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Časť 1" sheetId="1" r:id="rId1"/>
    <sheet name="01 - SO-01.1  Architektúr..." sheetId="2" r:id="rId2"/>
    <sheet name="02 - SO-01.2  Zdravotechn..." sheetId="3" r:id="rId3"/>
    <sheet name="03 - SO-01.3  Vnútorná pl..." sheetId="4" r:id="rId4"/>
    <sheet name="04 - SO-01.4  Ústredné vy..." sheetId="5" r:id="rId5"/>
    <sheet name="05 - SO-01.5  Elektroinšt..." sheetId="6" r:id="rId6"/>
    <sheet name="06 - SO-01.6  Elektroinšt..." sheetId="7" r:id="rId7"/>
    <sheet name="07 - SO-01.7  Fotovoltaic..." sheetId="8" r:id="rId8"/>
    <sheet name="08 - SO-01.8  Vzduchitech..." sheetId="9" r:id="rId9"/>
    <sheet name="01 - SO-02.1  Vodovodná p..." sheetId="10" r:id="rId10"/>
    <sheet name="02 - SO-02.2  Vonkajší do..." sheetId="11" r:id="rId11"/>
    <sheet name="03 - SO-02.3  Vodomerná š..." sheetId="12" r:id="rId12"/>
    <sheet name="01 - SO-03.1  Kanalizačná..." sheetId="13" r:id="rId13"/>
    <sheet name="02 - SO-03.2  Vonkajšia d..." sheetId="14" r:id="rId14"/>
    <sheet name="01 - SO-04.1  STL pripojo..." sheetId="15" r:id="rId15"/>
    <sheet name="02 - SO-04.2  Vonkajší NT..." sheetId="16" r:id="rId16"/>
    <sheet name="01 - SO-05.1  Elektrická ..." sheetId="17" r:id="rId17"/>
    <sheet name="02 - SO-05.2  Vonkajšie r..." sheetId="18" r:id="rId18"/>
    <sheet name="01 - SO-06.1  Plot uličný" sheetId="19" r:id="rId19"/>
    <sheet name="02 - SO-06.2  Plot bočný ..." sheetId="20" r:id="rId20"/>
    <sheet name="01 - SO-07.1  Spevnené pl..." sheetId="21" r:id="rId21"/>
    <sheet name="02 - SO-07.2  Sadové úpra..." sheetId="22" r:id="rId22"/>
  </sheets>
  <definedNames>
    <definedName name="_xlnm._FilterDatabase" localSheetId="1" hidden="1">'01 - SO-01.1  Architektúr...'!$C$146:$K$1303</definedName>
    <definedName name="_xlnm._FilterDatabase" localSheetId="9" hidden="1">'01 - SO-02.1  Vodovodná p...'!$C$124:$K$201</definedName>
    <definedName name="_xlnm._FilterDatabase" localSheetId="12" hidden="1">'01 - SO-03.1  Kanalizačná...'!$C$126:$K$203</definedName>
    <definedName name="_xlnm._FilterDatabase" localSheetId="14" hidden="1">'01 - SO-04.1  STL pripojo...'!$C$127:$K$207</definedName>
    <definedName name="_xlnm._FilterDatabase" localSheetId="16" hidden="1">'01 - SO-05.1  Elektrická ...'!$C$124:$K$171</definedName>
    <definedName name="_xlnm._FilterDatabase" localSheetId="18" hidden="1">'01 - SO-06.1  Plot uličný'!$C$127:$K$208</definedName>
    <definedName name="_xlnm._FilterDatabase" localSheetId="20" hidden="1">'01 - SO-07.1  Spevnené pl...'!$C$127:$K$205</definedName>
    <definedName name="_xlnm._FilterDatabase" localSheetId="2" hidden="1">'02 - SO-01.2  Zdravotechn...'!$C$124:$K$306</definedName>
    <definedName name="_xlnm._FilterDatabase" localSheetId="10" hidden="1">'02 - SO-02.2  Vonkajší do...'!$C$124:$K$182</definedName>
    <definedName name="_xlnm._FilterDatabase" localSheetId="13" hidden="1">'02 - SO-03.2  Vonkajšia d...'!$C$124:$K$187</definedName>
    <definedName name="_xlnm._FilterDatabase" localSheetId="15" hidden="1">'02 - SO-04.2  Vonkajší NT...'!$C$127:$K$194</definedName>
    <definedName name="_xlnm._FilterDatabase" localSheetId="17" hidden="1">'02 - SO-05.2  Vonkajšie r...'!$C$123:$K$155</definedName>
    <definedName name="_xlnm._FilterDatabase" localSheetId="19" hidden="1">'02 - SO-06.2  Plot bočný ...'!$C$123:$K$150</definedName>
    <definedName name="_xlnm._FilterDatabase" localSheetId="21" hidden="1">'02 - SO-07.2  Sadové úpra...'!$C$122:$K$154</definedName>
    <definedName name="_xlnm._FilterDatabase" localSheetId="3" hidden="1">'03 - SO-01.3  Vnútorná pl...'!$C$122:$K$140</definedName>
    <definedName name="_xlnm._FilterDatabase" localSheetId="11" hidden="1">'03 - SO-02.3  Vodomerná š...'!$C$126:$K$183</definedName>
    <definedName name="_xlnm._FilterDatabase" localSheetId="4" hidden="1">'04 - SO-01.4  Ústredné vy...'!$C$128:$K$262</definedName>
    <definedName name="_xlnm._FilterDatabase" localSheetId="5" hidden="1">'05 - SO-01.5  Elektroinšt...'!$C$123:$K$257</definedName>
    <definedName name="_xlnm._FilterDatabase" localSheetId="6" hidden="1">'06 - SO-01.6  Elektroinšt...'!$C$123:$K$187</definedName>
    <definedName name="_xlnm._FilterDatabase" localSheetId="7" hidden="1">'07 - SO-01.7  Fotovoltaic...'!$C$122:$K$138</definedName>
    <definedName name="_xlnm._FilterDatabase" localSheetId="8" hidden="1">'08 - SO-01.8  Vzduchitech...'!$C$121:$K$134</definedName>
    <definedName name="_Hlk63587101" localSheetId="0">'Časť 1'!$B$129</definedName>
    <definedName name="_xlnm.Print_Titles" localSheetId="1">'01 - SO-01.1  Architektúr...'!$146:$146</definedName>
    <definedName name="_xlnm.Print_Titles" localSheetId="9">'01 - SO-02.1  Vodovodná p...'!$124:$124</definedName>
    <definedName name="_xlnm.Print_Titles" localSheetId="12">'01 - SO-03.1  Kanalizačná...'!$126:$126</definedName>
    <definedName name="_xlnm.Print_Titles" localSheetId="14">'01 - SO-04.1  STL pripojo...'!$127:$127</definedName>
    <definedName name="_xlnm.Print_Titles" localSheetId="16">'01 - SO-05.1  Elektrická ...'!$124:$124</definedName>
    <definedName name="_xlnm.Print_Titles" localSheetId="18">'01 - SO-06.1  Plot uličný'!$127:$127</definedName>
    <definedName name="_xlnm.Print_Titles" localSheetId="20">'01 - SO-07.1  Spevnené pl...'!$127:$127</definedName>
    <definedName name="_xlnm.Print_Titles" localSheetId="2">'02 - SO-01.2  Zdravotechn...'!$124:$124</definedName>
    <definedName name="_xlnm.Print_Titles" localSheetId="10">'02 - SO-02.2  Vonkajší do...'!$124:$124</definedName>
    <definedName name="_xlnm.Print_Titles" localSheetId="13">'02 - SO-03.2  Vonkajšia d...'!$124:$124</definedName>
    <definedName name="_xlnm.Print_Titles" localSheetId="15">'02 - SO-04.2  Vonkajší NT...'!$127:$127</definedName>
    <definedName name="_xlnm.Print_Titles" localSheetId="17">'02 - SO-05.2  Vonkajšie r...'!$123:$123</definedName>
    <definedName name="_xlnm.Print_Titles" localSheetId="19">'02 - SO-06.2  Plot bočný ...'!$123:$123</definedName>
    <definedName name="_xlnm.Print_Titles" localSheetId="21">'02 - SO-07.2  Sadové úpra...'!$122:$122</definedName>
    <definedName name="_xlnm.Print_Titles" localSheetId="3">'03 - SO-01.3  Vnútorná pl...'!$122:$122</definedName>
    <definedName name="_xlnm.Print_Titles" localSheetId="11">'03 - SO-02.3  Vodomerná š...'!$126:$126</definedName>
    <definedName name="_xlnm.Print_Titles" localSheetId="4">'04 - SO-01.4  Ústredné vy...'!$128:$128</definedName>
    <definedName name="_xlnm.Print_Titles" localSheetId="5">'05 - SO-01.5  Elektroinšt...'!$123:$123</definedName>
    <definedName name="_xlnm.Print_Titles" localSheetId="6">'06 - SO-01.6  Elektroinšt...'!$123:$123</definedName>
    <definedName name="_xlnm.Print_Titles" localSheetId="7">'07 - SO-01.7  Fotovoltaic...'!$122:$122</definedName>
    <definedName name="_xlnm.Print_Titles" localSheetId="8">'08 - SO-01.8  Vzduchitech...'!$121:$121</definedName>
    <definedName name="_xlnm.Print_Titles" localSheetId="0">'Časť 1'!$93:$93</definedName>
    <definedName name="_xlnm.Print_Area" localSheetId="1">'01 - SO-01.1  Architektúr...'!$C$4:$J$76,'01 - SO-01.1  Architektúr...'!$C$82:$J$126,'01 - SO-01.1  Architektúr...'!$C$132:$K$1303</definedName>
    <definedName name="_xlnm.Print_Area" localSheetId="9">'01 - SO-02.1  Vodovodná p...'!$C$4:$J$76,'01 - SO-02.1  Vodovodná p...'!$C$82:$J$104,'01 - SO-02.1  Vodovodná p...'!$C$110:$K$201</definedName>
    <definedName name="_xlnm.Print_Area" localSheetId="12">'01 - SO-03.1  Kanalizačná...'!$C$4:$J$76,'01 - SO-03.1  Kanalizačná...'!$C$82:$J$106,'01 - SO-03.1  Kanalizačná...'!$C$112:$K$203</definedName>
    <definedName name="_xlnm.Print_Area" localSheetId="14">'01 - SO-04.1  STL pripojo...'!$C$4:$J$76,'01 - SO-04.1  STL pripojo...'!$C$82:$J$107,'01 - SO-04.1  STL pripojo...'!$C$113:$K$207</definedName>
    <definedName name="_xlnm.Print_Area" localSheetId="16">'01 - SO-05.1  Elektrická ...'!$C$4:$J$76,'01 - SO-05.1  Elektrická ...'!$C$82:$J$104,'01 - SO-05.1  Elektrická ...'!$C$110:$K$171</definedName>
    <definedName name="_xlnm.Print_Area" localSheetId="18">'01 - SO-06.1  Plot uličný'!$C$4:$J$76,'01 - SO-06.1  Plot uličný'!$C$82:$J$107,'01 - SO-06.1  Plot uličný'!$C$113:$K$208</definedName>
    <definedName name="_xlnm.Print_Area" localSheetId="20">'01 - SO-07.1  Spevnené pl...'!$C$4:$J$76,'01 - SO-07.1  Spevnené pl...'!$C$82:$J$107,'01 - SO-07.1  Spevnené pl...'!$C$113:$K$205</definedName>
    <definedName name="_xlnm.Print_Area" localSheetId="2">'02 - SO-01.2  Zdravotechn...'!$C$4:$J$76,'02 - SO-01.2  Zdravotechn...'!$C$82:$J$104,'02 - SO-01.2  Zdravotechn...'!$C$110:$K$306</definedName>
    <definedName name="_xlnm.Print_Area" localSheetId="10">'02 - SO-02.2  Vonkajší do...'!$C$4:$J$76,'02 - SO-02.2  Vonkajší do...'!$C$82:$J$104,'02 - SO-02.2  Vonkajší do...'!$C$110:$K$182</definedName>
    <definedName name="_xlnm.Print_Area" localSheetId="13">'02 - SO-03.2  Vonkajšia d...'!$C$4:$J$76,'02 - SO-03.2  Vonkajšia d...'!$C$82:$J$104,'02 - SO-03.2  Vonkajšia d...'!$C$110:$K$187</definedName>
    <definedName name="_xlnm.Print_Area" localSheetId="15">'02 - SO-04.2  Vonkajší NT...'!$C$4:$J$76,'02 - SO-04.2  Vonkajší NT...'!$C$82:$J$107,'02 - SO-04.2  Vonkajší NT...'!$C$113:$K$194</definedName>
    <definedName name="_xlnm.Print_Area" localSheetId="17">'02 - SO-05.2  Vonkajšie r...'!$C$4:$J$76,'02 - SO-05.2  Vonkajšie r...'!$C$82:$J$103,'02 - SO-05.2  Vonkajšie r...'!$C$109:$K$155</definedName>
    <definedName name="_xlnm.Print_Area" localSheetId="19">'02 - SO-06.2  Plot bočný ...'!$C$4:$J$76,'02 - SO-06.2  Plot bočný ...'!$C$82:$J$103,'02 - SO-06.2  Plot bočný ...'!$C$109:$K$150</definedName>
    <definedName name="_xlnm.Print_Area" localSheetId="21">'02 - SO-07.2  Sadové úpra...'!$C$4:$J$76,'02 - SO-07.2  Sadové úpra...'!$C$82:$J$102,'02 - SO-07.2  Sadové úpra...'!$C$108:$K$154</definedName>
    <definedName name="_xlnm.Print_Area" localSheetId="3">'03 - SO-01.3  Vnútorná pl...'!$C$4:$J$76,'03 - SO-01.3  Vnútorná pl...'!$C$82:$J$102,'03 - SO-01.3  Vnútorná pl...'!$C$108:$K$140</definedName>
    <definedName name="_xlnm.Print_Area" localSheetId="11">'03 - SO-02.3  Vodomerná š...'!$C$4:$J$76,'03 - SO-02.3  Vodomerná š...'!$C$82:$J$106,'03 - SO-02.3  Vodomerná š...'!$C$112:$K$183</definedName>
    <definedName name="_xlnm.Print_Area" localSheetId="4">'04 - SO-01.4  Ústredné vy...'!$C$4:$J$76,'04 - SO-01.4  Ústredné vy...'!$C$82:$J$108,'04 - SO-01.4  Ústredné vy...'!$C$114:$K$262</definedName>
    <definedName name="_xlnm.Print_Area" localSheetId="5">'05 - SO-01.5  Elektroinšt...'!$C$4:$J$76,'05 - SO-01.5  Elektroinšt...'!$C$82:$J$103,'05 - SO-01.5  Elektroinšt...'!$C$109:$K$257</definedName>
    <definedName name="_xlnm.Print_Area" localSheetId="6">'06 - SO-01.6  Elektroinšt...'!$C$4:$J$76,'06 - SO-01.6  Elektroinšt...'!$C$82:$J$103,'06 - SO-01.6  Elektroinšt...'!$C$109:$K$187</definedName>
    <definedName name="_xlnm.Print_Area" localSheetId="7">'07 - SO-01.7  Fotovoltaic...'!$C$4:$J$76,'07 - SO-01.7  Fotovoltaic...'!$C$82:$J$102,'07 - SO-01.7  Fotovoltaic...'!$C$108:$K$138</definedName>
    <definedName name="_xlnm.Print_Area" localSheetId="8">'08 - SO-01.8  Vzduchitech...'!$C$4:$J$76,'08 - SO-01.8  Vzduchitech...'!$C$82:$J$101,'08 - SO-01.8  Vzduchitech...'!$C$107:$K$134</definedName>
    <definedName name="_xlnm.Print_Area" localSheetId="0">'Časť 1'!$D$4:$AO$77,'Časť 1'!$C$83:$AQ$124</definedName>
  </definedNames>
  <calcPr calcId="181029"/>
</workbook>
</file>

<file path=xl/calcChain.xml><?xml version="1.0" encoding="utf-8"?>
<calcChain xmlns="http://schemas.openxmlformats.org/spreadsheetml/2006/main">
  <c r="J130" i="13"/>
  <c r="J39" i="22"/>
  <c r="J38"/>
  <c r="AY123" i="1" s="1"/>
  <c r="J37" i="22"/>
  <c r="AX123" i="1" s="1"/>
  <c r="BI154" i="22"/>
  <c r="BH154"/>
  <c r="BG154"/>
  <c r="BE154"/>
  <c r="T154"/>
  <c r="T153" s="1"/>
  <c r="R154"/>
  <c r="R153" s="1"/>
  <c r="P154"/>
  <c r="P153" s="1"/>
  <c r="BI152"/>
  <c r="BH152"/>
  <c r="BG152"/>
  <c r="BE152"/>
  <c r="T152"/>
  <c r="R152"/>
  <c r="P152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4"/>
  <c r="BH134"/>
  <c r="BG134"/>
  <c r="BE134"/>
  <c r="T134"/>
  <c r="R134"/>
  <c r="P134"/>
  <c r="BI132"/>
  <c r="BH132"/>
  <c r="BG132"/>
  <c r="BE132"/>
  <c r="T132"/>
  <c r="R132"/>
  <c r="P132"/>
  <c r="BI126"/>
  <c r="BH126"/>
  <c r="BG126"/>
  <c r="BE126"/>
  <c r="T126"/>
  <c r="R126"/>
  <c r="P126"/>
  <c r="J119"/>
  <c r="F119"/>
  <c r="F117"/>
  <c r="E115"/>
  <c r="J93"/>
  <c r="F93"/>
  <c r="F91"/>
  <c r="E89"/>
  <c r="J26"/>
  <c r="E26"/>
  <c r="J120" s="1"/>
  <c r="J25"/>
  <c r="J20"/>
  <c r="E20"/>
  <c r="F120" s="1"/>
  <c r="J19"/>
  <c r="J14"/>
  <c r="J117" s="1"/>
  <c r="E7"/>
  <c r="E111" s="1"/>
  <c r="J39" i="21"/>
  <c r="J38"/>
  <c r="AY122" i="1"/>
  <c r="J37" i="21"/>
  <c r="AX122" i="1" s="1"/>
  <c r="BI205" i="21"/>
  <c r="BH205"/>
  <c r="BG205"/>
  <c r="BE205"/>
  <c r="T205"/>
  <c r="R205"/>
  <c r="P205"/>
  <c r="BI201"/>
  <c r="BH201"/>
  <c r="BG201"/>
  <c r="BE201"/>
  <c r="T201"/>
  <c r="R201"/>
  <c r="P201"/>
  <c r="BI199"/>
  <c r="BH199"/>
  <c r="BG199"/>
  <c r="BE199"/>
  <c r="T199"/>
  <c r="R199"/>
  <c r="P199"/>
  <c r="BI197"/>
  <c r="BH197"/>
  <c r="BG197"/>
  <c r="BE197"/>
  <c r="T197"/>
  <c r="R197"/>
  <c r="P197"/>
  <c r="BI196"/>
  <c r="BH196"/>
  <c r="BG196"/>
  <c r="BE196"/>
  <c r="T196"/>
  <c r="R196"/>
  <c r="P196"/>
  <c r="BI193"/>
  <c r="BH193"/>
  <c r="BG193"/>
  <c r="BE193"/>
  <c r="T193"/>
  <c r="T192" s="1"/>
  <c r="R193"/>
  <c r="R192" s="1"/>
  <c r="P193"/>
  <c r="P192" s="1"/>
  <c r="BI187"/>
  <c r="BH187"/>
  <c r="BG187"/>
  <c r="BE187"/>
  <c r="T187"/>
  <c r="R187"/>
  <c r="P187"/>
  <c r="BI183"/>
  <c r="BH183"/>
  <c r="BG183"/>
  <c r="BE183"/>
  <c r="T183"/>
  <c r="R183"/>
  <c r="P183"/>
  <c r="BI179"/>
  <c r="BH179"/>
  <c r="BG179"/>
  <c r="BE179"/>
  <c r="T179"/>
  <c r="R179"/>
  <c r="P179"/>
  <c r="BI177"/>
  <c r="BH177"/>
  <c r="BG177"/>
  <c r="BE177"/>
  <c r="T177"/>
  <c r="R177"/>
  <c r="P177"/>
  <c r="BI175"/>
  <c r="BH175"/>
  <c r="BG175"/>
  <c r="BE175"/>
  <c r="T175"/>
  <c r="R175"/>
  <c r="P175"/>
  <c r="BI173"/>
  <c r="BH173"/>
  <c r="BG173"/>
  <c r="BE173"/>
  <c r="T173"/>
  <c r="R173"/>
  <c r="P173"/>
  <c r="BI168"/>
  <c r="BH168"/>
  <c r="BG168"/>
  <c r="BE168"/>
  <c r="T168"/>
  <c r="R168"/>
  <c r="P168"/>
  <c r="BI164"/>
  <c r="BH164"/>
  <c r="BG164"/>
  <c r="BE164"/>
  <c r="T164"/>
  <c r="R164"/>
  <c r="P164"/>
  <c r="BI160"/>
  <c r="BH160"/>
  <c r="BG160"/>
  <c r="BE160"/>
  <c r="T160"/>
  <c r="R160"/>
  <c r="P160"/>
  <c r="BI158"/>
  <c r="BH158"/>
  <c r="BG158"/>
  <c r="BE158"/>
  <c r="T158"/>
  <c r="R158"/>
  <c r="P158"/>
  <c r="BI156"/>
  <c r="BH156"/>
  <c r="BG156"/>
  <c r="BE156"/>
  <c r="T156"/>
  <c r="R156"/>
  <c r="P156"/>
  <c r="BI154"/>
  <c r="BH154"/>
  <c r="BG154"/>
  <c r="BE154"/>
  <c r="T154"/>
  <c r="R154"/>
  <c r="P154"/>
  <c r="BI152"/>
  <c r="BH152"/>
  <c r="BG152"/>
  <c r="BE152"/>
  <c r="T152"/>
  <c r="R152"/>
  <c r="P152"/>
  <c r="BI150"/>
  <c r="BH150"/>
  <c r="BG150"/>
  <c r="BE150"/>
  <c r="T150"/>
  <c r="R150"/>
  <c r="P150"/>
  <c r="BI144"/>
  <c r="BH144"/>
  <c r="BG144"/>
  <c r="BE144"/>
  <c r="T144"/>
  <c r="T143" s="1"/>
  <c r="R144"/>
  <c r="R143"/>
  <c r="P144"/>
  <c r="P143" s="1"/>
  <c r="BI142"/>
  <c r="BH142"/>
  <c r="BG142"/>
  <c r="BE142"/>
  <c r="T142"/>
  <c r="R142"/>
  <c r="P142"/>
  <c r="BI139"/>
  <c r="BH139"/>
  <c r="BG139"/>
  <c r="BE139"/>
  <c r="T139"/>
  <c r="R139"/>
  <c r="P139"/>
  <c r="BI138"/>
  <c r="BH138"/>
  <c r="BG138"/>
  <c r="BE138"/>
  <c r="T138"/>
  <c r="R138"/>
  <c r="P138"/>
  <c r="BI131"/>
  <c r="BH131"/>
  <c r="BG131"/>
  <c r="BE131"/>
  <c r="T131"/>
  <c r="R131"/>
  <c r="P131"/>
  <c r="J124"/>
  <c r="F124"/>
  <c r="F122"/>
  <c r="E120"/>
  <c r="J93"/>
  <c r="F93"/>
  <c r="F91"/>
  <c r="E89"/>
  <c r="J26"/>
  <c r="E26"/>
  <c r="J125" s="1"/>
  <c r="J25"/>
  <c r="J20"/>
  <c r="E20"/>
  <c r="F125" s="1"/>
  <c r="J19"/>
  <c r="J14"/>
  <c r="J122" s="1"/>
  <c r="E7"/>
  <c r="E116" s="1"/>
  <c r="J39" i="20"/>
  <c r="J38"/>
  <c r="AY120" i="1" s="1"/>
  <c r="J37" i="20"/>
  <c r="AX120" i="1" s="1"/>
  <c r="BI150" i="20"/>
  <c r="BH150"/>
  <c r="BG150"/>
  <c r="BE150"/>
  <c r="T150"/>
  <c r="T149" s="1"/>
  <c r="R150"/>
  <c r="R149"/>
  <c r="P150"/>
  <c r="P149" s="1"/>
  <c r="BI147"/>
  <c r="BH147"/>
  <c r="BG147"/>
  <c r="BE147"/>
  <c r="T147"/>
  <c r="R147"/>
  <c r="P147"/>
  <c r="BI145"/>
  <c r="BH145"/>
  <c r="BG145"/>
  <c r="BE145"/>
  <c r="T145"/>
  <c r="R145"/>
  <c r="P145"/>
  <c r="BI143"/>
  <c r="BH143"/>
  <c r="BG143"/>
  <c r="BE143"/>
  <c r="T143"/>
  <c r="R143"/>
  <c r="P143"/>
  <c r="BI141"/>
  <c r="BH141"/>
  <c r="BG141"/>
  <c r="BE141"/>
  <c r="T141"/>
  <c r="R141"/>
  <c r="P141"/>
  <c r="BI139"/>
  <c r="BH139"/>
  <c r="BG139"/>
  <c r="BE139"/>
  <c r="T139"/>
  <c r="R139"/>
  <c r="P139"/>
  <c r="BI135"/>
  <c r="BH135"/>
  <c r="BG135"/>
  <c r="BE135"/>
  <c r="T135"/>
  <c r="R135"/>
  <c r="P135"/>
  <c r="BI133"/>
  <c r="BH133"/>
  <c r="BG133"/>
  <c r="BE133"/>
  <c r="T133"/>
  <c r="R133"/>
  <c r="P133"/>
  <c r="BI132"/>
  <c r="BH132"/>
  <c r="BG132"/>
  <c r="BE132"/>
  <c r="T132"/>
  <c r="R132"/>
  <c r="P132"/>
  <c r="BI129"/>
  <c r="BH129"/>
  <c r="BG129"/>
  <c r="BE129"/>
  <c r="T129"/>
  <c r="R129"/>
  <c r="P129"/>
  <c r="BI127"/>
  <c r="BH127"/>
  <c r="BG127"/>
  <c r="BE127"/>
  <c r="T127"/>
  <c r="R127"/>
  <c r="P127"/>
  <c r="J120"/>
  <c r="F120"/>
  <c r="F118"/>
  <c r="E116"/>
  <c r="J93"/>
  <c r="F93"/>
  <c r="F91"/>
  <c r="E89"/>
  <c r="J26"/>
  <c r="E26"/>
  <c r="J94" s="1"/>
  <c r="J25"/>
  <c r="J20"/>
  <c r="E20"/>
  <c r="F121" s="1"/>
  <c r="J19"/>
  <c r="J14"/>
  <c r="J118" s="1"/>
  <c r="E7"/>
  <c r="E112" s="1"/>
  <c r="J39" i="19"/>
  <c r="J38"/>
  <c r="AY119" i="1" s="1"/>
  <c r="J37" i="19"/>
  <c r="AX119" i="1" s="1"/>
  <c r="BI208" i="19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199"/>
  <c r="BH199"/>
  <c r="BG199"/>
  <c r="BE199"/>
  <c r="T199"/>
  <c r="T198" s="1"/>
  <c r="R199"/>
  <c r="R198" s="1"/>
  <c r="P199"/>
  <c r="P198" s="1"/>
  <c r="BI197"/>
  <c r="BH197"/>
  <c r="BG197"/>
  <c r="BE197"/>
  <c r="T197"/>
  <c r="R197"/>
  <c r="P197"/>
  <c r="BI192"/>
  <c r="BH192"/>
  <c r="BG192"/>
  <c r="BE192"/>
  <c r="T192"/>
  <c r="R192"/>
  <c r="P192"/>
  <c r="BI188"/>
  <c r="BH188"/>
  <c r="BG188"/>
  <c r="BE188"/>
  <c r="T188"/>
  <c r="R188"/>
  <c r="P188"/>
  <c r="BI182"/>
  <c r="BH182"/>
  <c r="BG182"/>
  <c r="BE182"/>
  <c r="T182"/>
  <c r="R182"/>
  <c r="P182"/>
  <c r="BI175"/>
  <c r="BH175"/>
  <c r="BG175"/>
  <c r="BE175"/>
  <c r="T175"/>
  <c r="R175"/>
  <c r="P175"/>
  <c r="BI174"/>
  <c r="BH174"/>
  <c r="BG174"/>
  <c r="BE174"/>
  <c r="T174"/>
  <c r="R174"/>
  <c r="P174"/>
  <c r="BI172"/>
  <c r="BH172"/>
  <c r="BG172"/>
  <c r="BE172"/>
  <c r="T172"/>
  <c r="R172"/>
  <c r="P172"/>
  <c r="BI170"/>
  <c r="BH170"/>
  <c r="BG170"/>
  <c r="BE170"/>
  <c r="T170"/>
  <c r="R170"/>
  <c r="P170"/>
  <c r="BI166"/>
  <c r="BH166"/>
  <c r="BG166"/>
  <c r="BE166"/>
  <c r="T166"/>
  <c r="R166"/>
  <c r="P166"/>
  <c r="BI162"/>
  <c r="BH162"/>
  <c r="BG162"/>
  <c r="BE162"/>
  <c r="T162"/>
  <c r="R162"/>
  <c r="P162"/>
  <c r="BI155"/>
  <c r="BH155"/>
  <c r="BG155"/>
  <c r="BE155"/>
  <c r="T155"/>
  <c r="R155"/>
  <c r="P155"/>
  <c r="BI151"/>
  <c r="BH151"/>
  <c r="BG151"/>
  <c r="BE151"/>
  <c r="T151"/>
  <c r="R151"/>
  <c r="P151"/>
  <c r="BI145"/>
  <c r="BH145"/>
  <c r="BG145"/>
  <c r="BE145"/>
  <c r="T145"/>
  <c r="R145"/>
  <c r="P145"/>
  <c r="BI141"/>
  <c r="BH141"/>
  <c r="BG141"/>
  <c r="BE141"/>
  <c r="T141"/>
  <c r="R141"/>
  <c r="P141"/>
  <c r="BI139"/>
  <c r="BH139"/>
  <c r="BG139"/>
  <c r="BE139"/>
  <c r="T139"/>
  <c r="R139"/>
  <c r="P139"/>
  <c r="BI138"/>
  <c r="BH138"/>
  <c r="BG138"/>
  <c r="BE138"/>
  <c r="T138"/>
  <c r="R138"/>
  <c r="P138"/>
  <c r="BI135"/>
  <c r="BH135"/>
  <c r="BG135"/>
  <c r="BE135"/>
  <c r="T135"/>
  <c r="R135"/>
  <c r="P135"/>
  <c r="BI131"/>
  <c r="BH131"/>
  <c r="BG131"/>
  <c r="BE131"/>
  <c r="T131"/>
  <c r="R131"/>
  <c r="P131"/>
  <c r="J124"/>
  <c r="F124"/>
  <c r="F122"/>
  <c r="E120"/>
  <c r="J93"/>
  <c r="F93"/>
  <c r="F91"/>
  <c r="E89"/>
  <c r="J26"/>
  <c r="E26"/>
  <c r="J94" s="1"/>
  <c r="J25"/>
  <c r="J20"/>
  <c r="E20"/>
  <c r="F125" s="1"/>
  <c r="J19"/>
  <c r="J14"/>
  <c r="J91" s="1"/>
  <c r="E7"/>
  <c r="E85" s="1"/>
  <c r="J39" i="18"/>
  <c r="J38"/>
  <c r="AY117" i="1" s="1"/>
  <c r="J37" i="18"/>
  <c r="AX117" i="1" s="1"/>
  <c r="BI155" i="18"/>
  <c r="BH155"/>
  <c r="BG155"/>
  <c r="BE155"/>
  <c r="T155"/>
  <c r="T154" s="1"/>
  <c r="R155"/>
  <c r="R154" s="1"/>
  <c r="P155"/>
  <c r="P154" s="1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7"/>
  <c r="BH147"/>
  <c r="BG147"/>
  <c r="BE147"/>
  <c r="T147"/>
  <c r="R147"/>
  <c r="P147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J120"/>
  <c r="F120"/>
  <c r="F118"/>
  <c r="E116"/>
  <c r="J93"/>
  <c r="F93"/>
  <c r="F91"/>
  <c r="E89"/>
  <c r="J26"/>
  <c r="E26"/>
  <c r="J121" s="1"/>
  <c r="J25"/>
  <c r="J20"/>
  <c r="E20"/>
  <c r="F121" s="1"/>
  <c r="J19"/>
  <c r="J14"/>
  <c r="J118" s="1"/>
  <c r="E7"/>
  <c r="E112" s="1"/>
  <c r="J39" i="17"/>
  <c r="J38"/>
  <c r="AY116" i="1" s="1"/>
  <c r="J37" i="17"/>
  <c r="AX116" i="1"/>
  <c r="BI171" i="17"/>
  <c r="BH171"/>
  <c r="BG171"/>
  <c r="BE171"/>
  <c r="T171"/>
  <c r="T170" s="1"/>
  <c r="R171"/>
  <c r="R170"/>
  <c r="P171"/>
  <c r="P170" s="1"/>
  <c r="BI169"/>
  <c r="BH169"/>
  <c r="BG169"/>
  <c r="BE169"/>
  <c r="T169"/>
  <c r="T168" s="1"/>
  <c r="R169"/>
  <c r="R168" s="1"/>
  <c r="P169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8"/>
  <c r="BH158"/>
  <c r="BG158"/>
  <c r="BE158"/>
  <c r="T158"/>
  <c r="R158"/>
  <c r="P158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J121"/>
  <c r="F121"/>
  <c r="F119"/>
  <c r="E117"/>
  <c r="J93"/>
  <c r="F93"/>
  <c r="F91"/>
  <c r="E89"/>
  <c r="J26"/>
  <c r="E26"/>
  <c r="J122" s="1"/>
  <c r="J25"/>
  <c r="J20"/>
  <c r="E20"/>
  <c r="F94" s="1"/>
  <c r="J19"/>
  <c r="J14"/>
  <c r="J91" s="1"/>
  <c r="E7"/>
  <c r="E113" s="1"/>
  <c r="J39" i="16"/>
  <c r="J38"/>
  <c r="AY114" i="1" s="1"/>
  <c r="J37" i="16"/>
  <c r="AX114" i="1" s="1"/>
  <c r="BI194" i="16"/>
  <c r="BH194"/>
  <c r="BG194"/>
  <c r="BE194"/>
  <c r="T194"/>
  <c r="T193" s="1"/>
  <c r="R194"/>
  <c r="R193" s="1"/>
  <c r="P194"/>
  <c r="P193" s="1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2"/>
  <c r="BH182"/>
  <c r="BG182"/>
  <c r="BE182"/>
  <c r="T182"/>
  <c r="T181" s="1"/>
  <c r="R182"/>
  <c r="R181" s="1"/>
  <c r="P182"/>
  <c r="P181" s="1"/>
  <c r="BI180"/>
  <c r="BH180"/>
  <c r="BG180"/>
  <c r="BE180"/>
  <c r="T180"/>
  <c r="R180"/>
  <c r="P180"/>
  <c r="BI179"/>
  <c r="BH179"/>
  <c r="BG179"/>
  <c r="BE179"/>
  <c r="T179"/>
  <c r="R179"/>
  <c r="P179"/>
  <c r="BI175"/>
  <c r="BH175"/>
  <c r="BG175"/>
  <c r="BE175"/>
  <c r="T175"/>
  <c r="R175"/>
  <c r="P175"/>
  <c r="BI168"/>
  <c r="BH168"/>
  <c r="BG168"/>
  <c r="BE168"/>
  <c r="T168"/>
  <c r="R168"/>
  <c r="P168"/>
  <c r="BI163"/>
  <c r="BH163"/>
  <c r="BG163"/>
  <c r="BE163"/>
  <c r="T163"/>
  <c r="T162" s="1"/>
  <c r="R163"/>
  <c r="R162" s="1"/>
  <c r="P163"/>
  <c r="P162" s="1"/>
  <c r="BI156"/>
  <c r="BH156"/>
  <c r="BG156"/>
  <c r="BE156"/>
  <c r="T156"/>
  <c r="R156"/>
  <c r="P156"/>
  <c r="BI152"/>
  <c r="BH152"/>
  <c r="BG152"/>
  <c r="BE152"/>
  <c r="T152"/>
  <c r="R152"/>
  <c r="P152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2"/>
  <c r="BH142"/>
  <c r="BG142"/>
  <c r="BE142"/>
  <c r="T142"/>
  <c r="R142"/>
  <c r="P142"/>
  <c r="BI141"/>
  <c r="BH141"/>
  <c r="BG141"/>
  <c r="BE141"/>
  <c r="T141"/>
  <c r="R141"/>
  <c r="P141"/>
  <c r="BI135"/>
  <c r="BH135"/>
  <c r="BG135"/>
  <c r="BE135"/>
  <c r="T135"/>
  <c r="R135"/>
  <c r="P135"/>
  <c r="BI131"/>
  <c r="BH131"/>
  <c r="BG131"/>
  <c r="BE131"/>
  <c r="T131"/>
  <c r="R131"/>
  <c r="P131"/>
  <c r="J124"/>
  <c r="F124"/>
  <c r="F122"/>
  <c r="E120"/>
  <c r="J93"/>
  <c r="F93"/>
  <c r="F91"/>
  <c r="E89"/>
  <c r="J26"/>
  <c r="E26"/>
  <c r="J94" s="1"/>
  <c r="J25"/>
  <c r="J20"/>
  <c r="E20"/>
  <c r="F125" s="1"/>
  <c r="J19"/>
  <c r="J14"/>
  <c r="J122" s="1"/>
  <c r="E7"/>
  <c r="E85" s="1"/>
  <c r="J39" i="15"/>
  <c r="J38"/>
  <c r="AY113" i="1" s="1"/>
  <c r="J37" i="15"/>
  <c r="AX113" i="1" s="1"/>
  <c r="BI207" i="15"/>
  <c r="BH207"/>
  <c r="BG207"/>
  <c r="BE207"/>
  <c r="T207"/>
  <c r="T206" s="1"/>
  <c r="R207"/>
  <c r="R206" s="1"/>
  <c r="P207"/>
  <c r="P206" s="1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2"/>
  <c r="BH192"/>
  <c r="BG192"/>
  <c r="BE192"/>
  <c r="T192"/>
  <c r="T191" s="1"/>
  <c r="R192"/>
  <c r="R191" s="1"/>
  <c r="P192"/>
  <c r="P191" s="1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1"/>
  <c r="BH181"/>
  <c r="BG181"/>
  <c r="BE181"/>
  <c r="T181"/>
  <c r="R181"/>
  <c r="P181"/>
  <c r="BI175"/>
  <c r="BH175"/>
  <c r="BG175"/>
  <c r="BE175"/>
  <c r="T175"/>
  <c r="R175"/>
  <c r="P175"/>
  <c r="BI170"/>
  <c r="BH170"/>
  <c r="BG170"/>
  <c r="BE170"/>
  <c r="T170"/>
  <c r="T169" s="1"/>
  <c r="R170"/>
  <c r="R169" s="1"/>
  <c r="P170"/>
  <c r="P169" s="1"/>
  <c r="BI165"/>
  <c r="BH165"/>
  <c r="BG165"/>
  <c r="BE165"/>
  <c r="T165"/>
  <c r="R165"/>
  <c r="P165"/>
  <c r="BI161"/>
  <c r="BH161"/>
  <c r="BG161"/>
  <c r="BE161"/>
  <c r="T161"/>
  <c r="R161"/>
  <c r="P161"/>
  <c r="BI157"/>
  <c r="BH157"/>
  <c r="BG157"/>
  <c r="BE157"/>
  <c r="T157"/>
  <c r="R157"/>
  <c r="P157"/>
  <c r="BI156"/>
  <c r="BH156"/>
  <c r="BG156"/>
  <c r="BE156"/>
  <c r="T156"/>
  <c r="R156"/>
  <c r="P156"/>
  <c r="BI152"/>
  <c r="BH152"/>
  <c r="BG152"/>
  <c r="BE152"/>
  <c r="T152"/>
  <c r="R152"/>
  <c r="P152"/>
  <c r="BI151"/>
  <c r="BH151"/>
  <c r="BG151"/>
  <c r="BE151"/>
  <c r="T151"/>
  <c r="R151"/>
  <c r="P151"/>
  <c r="BI147"/>
  <c r="BH147"/>
  <c r="BG147"/>
  <c r="BE147"/>
  <c r="T147"/>
  <c r="R147"/>
  <c r="P147"/>
  <c r="BI146"/>
  <c r="BH146"/>
  <c r="BG146"/>
  <c r="BE146"/>
  <c r="T146"/>
  <c r="R146"/>
  <c r="P146"/>
  <c r="BI142"/>
  <c r="BH142"/>
  <c r="BG142"/>
  <c r="BE142"/>
  <c r="T142"/>
  <c r="R142"/>
  <c r="P142"/>
  <c r="BI140"/>
  <c r="BH140"/>
  <c r="BG140"/>
  <c r="BE140"/>
  <c r="T140"/>
  <c r="R140"/>
  <c r="P140"/>
  <c r="BI139"/>
  <c r="BH139"/>
  <c r="BG139"/>
  <c r="BE139"/>
  <c r="T139"/>
  <c r="R139"/>
  <c r="P139"/>
  <c r="BI135"/>
  <c r="BH135"/>
  <c r="BG135"/>
  <c r="BE135"/>
  <c r="T135"/>
  <c r="R135"/>
  <c r="P135"/>
  <c r="BI131"/>
  <c r="BH131"/>
  <c r="BG131"/>
  <c r="BE131"/>
  <c r="T131"/>
  <c r="R131"/>
  <c r="P131"/>
  <c r="J124"/>
  <c r="F124"/>
  <c r="F122"/>
  <c r="E120"/>
  <c r="J93"/>
  <c r="F93"/>
  <c r="F91"/>
  <c r="E89"/>
  <c r="J26"/>
  <c r="E26"/>
  <c r="J125" s="1"/>
  <c r="J25"/>
  <c r="J20"/>
  <c r="E20"/>
  <c r="F94" s="1"/>
  <c r="J19"/>
  <c r="J14"/>
  <c r="J91" s="1"/>
  <c r="E7"/>
  <c r="E85" s="1"/>
  <c r="J39" i="14"/>
  <c r="J38"/>
  <c r="AY111" i="1" s="1"/>
  <c r="J37" i="14"/>
  <c r="AX111" i="1" s="1"/>
  <c r="BI187" i="14"/>
  <c r="BH187"/>
  <c r="BG187"/>
  <c r="BE187"/>
  <c r="T187"/>
  <c r="T186"/>
  <c r="R187"/>
  <c r="R186" s="1"/>
  <c r="P187"/>
  <c r="P186" s="1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2"/>
  <c r="BH172"/>
  <c r="BG172"/>
  <c r="BE172"/>
  <c r="T172"/>
  <c r="R172"/>
  <c r="P172"/>
  <c r="BI169"/>
  <c r="BH169"/>
  <c r="BG169"/>
  <c r="BE169"/>
  <c r="T169"/>
  <c r="R169"/>
  <c r="P169"/>
  <c r="BI164"/>
  <c r="BH164"/>
  <c r="BG164"/>
  <c r="BE164"/>
  <c r="T164"/>
  <c r="T163" s="1"/>
  <c r="R164"/>
  <c r="R163" s="1"/>
  <c r="P164"/>
  <c r="P163" s="1"/>
  <c r="BI157"/>
  <c r="BH157"/>
  <c r="BG157"/>
  <c r="BE157"/>
  <c r="T157"/>
  <c r="R157"/>
  <c r="P157"/>
  <c r="BI151"/>
  <c r="BH151"/>
  <c r="BG151"/>
  <c r="BE151"/>
  <c r="T151"/>
  <c r="R151"/>
  <c r="P151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1"/>
  <c r="BH141"/>
  <c r="BG141"/>
  <c r="BE141"/>
  <c r="T141"/>
  <c r="R141"/>
  <c r="P141"/>
  <c r="BI140"/>
  <c r="BH140"/>
  <c r="BG140"/>
  <c r="BE140"/>
  <c r="T140"/>
  <c r="R140"/>
  <c r="P140"/>
  <c r="BI132"/>
  <c r="BH132"/>
  <c r="BG132"/>
  <c r="BE132"/>
  <c r="T132"/>
  <c r="R132"/>
  <c r="P132"/>
  <c r="BI128"/>
  <c r="BH128"/>
  <c r="BG128"/>
  <c r="BE128"/>
  <c r="T128"/>
  <c r="R128"/>
  <c r="P128"/>
  <c r="J121"/>
  <c r="F121"/>
  <c r="F119"/>
  <c r="E117"/>
  <c r="J93"/>
  <c r="F93"/>
  <c r="F91"/>
  <c r="E89"/>
  <c r="J26"/>
  <c r="E26"/>
  <c r="J122" s="1"/>
  <c r="J25"/>
  <c r="J20"/>
  <c r="E20"/>
  <c r="F122" s="1"/>
  <c r="J19"/>
  <c r="J14"/>
  <c r="J91" s="1"/>
  <c r="E7"/>
  <c r="E113" s="1"/>
  <c r="J39" i="13"/>
  <c r="J38"/>
  <c r="AY110" i="1" s="1"/>
  <c r="J37" i="13"/>
  <c r="AX110" i="1" s="1"/>
  <c r="BI203" i="13"/>
  <c r="BH203"/>
  <c r="BG203"/>
  <c r="BE203"/>
  <c r="T203"/>
  <c r="T202" s="1"/>
  <c r="R203"/>
  <c r="R202" s="1"/>
  <c r="P203"/>
  <c r="P202" s="1"/>
  <c r="BI201"/>
  <c r="BH201"/>
  <c r="BG201"/>
  <c r="BE201"/>
  <c r="T201"/>
  <c r="R201"/>
  <c r="P201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3"/>
  <c r="BH193"/>
  <c r="BG193"/>
  <c r="BE193"/>
  <c r="T193"/>
  <c r="R193"/>
  <c r="P193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2"/>
  <c r="BH182"/>
  <c r="BG182"/>
  <c r="BE182"/>
  <c r="T182"/>
  <c r="R182"/>
  <c r="P182"/>
  <c r="BI181"/>
  <c r="BH181"/>
  <c r="BG181"/>
  <c r="BE181"/>
  <c r="T181"/>
  <c r="R181"/>
  <c r="P181"/>
  <c r="BI179"/>
  <c r="BH179"/>
  <c r="BG179"/>
  <c r="BE179"/>
  <c r="T179"/>
  <c r="R179"/>
  <c r="P179"/>
  <c r="BI178"/>
  <c r="BH178"/>
  <c r="BG178"/>
  <c r="BE178"/>
  <c r="T178"/>
  <c r="R178"/>
  <c r="P178"/>
  <c r="BI173"/>
  <c r="BH173"/>
  <c r="BG173"/>
  <c r="BE173"/>
  <c r="T173"/>
  <c r="T172" s="1"/>
  <c r="R173"/>
  <c r="R172" s="1"/>
  <c r="P173"/>
  <c r="P172" s="1"/>
  <c r="BI166"/>
  <c r="BH166"/>
  <c r="BG166"/>
  <c r="BE166"/>
  <c r="T166"/>
  <c r="R166"/>
  <c r="P166"/>
  <c r="BI162"/>
  <c r="BH162"/>
  <c r="BG162"/>
  <c r="BE162"/>
  <c r="T162"/>
  <c r="R162"/>
  <c r="P162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2"/>
  <c r="BH152"/>
  <c r="BG152"/>
  <c r="BE152"/>
  <c r="T152"/>
  <c r="R152"/>
  <c r="P152"/>
  <c r="BI151"/>
  <c r="BH151"/>
  <c r="BG151"/>
  <c r="BE151"/>
  <c r="T151"/>
  <c r="R151"/>
  <c r="P151"/>
  <c r="BI147"/>
  <c r="BH147"/>
  <c r="BG147"/>
  <c r="BE147"/>
  <c r="T147"/>
  <c r="R147"/>
  <c r="P147"/>
  <c r="BI146"/>
  <c r="BH146"/>
  <c r="BG146"/>
  <c r="BE146"/>
  <c r="T146"/>
  <c r="R146"/>
  <c r="P146"/>
  <c r="BI139"/>
  <c r="BH139"/>
  <c r="BG139"/>
  <c r="BE139"/>
  <c r="T139"/>
  <c r="R139"/>
  <c r="P139"/>
  <c r="BI135"/>
  <c r="BH135"/>
  <c r="BG135"/>
  <c r="BE135"/>
  <c r="T135"/>
  <c r="R135"/>
  <c r="P135"/>
  <c r="BI134"/>
  <c r="BH134"/>
  <c r="BG134"/>
  <c r="BE134"/>
  <c r="T134"/>
  <c r="R134"/>
  <c r="P134"/>
  <c r="BI130"/>
  <c r="BH130"/>
  <c r="BG130"/>
  <c r="BE130"/>
  <c r="T130"/>
  <c r="R130"/>
  <c r="P130"/>
  <c r="J123"/>
  <c r="F123"/>
  <c r="F121"/>
  <c r="E119"/>
  <c r="J93"/>
  <c r="F93"/>
  <c r="F91"/>
  <c r="E89"/>
  <c r="J26"/>
  <c r="E26"/>
  <c r="J124" s="1"/>
  <c r="J25"/>
  <c r="J20"/>
  <c r="E20"/>
  <c r="F94" s="1"/>
  <c r="J19"/>
  <c r="J14"/>
  <c r="J121" s="1"/>
  <c r="E7"/>
  <c r="E115" s="1"/>
  <c r="J39" i="12"/>
  <c r="J38"/>
  <c r="AY108" i="1" s="1"/>
  <c r="J37" i="12"/>
  <c r="AX108" i="1" s="1"/>
  <c r="BI183" i="12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3"/>
  <c r="BH173"/>
  <c r="BG173"/>
  <c r="BE173"/>
  <c r="T173"/>
  <c r="R173"/>
  <c r="P173"/>
  <c r="BI170"/>
  <c r="BH170"/>
  <c r="BG170"/>
  <c r="BE170"/>
  <c r="T170"/>
  <c r="T169" s="1"/>
  <c r="R170"/>
  <c r="R169" s="1"/>
  <c r="P170"/>
  <c r="P169" s="1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4"/>
  <c r="BH164"/>
  <c r="BG164"/>
  <c r="BE164"/>
  <c r="T164"/>
  <c r="R164"/>
  <c r="P164"/>
  <c r="BI160"/>
  <c r="BH160"/>
  <c r="BG160"/>
  <c r="BE160"/>
  <c r="T160"/>
  <c r="R160"/>
  <c r="P160"/>
  <c r="BI156"/>
  <c r="BH156"/>
  <c r="BG156"/>
  <c r="BE156"/>
  <c r="T156"/>
  <c r="R156"/>
  <c r="P156"/>
  <c r="BI152"/>
  <c r="BH152"/>
  <c r="BG152"/>
  <c r="BE152"/>
  <c r="T152"/>
  <c r="R152"/>
  <c r="P152"/>
  <c r="BI144"/>
  <c r="BH144"/>
  <c r="BG144"/>
  <c r="BE144"/>
  <c r="T144"/>
  <c r="R144"/>
  <c r="P144"/>
  <c r="BI143"/>
  <c r="BH143"/>
  <c r="BG143"/>
  <c r="BE143"/>
  <c r="T143"/>
  <c r="R143"/>
  <c r="P143"/>
  <c r="BI139"/>
  <c r="BH139"/>
  <c r="BG139"/>
  <c r="BE139"/>
  <c r="T139"/>
  <c r="R139"/>
  <c r="P139"/>
  <c r="BI138"/>
  <c r="BH138"/>
  <c r="BG138"/>
  <c r="BE138"/>
  <c r="T138"/>
  <c r="R138"/>
  <c r="P138"/>
  <c r="BI130"/>
  <c r="BH130"/>
  <c r="BG130"/>
  <c r="BE130"/>
  <c r="T130"/>
  <c r="R130"/>
  <c r="P130"/>
  <c r="J123"/>
  <c r="F123"/>
  <c r="F121"/>
  <c r="E119"/>
  <c r="J93"/>
  <c r="F93"/>
  <c r="F91"/>
  <c r="E89"/>
  <c r="J26"/>
  <c r="E26"/>
  <c r="J124" s="1"/>
  <c r="J25"/>
  <c r="J20"/>
  <c r="E20"/>
  <c r="F94" s="1"/>
  <c r="J19"/>
  <c r="J14"/>
  <c r="J121" s="1"/>
  <c r="E7"/>
  <c r="E85" s="1"/>
  <c r="J39" i="11"/>
  <c r="J38"/>
  <c r="AY107" i="1"/>
  <c r="J37" i="11"/>
  <c r="AX107" i="1" s="1"/>
  <c r="BI182" i="11"/>
  <c r="BH182"/>
  <c r="BG182"/>
  <c r="BE182"/>
  <c r="T182"/>
  <c r="T181"/>
  <c r="R182"/>
  <c r="R181" s="1"/>
  <c r="P182"/>
  <c r="P181" s="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1"/>
  <c r="BH171"/>
  <c r="BG171"/>
  <c r="BE171"/>
  <c r="T171"/>
  <c r="R171"/>
  <c r="P171"/>
  <c r="BI167"/>
  <c r="BH167"/>
  <c r="BG167"/>
  <c r="BE167"/>
  <c r="T167"/>
  <c r="R167"/>
  <c r="P167"/>
  <c r="BI164"/>
  <c r="BH164"/>
  <c r="BG164"/>
  <c r="BE164"/>
  <c r="T164"/>
  <c r="T163" s="1"/>
  <c r="R164"/>
  <c r="R163" s="1"/>
  <c r="P164"/>
  <c r="P163" s="1"/>
  <c r="BI157"/>
  <c r="BH157"/>
  <c r="BG157"/>
  <c r="BE157"/>
  <c r="T157"/>
  <c r="R157"/>
  <c r="P157"/>
  <c r="BI155"/>
  <c r="BH155"/>
  <c r="BG155"/>
  <c r="BE155"/>
  <c r="T155"/>
  <c r="R155"/>
  <c r="P155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5"/>
  <c r="BH145"/>
  <c r="BG145"/>
  <c r="BE145"/>
  <c r="T145"/>
  <c r="R145"/>
  <c r="P145"/>
  <c r="BI144"/>
  <c r="BH144"/>
  <c r="BG144"/>
  <c r="BE144"/>
  <c r="T144"/>
  <c r="R144"/>
  <c r="P144"/>
  <c r="BI140"/>
  <c r="BH140"/>
  <c r="BG140"/>
  <c r="BE140"/>
  <c r="T140"/>
  <c r="R140"/>
  <c r="P140"/>
  <c r="BI139"/>
  <c r="BH139"/>
  <c r="BG139"/>
  <c r="BE139"/>
  <c r="T139"/>
  <c r="R139"/>
  <c r="P139"/>
  <c r="BI132"/>
  <c r="BH132"/>
  <c r="BG132"/>
  <c r="BE132"/>
  <c r="T132"/>
  <c r="R132"/>
  <c r="P132"/>
  <c r="BI128"/>
  <c r="BH128"/>
  <c r="BG128"/>
  <c r="BE128"/>
  <c r="T128"/>
  <c r="R128"/>
  <c r="P128"/>
  <c r="J121"/>
  <c r="F121"/>
  <c r="F119"/>
  <c r="E117"/>
  <c r="J93"/>
  <c r="F93"/>
  <c r="F91"/>
  <c r="E89"/>
  <c r="J26"/>
  <c r="E26"/>
  <c r="J122" s="1"/>
  <c r="J25"/>
  <c r="J20"/>
  <c r="E20"/>
  <c r="F94" s="1"/>
  <c r="J19"/>
  <c r="J14"/>
  <c r="J119" s="1"/>
  <c r="E7"/>
  <c r="E85" s="1"/>
  <c r="J39" i="10"/>
  <c r="J38"/>
  <c r="AY106" i="1" s="1"/>
  <c r="J37" i="10"/>
  <c r="AX106" i="1" s="1"/>
  <c r="BI201" i="10"/>
  <c r="BH201"/>
  <c r="BG201"/>
  <c r="BE201"/>
  <c r="T201"/>
  <c r="T200" s="1"/>
  <c r="R201"/>
  <c r="R200" s="1"/>
  <c r="P201"/>
  <c r="P200" s="1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1"/>
  <c r="BH181"/>
  <c r="BG181"/>
  <c r="BE181"/>
  <c r="T181"/>
  <c r="R181"/>
  <c r="P181"/>
  <c r="BI180"/>
  <c r="BH180"/>
  <c r="BG180"/>
  <c r="BE180"/>
  <c r="T180"/>
  <c r="R180"/>
  <c r="P180"/>
  <c r="BI176"/>
  <c r="BH176"/>
  <c r="BG176"/>
  <c r="BE176"/>
  <c r="T176"/>
  <c r="T175"/>
  <c r="R176"/>
  <c r="R175" s="1"/>
  <c r="P176"/>
  <c r="P175" s="1"/>
  <c r="BI169"/>
  <c r="BH169"/>
  <c r="BG169"/>
  <c r="BE169"/>
  <c r="T169"/>
  <c r="R169"/>
  <c r="P169"/>
  <c r="BI166"/>
  <c r="BH166"/>
  <c r="BG166"/>
  <c r="BE166"/>
  <c r="T166"/>
  <c r="R166"/>
  <c r="P166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6"/>
  <c r="BH156"/>
  <c r="BG156"/>
  <c r="BE156"/>
  <c r="T156"/>
  <c r="R156"/>
  <c r="P156"/>
  <c r="BI155"/>
  <c r="BH155"/>
  <c r="BG155"/>
  <c r="BE155"/>
  <c r="T155"/>
  <c r="R155"/>
  <c r="P155"/>
  <c r="BI151"/>
  <c r="BH151"/>
  <c r="BG151"/>
  <c r="BE151"/>
  <c r="T151"/>
  <c r="R151"/>
  <c r="P151"/>
  <c r="BI150"/>
  <c r="BH150"/>
  <c r="BG150"/>
  <c r="BE150"/>
  <c r="T150"/>
  <c r="R150"/>
  <c r="P150"/>
  <c r="BI146"/>
  <c r="BH146"/>
  <c r="BG146"/>
  <c r="BE146"/>
  <c r="T146"/>
  <c r="R146"/>
  <c r="P146"/>
  <c r="BI145"/>
  <c r="BH145"/>
  <c r="BG145"/>
  <c r="BE145"/>
  <c r="T145"/>
  <c r="R145"/>
  <c r="P145"/>
  <c r="BI141"/>
  <c r="BH141"/>
  <c r="BG141"/>
  <c r="BE141"/>
  <c r="T141"/>
  <c r="R141"/>
  <c r="P141"/>
  <c r="BI139"/>
  <c r="BH139"/>
  <c r="BG139"/>
  <c r="BE139"/>
  <c r="T139"/>
  <c r="R139"/>
  <c r="P139"/>
  <c r="BI138"/>
  <c r="BH138"/>
  <c r="BG138"/>
  <c r="BE138"/>
  <c r="T138"/>
  <c r="R138"/>
  <c r="P138"/>
  <c r="BI134"/>
  <c r="BH134"/>
  <c r="BG134"/>
  <c r="BE134"/>
  <c r="T134"/>
  <c r="R134"/>
  <c r="P134"/>
  <c r="BI128"/>
  <c r="BH128"/>
  <c r="BG128"/>
  <c r="BE128"/>
  <c r="T128"/>
  <c r="R128"/>
  <c r="P128"/>
  <c r="J121"/>
  <c r="F121"/>
  <c r="F119"/>
  <c r="E117"/>
  <c r="J93"/>
  <c r="F93"/>
  <c r="F91"/>
  <c r="E89"/>
  <c r="J26"/>
  <c r="E26"/>
  <c r="J94" s="1"/>
  <c r="J25"/>
  <c r="J20"/>
  <c r="E20"/>
  <c r="F122" s="1"/>
  <c r="J19"/>
  <c r="J14"/>
  <c r="J119" s="1"/>
  <c r="E7"/>
  <c r="E113" s="1"/>
  <c r="J39" i="9"/>
  <c r="J38"/>
  <c r="AY104" i="1" s="1"/>
  <c r="J37" i="9"/>
  <c r="AX104" i="1" s="1"/>
  <c r="BI134" i="9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J118"/>
  <c r="F118"/>
  <c r="F116"/>
  <c r="E114"/>
  <c r="J93"/>
  <c r="F93"/>
  <c r="F91"/>
  <c r="E89"/>
  <c r="J26"/>
  <c r="E26"/>
  <c r="J94" s="1"/>
  <c r="J25"/>
  <c r="J20"/>
  <c r="E20"/>
  <c r="F119" s="1"/>
  <c r="J19"/>
  <c r="J14"/>
  <c r="J116" s="1"/>
  <c r="E7"/>
  <c r="E110" s="1"/>
  <c r="J39" i="8"/>
  <c r="J38"/>
  <c r="AY103" i="1" s="1"/>
  <c r="J37" i="8"/>
  <c r="AX103" i="1" s="1"/>
  <c r="BI138" i="8"/>
  <c r="BH138"/>
  <c r="BG138"/>
  <c r="BE138"/>
  <c r="T138"/>
  <c r="T137" s="1"/>
  <c r="R138"/>
  <c r="R137" s="1"/>
  <c r="P138"/>
  <c r="P137" s="1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J119"/>
  <c r="F119"/>
  <c r="F117"/>
  <c r="E115"/>
  <c r="J93"/>
  <c r="F93"/>
  <c r="F91"/>
  <c r="E89"/>
  <c r="J26"/>
  <c r="E26"/>
  <c r="J120" s="1"/>
  <c r="J25"/>
  <c r="J20"/>
  <c r="E20"/>
  <c r="F120" s="1"/>
  <c r="J19"/>
  <c r="J14"/>
  <c r="J117" s="1"/>
  <c r="E7"/>
  <c r="E111" s="1"/>
  <c r="J39" i="7"/>
  <c r="J38"/>
  <c r="AY102" i="1" s="1"/>
  <c r="J37" i="7"/>
  <c r="AX102" i="1" s="1"/>
  <c r="BI187" i="7"/>
  <c r="BH187"/>
  <c r="BG187"/>
  <c r="BE187"/>
  <c r="T187"/>
  <c r="R187"/>
  <c r="P187"/>
  <c r="BI186"/>
  <c r="BH186"/>
  <c r="BG186"/>
  <c r="BE186"/>
  <c r="T186"/>
  <c r="R186"/>
  <c r="P186"/>
  <c r="BI184"/>
  <c r="BH184"/>
  <c r="BG184"/>
  <c r="BE184"/>
  <c r="T184"/>
  <c r="T183" s="1"/>
  <c r="R184"/>
  <c r="R183" s="1"/>
  <c r="P184"/>
  <c r="P183" s="1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J120"/>
  <c r="F120"/>
  <c r="F118"/>
  <c r="E116"/>
  <c r="J93"/>
  <c r="F93"/>
  <c r="F91"/>
  <c r="E89"/>
  <c r="J26"/>
  <c r="E26"/>
  <c r="J94" s="1"/>
  <c r="J25"/>
  <c r="J20"/>
  <c r="E20"/>
  <c r="F121" s="1"/>
  <c r="J19"/>
  <c r="J14"/>
  <c r="J118" s="1"/>
  <c r="E7"/>
  <c r="E85" s="1"/>
  <c r="J39" i="6"/>
  <c r="J38"/>
  <c r="AY101" i="1" s="1"/>
  <c r="J37" i="6"/>
  <c r="AX101" i="1" s="1"/>
  <c r="BI257" i="6"/>
  <c r="BH257"/>
  <c r="BG257"/>
  <c r="BE257"/>
  <c r="T257"/>
  <c r="T256" s="1"/>
  <c r="R257"/>
  <c r="R256" s="1"/>
  <c r="P257"/>
  <c r="P256" s="1"/>
  <c r="BI255"/>
  <c r="BH255"/>
  <c r="BG255"/>
  <c r="BE255"/>
  <c r="T255"/>
  <c r="T254" s="1"/>
  <c r="R255"/>
  <c r="R254" s="1"/>
  <c r="P255"/>
  <c r="P254" s="1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3"/>
  <c r="BH233"/>
  <c r="BG233"/>
  <c r="BE233"/>
  <c r="T233"/>
  <c r="R233"/>
  <c r="P233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3"/>
  <c r="BH213"/>
  <c r="BG213"/>
  <c r="BE213"/>
  <c r="T213"/>
  <c r="R213"/>
  <c r="P213"/>
  <c r="BI209"/>
  <c r="BH209"/>
  <c r="BG209"/>
  <c r="BE209"/>
  <c r="T209"/>
  <c r="R209"/>
  <c r="P209"/>
  <c r="BI207"/>
  <c r="BH207"/>
  <c r="BG207"/>
  <c r="BE207"/>
  <c r="T207"/>
  <c r="R207"/>
  <c r="P207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3"/>
  <c r="BH133"/>
  <c r="BG133"/>
  <c r="BE133"/>
  <c r="T133"/>
  <c r="R133"/>
  <c r="P133"/>
  <c r="BI132"/>
  <c r="BH132"/>
  <c r="BG132"/>
  <c r="BE132"/>
  <c r="T132"/>
  <c r="R132"/>
  <c r="P132"/>
  <c r="BI130"/>
  <c r="BH130"/>
  <c r="BG130"/>
  <c r="BE130"/>
  <c r="T130"/>
  <c r="R130"/>
  <c r="P130"/>
  <c r="BI129"/>
  <c r="BH129"/>
  <c r="BG129"/>
  <c r="BE129"/>
  <c r="T129"/>
  <c r="R129"/>
  <c r="P129"/>
  <c r="BI127"/>
  <c r="BH127"/>
  <c r="BG127"/>
  <c r="BE127"/>
  <c r="T127"/>
  <c r="R127"/>
  <c r="P127"/>
  <c r="J120"/>
  <c r="F120"/>
  <c r="F118"/>
  <c r="E116"/>
  <c r="J93"/>
  <c r="F93"/>
  <c r="F91"/>
  <c r="E89"/>
  <c r="J26"/>
  <c r="E26"/>
  <c r="J121" s="1"/>
  <c r="J25"/>
  <c r="J20"/>
  <c r="E20"/>
  <c r="F121" s="1"/>
  <c r="J19"/>
  <c r="J14"/>
  <c r="J118" s="1"/>
  <c r="E7"/>
  <c r="E112" s="1"/>
  <c r="J39" i="5"/>
  <c r="J38"/>
  <c r="AY100" i="1" s="1"/>
  <c r="J37" i="5"/>
  <c r="AX100" i="1" s="1"/>
  <c r="BI262" i="5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8"/>
  <c r="BH258"/>
  <c r="BG258"/>
  <c r="BE258"/>
  <c r="T258"/>
  <c r="T257" s="1"/>
  <c r="R258"/>
  <c r="R257" s="1"/>
  <c r="P258"/>
  <c r="P257" s="1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2"/>
  <c r="BH242"/>
  <c r="BG242"/>
  <c r="BE242"/>
  <c r="T242"/>
  <c r="R242"/>
  <c r="P242"/>
  <c r="BI236"/>
  <c r="BH236"/>
  <c r="BG236"/>
  <c r="BE236"/>
  <c r="T236"/>
  <c r="R236"/>
  <c r="P236"/>
  <c r="BI232"/>
  <c r="BH232"/>
  <c r="BG232"/>
  <c r="BE232"/>
  <c r="T232"/>
  <c r="R232"/>
  <c r="P232"/>
  <c r="BI228"/>
  <c r="BH228"/>
  <c r="BG228"/>
  <c r="BE228"/>
  <c r="T228"/>
  <c r="R228"/>
  <c r="P228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3"/>
  <c r="BH193"/>
  <c r="BG193"/>
  <c r="BE193"/>
  <c r="T193"/>
  <c r="R193"/>
  <c r="P193"/>
  <c r="BI192"/>
  <c r="BH192"/>
  <c r="BG192"/>
  <c r="BE192"/>
  <c r="T192"/>
  <c r="R192"/>
  <c r="P192"/>
  <c r="BI190"/>
  <c r="BH190"/>
  <c r="BG190"/>
  <c r="BE190"/>
  <c r="T190"/>
  <c r="R190"/>
  <c r="P190"/>
  <c r="BI188"/>
  <c r="BH188"/>
  <c r="BG188"/>
  <c r="BE188"/>
  <c r="T188"/>
  <c r="R188"/>
  <c r="P188"/>
  <c r="BI175"/>
  <c r="BH175"/>
  <c r="BG175"/>
  <c r="BE175"/>
  <c r="T175"/>
  <c r="R175"/>
  <c r="P175"/>
  <c r="BI160"/>
  <c r="BH160"/>
  <c r="BG160"/>
  <c r="BE160"/>
  <c r="T160"/>
  <c r="R160"/>
  <c r="P160"/>
  <c r="BI158"/>
  <c r="BH158"/>
  <c r="BG158"/>
  <c r="BE158"/>
  <c r="T158"/>
  <c r="R158"/>
  <c r="P158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J125"/>
  <c r="F125"/>
  <c r="F123"/>
  <c r="E121"/>
  <c r="J93"/>
  <c r="F93"/>
  <c r="F91"/>
  <c r="E89"/>
  <c r="J26"/>
  <c r="E26"/>
  <c r="J126" s="1"/>
  <c r="J25"/>
  <c r="J20"/>
  <c r="E20"/>
  <c r="F126" s="1"/>
  <c r="J19"/>
  <c r="J14"/>
  <c r="J123" s="1"/>
  <c r="E7"/>
  <c r="E85" s="1"/>
  <c r="J39" i="4"/>
  <c r="J38"/>
  <c r="AY99" i="1" s="1"/>
  <c r="J37" i="4"/>
  <c r="AX99" i="1" s="1"/>
  <c r="BI139" i="4"/>
  <c r="BH139"/>
  <c r="BG139"/>
  <c r="BE139"/>
  <c r="T139"/>
  <c r="T138" s="1"/>
  <c r="R139"/>
  <c r="R138" s="1"/>
  <c r="P139"/>
  <c r="P138" s="1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J119"/>
  <c r="F119"/>
  <c r="F117"/>
  <c r="E115"/>
  <c r="J93"/>
  <c r="F93"/>
  <c r="F91"/>
  <c r="E89"/>
  <c r="J26"/>
  <c r="E26"/>
  <c r="J94" s="1"/>
  <c r="J25"/>
  <c r="J20"/>
  <c r="E20"/>
  <c r="F120" s="1"/>
  <c r="J19"/>
  <c r="J14"/>
  <c r="J117" s="1"/>
  <c r="E7"/>
  <c r="E85" s="1"/>
  <c r="J39" i="3"/>
  <c r="J38"/>
  <c r="AY98" i="1"/>
  <c r="J37" i="3"/>
  <c r="AX98" i="1" s="1"/>
  <c r="BI306" i="3"/>
  <c r="BH306"/>
  <c r="BG306"/>
  <c r="BE306"/>
  <c r="T306"/>
  <c r="R306"/>
  <c r="P306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1"/>
  <c r="BH261"/>
  <c r="BG261"/>
  <c r="BE261"/>
  <c r="T261"/>
  <c r="R261"/>
  <c r="P261"/>
  <c r="BI260"/>
  <c r="BH260"/>
  <c r="BG260"/>
  <c r="BE260"/>
  <c r="T260"/>
  <c r="R260"/>
  <c r="P260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2"/>
  <c r="BH252"/>
  <c r="BG252"/>
  <c r="BE252"/>
  <c r="T252"/>
  <c r="R252"/>
  <c r="P252"/>
  <c r="BI251"/>
  <c r="BH251"/>
  <c r="BG251"/>
  <c r="BE251"/>
  <c r="T251"/>
  <c r="R251"/>
  <c r="P251"/>
  <c r="BI248"/>
  <c r="BH248"/>
  <c r="BG248"/>
  <c r="BE248"/>
  <c r="T248"/>
  <c r="R248"/>
  <c r="P248"/>
  <c r="BI247"/>
  <c r="BH247"/>
  <c r="BG247"/>
  <c r="BE247"/>
  <c r="T247"/>
  <c r="R247"/>
  <c r="P247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26"/>
  <c r="BH226"/>
  <c r="BG226"/>
  <c r="BE226"/>
  <c r="T226"/>
  <c r="R226"/>
  <c r="P226"/>
  <c r="BI218"/>
  <c r="BH218"/>
  <c r="BG218"/>
  <c r="BE218"/>
  <c r="T218"/>
  <c r="R218"/>
  <c r="P218"/>
  <c r="BI208"/>
  <c r="BH208"/>
  <c r="BG208"/>
  <c r="BE208"/>
  <c r="T208"/>
  <c r="R208"/>
  <c r="P208"/>
  <c r="BI188"/>
  <c r="BH188"/>
  <c r="BG188"/>
  <c r="BE188"/>
  <c r="T188"/>
  <c r="R188"/>
  <c r="P188"/>
  <c r="BI186"/>
  <c r="BH186"/>
  <c r="BG186"/>
  <c r="BE186"/>
  <c r="T186"/>
  <c r="R186"/>
  <c r="P186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5"/>
  <c r="BH175"/>
  <c r="BG175"/>
  <c r="BE175"/>
  <c r="T175"/>
  <c r="R175"/>
  <c r="P175"/>
  <c r="BI173"/>
  <c r="BH173"/>
  <c r="BG173"/>
  <c r="BE173"/>
  <c r="T173"/>
  <c r="R173"/>
  <c r="P173"/>
  <c r="BI171"/>
  <c r="BH171"/>
  <c r="BG171"/>
  <c r="BE171"/>
  <c r="T171"/>
  <c r="R171"/>
  <c r="P171"/>
  <c r="BI169"/>
  <c r="BH169"/>
  <c r="BG169"/>
  <c r="BE169"/>
  <c r="T169"/>
  <c r="R169"/>
  <c r="P169"/>
  <c r="BI162"/>
  <c r="BH162"/>
  <c r="BG162"/>
  <c r="BE162"/>
  <c r="T162"/>
  <c r="R162"/>
  <c r="P162"/>
  <c r="BI155"/>
  <c r="BH155"/>
  <c r="BG155"/>
  <c r="BE155"/>
  <c r="T155"/>
  <c r="R155"/>
  <c r="P155"/>
  <c r="BI153"/>
  <c r="BH153"/>
  <c r="BG153"/>
  <c r="BE153"/>
  <c r="T153"/>
  <c r="R153"/>
  <c r="P153"/>
  <c r="BI152"/>
  <c r="BH152"/>
  <c r="BG152"/>
  <c r="BE152"/>
  <c r="T152"/>
  <c r="R152"/>
  <c r="P152"/>
  <c r="BI150"/>
  <c r="BH150"/>
  <c r="BG150"/>
  <c r="BE150"/>
  <c r="T150"/>
  <c r="R150"/>
  <c r="P150"/>
  <c r="BI148"/>
  <c r="BH148"/>
  <c r="BG148"/>
  <c r="BE148"/>
  <c r="T148"/>
  <c r="R148"/>
  <c r="P148"/>
  <c r="BI142"/>
  <c r="BH142"/>
  <c r="BG142"/>
  <c r="BE142"/>
  <c r="T142"/>
  <c r="R142"/>
  <c r="P142"/>
  <c r="BI135"/>
  <c r="BH135"/>
  <c r="BG135"/>
  <c r="BE135"/>
  <c r="T135"/>
  <c r="R135"/>
  <c r="P135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J121"/>
  <c r="F121"/>
  <c r="F119"/>
  <c r="E117"/>
  <c r="J93"/>
  <c r="F93"/>
  <c r="F91"/>
  <c r="E89"/>
  <c r="J26"/>
  <c r="E26"/>
  <c r="J122" s="1"/>
  <c r="J25"/>
  <c r="J20"/>
  <c r="E20"/>
  <c r="F122" s="1"/>
  <c r="J19"/>
  <c r="J14"/>
  <c r="J119" s="1"/>
  <c r="E7"/>
  <c r="E85" s="1"/>
  <c r="J39" i="2"/>
  <c r="J38"/>
  <c r="AY97" i="1" s="1"/>
  <c r="J37" i="2"/>
  <c r="AX97" i="1" s="1"/>
  <c r="BI1303" i="2"/>
  <c r="BH1303"/>
  <c r="BG1303"/>
  <c r="BE1303"/>
  <c r="T1303"/>
  <c r="R1303"/>
  <c r="P1303"/>
  <c r="BI1294"/>
  <c r="BH1294"/>
  <c r="BG1294"/>
  <c r="BE1294"/>
  <c r="T1294"/>
  <c r="R1294"/>
  <c r="P1294"/>
  <c r="BI1282"/>
  <c r="BH1282"/>
  <c r="BG1282"/>
  <c r="BE1282"/>
  <c r="T1282"/>
  <c r="R1282"/>
  <c r="P1282"/>
  <c r="BI1281"/>
  <c r="BH1281"/>
  <c r="BG1281"/>
  <c r="BE1281"/>
  <c r="T1281"/>
  <c r="R1281"/>
  <c r="P1281"/>
  <c r="BI1273"/>
  <c r="BH1273"/>
  <c r="BG1273"/>
  <c r="BE1273"/>
  <c r="T1273"/>
  <c r="R1273"/>
  <c r="P1273"/>
  <c r="BI1261"/>
  <c r="BH1261"/>
  <c r="BG1261"/>
  <c r="BE1261"/>
  <c r="T1261"/>
  <c r="R1261"/>
  <c r="P1261"/>
  <c r="BI1260"/>
  <c r="BH1260"/>
  <c r="BG1260"/>
  <c r="BE1260"/>
  <c r="T1260"/>
  <c r="R1260"/>
  <c r="P1260"/>
  <c r="BI1258"/>
  <c r="BH1258"/>
  <c r="BG1258"/>
  <c r="BE1258"/>
  <c r="T1258"/>
  <c r="R1258"/>
  <c r="P1258"/>
  <c r="BI1254"/>
  <c r="BH1254"/>
  <c r="BG1254"/>
  <c r="BE1254"/>
  <c r="T1254"/>
  <c r="R1254"/>
  <c r="P1254"/>
  <c r="BI1248"/>
  <c r="BH1248"/>
  <c r="BG1248"/>
  <c r="BE1248"/>
  <c r="T1248"/>
  <c r="R1248"/>
  <c r="P1248"/>
  <c r="BI1246"/>
  <c r="BH1246"/>
  <c r="BG1246"/>
  <c r="BE1246"/>
  <c r="T1246"/>
  <c r="R1246"/>
  <c r="P1246"/>
  <c r="BI1242"/>
  <c r="BH1242"/>
  <c r="BG1242"/>
  <c r="BE1242"/>
  <c r="T1242"/>
  <c r="R1242"/>
  <c r="P1242"/>
  <c r="BI1222"/>
  <c r="BH1222"/>
  <c r="BG1222"/>
  <c r="BE1222"/>
  <c r="T1222"/>
  <c r="R1222"/>
  <c r="P1222"/>
  <c r="BI1220"/>
  <c r="BH1220"/>
  <c r="BG1220"/>
  <c r="BE1220"/>
  <c r="T1220"/>
  <c r="R1220"/>
  <c r="P1220"/>
  <c r="BI1204"/>
  <c r="BH1204"/>
  <c r="BG1204"/>
  <c r="BE1204"/>
  <c r="T1204"/>
  <c r="R1204"/>
  <c r="P1204"/>
  <c r="BI1200"/>
  <c r="BH1200"/>
  <c r="BG1200"/>
  <c r="BE1200"/>
  <c r="T1200"/>
  <c r="R1200"/>
  <c r="P1200"/>
  <c r="BI1193"/>
  <c r="BH1193"/>
  <c r="BG1193"/>
  <c r="BE1193"/>
  <c r="T1193"/>
  <c r="R1193"/>
  <c r="P1193"/>
  <c r="BI1189"/>
  <c r="BH1189"/>
  <c r="BG1189"/>
  <c r="BE1189"/>
  <c r="T1189"/>
  <c r="R1189"/>
  <c r="P1189"/>
  <c r="BI1188"/>
  <c r="BH1188"/>
  <c r="BG1188"/>
  <c r="BE1188"/>
  <c r="T1188"/>
  <c r="R1188"/>
  <c r="P1188"/>
  <c r="BI1184"/>
  <c r="BH1184"/>
  <c r="BG1184"/>
  <c r="BE1184"/>
  <c r="T1184"/>
  <c r="R1184"/>
  <c r="P1184"/>
  <c r="BI1175"/>
  <c r="BH1175"/>
  <c r="BG1175"/>
  <c r="BE1175"/>
  <c r="T1175"/>
  <c r="R1175"/>
  <c r="P1175"/>
  <c r="BI1171"/>
  <c r="BH1171"/>
  <c r="BG1171"/>
  <c r="BE1171"/>
  <c r="T1171"/>
  <c r="R1171"/>
  <c r="P1171"/>
  <c r="BI1167"/>
  <c r="BH1167"/>
  <c r="BG1167"/>
  <c r="BE1167"/>
  <c r="T1167"/>
  <c r="R1167"/>
  <c r="P1167"/>
  <c r="BI1163"/>
  <c r="BH1163"/>
  <c r="BG1163"/>
  <c r="BE1163"/>
  <c r="T1163"/>
  <c r="R1163"/>
  <c r="P1163"/>
  <c r="BI1161"/>
  <c r="BH1161"/>
  <c r="BG1161"/>
  <c r="BE1161"/>
  <c r="T1161"/>
  <c r="R1161"/>
  <c r="P1161"/>
  <c r="BI1159"/>
  <c r="BH1159"/>
  <c r="BG1159"/>
  <c r="BE1159"/>
  <c r="T1159"/>
  <c r="R1159"/>
  <c r="P1159"/>
  <c r="BI1157"/>
  <c r="BH1157"/>
  <c r="BG1157"/>
  <c r="BE1157"/>
  <c r="T1157"/>
  <c r="R1157"/>
  <c r="P1157"/>
  <c r="BI1153"/>
  <c r="BH1153"/>
  <c r="BG1153"/>
  <c r="BE1153"/>
  <c r="T1153"/>
  <c r="R1153"/>
  <c r="P1153"/>
  <c r="BI1149"/>
  <c r="BH1149"/>
  <c r="BG1149"/>
  <c r="BE1149"/>
  <c r="T1149"/>
  <c r="R1149"/>
  <c r="P1149"/>
  <c r="BI1142"/>
  <c r="BH1142"/>
  <c r="BG1142"/>
  <c r="BE1142"/>
  <c r="T1142"/>
  <c r="R1142"/>
  <c r="P1142"/>
  <c r="BI1137"/>
  <c r="BH1137"/>
  <c r="BG1137"/>
  <c r="BE1137"/>
  <c r="T1137"/>
  <c r="R1137"/>
  <c r="P1137"/>
  <c r="BI1131"/>
  <c r="BH1131"/>
  <c r="BG1131"/>
  <c r="BE1131"/>
  <c r="T1131"/>
  <c r="R1131"/>
  <c r="P1131"/>
  <c r="BI1126"/>
  <c r="BH1126"/>
  <c r="BG1126"/>
  <c r="BE1126"/>
  <c r="T1126"/>
  <c r="R1126"/>
  <c r="P1126"/>
  <c r="BI1120"/>
  <c r="BH1120"/>
  <c r="BG1120"/>
  <c r="BE1120"/>
  <c r="T1120"/>
  <c r="R1120"/>
  <c r="P1120"/>
  <c r="BI1118"/>
  <c r="BH1118"/>
  <c r="BG1118"/>
  <c r="BE1118"/>
  <c r="T1118"/>
  <c r="R1118"/>
  <c r="P1118"/>
  <c r="BI1114"/>
  <c r="BH1114"/>
  <c r="BG1114"/>
  <c r="BE1114"/>
  <c r="T1114"/>
  <c r="R1114"/>
  <c r="P1114"/>
  <c r="BI1111"/>
  <c r="BH1111"/>
  <c r="BG1111"/>
  <c r="BE1111"/>
  <c r="T1111"/>
  <c r="R1111"/>
  <c r="P1111"/>
  <c r="BI1107"/>
  <c r="BH1107"/>
  <c r="BG1107"/>
  <c r="BE1107"/>
  <c r="T1107"/>
  <c r="R1107"/>
  <c r="P1107"/>
  <c r="BI1100"/>
  <c r="BH1100"/>
  <c r="BG1100"/>
  <c r="BE1100"/>
  <c r="T1100"/>
  <c r="R1100"/>
  <c r="P1100"/>
  <c r="BI1096"/>
  <c r="BH1096"/>
  <c r="BG1096"/>
  <c r="BE1096"/>
  <c r="T1096"/>
  <c r="R1096"/>
  <c r="P1096"/>
  <c r="BI1089"/>
  <c r="BH1089"/>
  <c r="BG1089"/>
  <c r="BE1089"/>
  <c r="T1089"/>
  <c r="R1089"/>
  <c r="P1089"/>
  <c r="BI1087"/>
  <c r="BH1087"/>
  <c r="BG1087"/>
  <c r="BE1087"/>
  <c r="T1087"/>
  <c r="R1087"/>
  <c r="P1087"/>
  <c r="BI1085"/>
  <c r="BH1085"/>
  <c r="BG1085"/>
  <c r="BE1085"/>
  <c r="T1085"/>
  <c r="R1085"/>
  <c r="P1085"/>
  <c r="BI1078"/>
  <c r="BH1078"/>
  <c r="BG1078"/>
  <c r="BE1078"/>
  <c r="T1078"/>
  <c r="R1078"/>
  <c r="P1078"/>
  <c r="BI1077"/>
  <c r="BH1077"/>
  <c r="BG1077"/>
  <c r="BE1077"/>
  <c r="T1077"/>
  <c r="R1077"/>
  <c r="P1077"/>
  <c r="BI1068"/>
  <c r="BH1068"/>
  <c r="BG1068"/>
  <c r="BE1068"/>
  <c r="T1068"/>
  <c r="R1068"/>
  <c r="P1068"/>
  <c r="BI1067"/>
  <c r="BH1067"/>
  <c r="BG1067"/>
  <c r="BE1067"/>
  <c r="T1067"/>
  <c r="R1067"/>
  <c r="P1067"/>
  <c r="BI1066"/>
  <c r="BH1066"/>
  <c r="BG1066"/>
  <c r="BE1066"/>
  <c r="T1066"/>
  <c r="R1066"/>
  <c r="P1066"/>
  <c r="BI1065"/>
  <c r="BH1065"/>
  <c r="BG1065"/>
  <c r="BE1065"/>
  <c r="T1065"/>
  <c r="R1065"/>
  <c r="P1065"/>
  <c r="BI1064"/>
  <c r="BH1064"/>
  <c r="BG1064"/>
  <c r="BE1064"/>
  <c r="T1064"/>
  <c r="R1064"/>
  <c r="P1064"/>
  <c r="BI1062"/>
  <c r="BH1062"/>
  <c r="BG1062"/>
  <c r="BE1062"/>
  <c r="T1062"/>
  <c r="R1062"/>
  <c r="P1062"/>
  <c r="BI1060"/>
  <c r="BH1060"/>
  <c r="BG1060"/>
  <c r="BE1060"/>
  <c r="T1060"/>
  <c r="R1060"/>
  <c r="P1060"/>
  <c r="BI1054"/>
  <c r="BH1054"/>
  <c r="BG1054"/>
  <c r="BE1054"/>
  <c r="T1054"/>
  <c r="R1054"/>
  <c r="P1054"/>
  <c r="BI1053"/>
  <c r="BH1053"/>
  <c r="BG1053"/>
  <c r="BE1053"/>
  <c r="T1053"/>
  <c r="R1053"/>
  <c r="P1053"/>
  <c r="BI1052"/>
  <c r="BH1052"/>
  <c r="BG1052"/>
  <c r="BE1052"/>
  <c r="T1052"/>
  <c r="R1052"/>
  <c r="P1052"/>
  <c r="BI1051"/>
  <c r="BH1051"/>
  <c r="BG1051"/>
  <c r="BE1051"/>
  <c r="T1051"/>
  <c r="R1051"/>
  <c r="P1051"/>
  <c r="BI1050"/>
  <c r="BH1050"/>
  <c r="BG1050"/>
  <c r="BE1050"/>
  <c r="T1050"/>
  <c r="R1050"/>
  <c r="P1050"/>
  <c r="BI1049"/>
  <c r="BH1049"/>
  <c r="BG1049"/>
  <c r="BE1049"/>
  <c r="T1049"/>
  <c r="R1049"/>
  <c r="P1049"/>
  <c r="BI1047"/>
  <c r="BH1047"/>
  <c r="BG1047"/>
  <c r="BE1047"/>
  <c r="T1047"/>
  <c r="R1047"/>
  <c r="P1047"/>
  <c r="BI1046"/>
  <c r="BH1046"/>
  <c r="BG1046"/>
  <c r="BE1046"/>
  <c r="T1046"/>
  <c r="R1046"/>
  <c r="P1046"/>
  <c r="BI1044"/>
  <c r="BH1044"/>
  <c r="BG1044"/>
  <c r="BE1044"/>
  <c r="T1044"/>
  <c r="R1044"/>
  <c r="P1044"/>
  <c r="BI1042"/>
  <c r="BH1042"/>
  <c r="BG1042"/>
  <c r="BE1042"/>
  <c r="T1042"/>
  <c r="R1042"/>
  <c r="P1042"/>
  <c r="BI1041"/>
  <c r="BH1041"/>
  <c r="BG1041"/>
  <c r="BE1041"/>
  <c r="T1041"/>
  <c r="R1041"/>
  <c r="P1041"/>
  <c r="BI1037"/>
  <c r="BH1037"/>
  <c r="BG1037"/>
  <c r="BE1037"/>
  <c r="T1037"/>
  <c r="R1037"/>
  <c r="P1037"/>
  <c r="BI1036"/>
  <c r="BH1036"/>
  <c r="BG1036"/>
  <c r="BE1036"/>
  <c r="T1036"/>
  <c r="R1036"/>
  <c r="P1036"/>
  <c r="BI1035"/>
  <c r="BH1035"/>
  <c r="BG1035"/>
  <c r="BE1035"/>
  <c r="T1035"/>
  <c r="R1035"/>
  <c r="P1035"/>
  <c r="BI1031"/>
  <c r="BH1031"/>
  <c r="BG1031"/>
  <c r="BE1031"/>
  <c r="T1031"/>
  <c r="R1031"/>
  <c r="P1031"/>
  <c r="BI1030"/>
  <c r="BH1030"/>
  <c r="BG1030"/>
  <c r="BE1030"/>
  <c r="T1030"/>
  <c r="R1030"/>
  <c r="P1030"/>
  <c r="BI1029"/>
  <c r="BH1029"/>
  <c r="BG1029"/>
  <c r="BE1029"/>
  <c r="T1029"/>
  <c r="R1029"/>
  <c r="P1029"/>
  <c r="BI1025"/>
  <c r="BH1025"/>
  <c r="BG1025"/>
  <c r="BE1025"/>
  <c r="T1025"/>
  <c r="R1025"/>
  <c r="P1025"/>
  <c r="BI1024"/>
  <c r="BH1024"/>
  <c r="BG1024"/>
  <c r="BE1024"/>
  <c r="T1024"/>
  <c r="R1024"/>
  <c r="P1024"/>
  <c r="BI1023"/>
  <c r="BH1023"/>
  <c r="BG1023"/>
  <c r="BE1023"/>
  <c r="T1023"/>
  <c r="R1023"/>
  <c r="P1023"/>
  <c r="BI1022"/>
  <c r="BH1022"/>
  <c r="BG1022"/>
  <c r="BE1022"/>
  <c r="T1022"/>
  <c r="R1022"/>
  <c r="P1022"/>
  <c r="BI1021"/>
  <c r="BH1021"/>
  <c r="BG1021"/>
  <c r="BE1021"/>
  <c r="T1021"/>
  <c r="R1021"/>
  <c r="P1021"/>
  <c r="BI1020"/>
  <c r="BH1020"/>
  <c r="BG1020"/>
  <c r="BE1020"/>
  <c r="T1020"/>
  <c r="R1020"/>
  <c r="P1020"/>
  <c r="BI1019"/>
  <c r="BH1019"/>
  <c r="BG1019"/>
  <c r="BE1019"/>
  <c r="T1019"/>
  <c r="R1019"/>
  <c r="P1019"/>
  <c r="BI1018"/>
  <c r="BH1018"/>
  <c r="BG1018"/>
  <c r="BE1018"/>
  <c r="T1018"/>
  <c r="R1018"/>
  <c r="P1018"/>
  <c r="BI1017"/>
  <c r="BH1017"/>
  <c r="BG1017"/>
  <c r="BE1017"/>
  <c r="T1017"/>
  <c r="R1017"/>
  <c r="P1017"/>
  <c r="BI1015"/>
  <c r="BH1015"/>
  <c r="BG1015"/>
  <c r="BE1015"/>
  <c r="T1015"/>
  <c r="R1015"/>
  <c r="P1015"/>
  <c r="BI1014"/>
  <c r="BH1014"/>
  <c r="BG1014"/>
  <c r="BE1014"/>
  <c r="T1014"/>
  <c r="R1014"/>
  <c r="P1014"/>
  <c r="BI1013"/>
  <c r="BH1013"/>
  <c r="BG1013"/>
  <c r="BE1013"/>
  <c r="T1013"/>
  <c r="R1013"/>
  <c r="P1013"/>
  <c r="BI1012"/>
  <c r="BH1012"/>
  <c r="BG1012"/>
  <c r="BE1012"/>
  <c r="T1012"/>
  <c r="R1012"/>
  <c r="P1012"/>
  <c r="BI1011"/>
  <c r="BH1011"/>
  <c r="BG1011"/>
  <c r="BE1011"/>
  <c r="T1011"/>
  <c r="R1011"/>
  <c r="P1011"/>
  <c r="BI1010"/>
  <c r="BH1010"/>
  <c r="BG1010"/>
  <c r="BE1010"/>
  <c r="T1010"/>
  <c r="R1010"/>
  <c r="P1010"/>
  <c r="BI1009"/>
  <c r="BH1009"/>
  <c r="BG1009"/>
  <c r="BE1009"/>
  <c r="T1009"/>
  <c r="R1009"/>
  <c r="P1009"/>
  <c r="BI1008"/>
  <c r="BH1008"/>
  <c r="BG1008"/>
  <c r="BE1008"/>
  <c r="T1008"/>
  <c r="R1008"/>
  <c r="P1008"/>
  <c r="BI1007"/>
  <c r="BH1007"/>
  <c r="BG1007"/>
  <c r="BE1007"/>
  <c r="T1007"/>
  <c r="R1007"/>
  <c r="P1007"/>
  <c r="BI1006"/>
  <c r="BH1006"/>
  <c r="BG1006"/>
  <c r="BE1006"/>
  <c r="T1006"/>
  <c r="R1006"/>
  <c r="P1006"/>
  <c r="BI1005"/>
  <c r="BH1005"/>
  <c r="BG1005"/>
  <c r="BE1005"/>
  <c r="T1005"/>
  <c r="R1005"/>
  <c r="P1005"/>
  <c r="BI1004"/>
  <c r="BH1004"/>
  <c r="BG1004"/>
  <c r="BE1004"/>
  <c r="T1004"/>
  <c r="R1004"/>
  <c r="P1004"/>
  <c r="BI1003"/>
  <c r="BH1003"/>
  <c r="BG1003"/>
  <c r="BE1003"/>
  <c r="T1003"/>
  <c r="R1003"/>
  <c r="P1003"/>
  <c r="BI1002"/>
  <c r="BH1002"/>
  <c r="BG1002"/>
  <c r="BE1002"/>
  <c r="T1002"/>
  <c r="R1002"/>
  <c r="P1002"/>
  <c r="BI1001"/>
  <c r="BH1001"/>
  <c r="BG1001"/>
  <c r="BE1001"/>
  <c r="T1001"/>
  <c r="R1001"/>
  <c r="P1001"/>
  <c r="BI1000"/>
  <c r="BH1000"/>
  <c r="BG1000"/>
  <c r="BE1000"/>
  <c r="T1000"/>
  <c r="R1000"/>
  <c r="P1000"/>
  <c r="BI999"/>
  <c r="BH999"/>
  <c r="BG999"/>
  <c r="BE999"/>
  <c r="T999"/>
  <c r="R999"/>
  <c r="P999"/>
  <c r="BI998"/>
  <c r="BH998"/>
  <c r="BG998"/>
  <c r="BE998"/>
  <c r="T998"/>
  <c r="R998"/>
  <c r="P998"/>
  <c r="BI990"/>
  <c r="BH990"/>
  <c r="BG990"/>
  <c r="BE990"/>
  <c r="T990"/>
  <c r="R990"/>
  <c r="P990"/>
  <c r="BI989"/>
  <c r="BH989"/>
  <c r="BG989"/>
  <c r="BE989"/>
  <c r="T989"/>
  <c r="R989"/>
  <c r="P989"/>
  <c r="BI985"/>
  <c r="BH985"/>
  <c r="BG985"/>
  <c r="BE985"/>
  <c r="T985"/>
  <c r="R985"/>
  <c r="P985"/>
  <c r="BI984"/>
  <c r="BH984"/>
  <c r="BG984"/>
  <c r="BE984"/>
  <c r="T984"/>
  <c r="R984"/>
  <c r="P984"/>
  <c r="BI983"/>
  <c r="BH983"/>
  <c r="BG983"/>
  <c r="BE983"/>
  <c r="T983"/>
  <c r="R983"/>
  <c r="P983"/>
  <c r="BI982"/>
  <c r="BH982"/>
  <c r="BG982"/>
  <c r="BE982"/>
  <c r="T982"/>
  <c r="R982"/>
  <c r="P982"/>
  <c r="BI981"/>
  <c r="BH981"/>
  <c r="BG981"/>
  <c r="BE981"/>
  <c r="T981"/>
  <c r="R981"/>
  <c r="P981"/>
  <c r="BI980"/>
  <c r="BH980"/>
  <c r="BG980"/>
  <c r="BE980"/>
  <c r="T980"/>
  <c r="R980"/>
  <c r="P980"/>
  <c r="BI979"/>
  <c r="BH979"/>
  <c r="BG979"/>
  <c r="BE979"/>
  <c r="T979"/>
  <c r="R979"/>
  <c r="P979"/>
  <c r="BI978"/>
  <c r="BH978"/>
  <c r="BG978"/>
  <c r="BE978"/>
  <c r="T978"/>
  <c r="R978"/>
  <c r="P978"/>
  <c r="BI977"/>
  <c r="BH977"/>
  <c r="BG977"/>
  <c r="BE977"/>
  <c r="T977"/>
  <c r="R977"/>
  <c r="P977"/>
  <c r="BI976"/>
  <c r="BH976"/>
  <c r="BG976"/>
  <c r="BE976"/>
  <c r="T976"/>
  <c r="R976"/>
  <c r="P976"/>
  <c r="BI975"/>
  <c r="BH975"/>
  <c r="BG975"/>
  <c r="BE975"/>
  <c r="T975"/>
  <c r="R975"/>
  <c r="P975"/>
  <c r="BI974"/>
  <c r="BH974"/>
  <c r="BG974"/>
  <c r="BE974"/>
  <c r="T974"/>
  <c r="R974"/>
  <c r="P974"/>
  <c r="BI973"/>
  <c r="BH973"/>
  <c r="BG973"/>
  <c r="BE973"/>
  <c r="T973"/>
  <c r="R973"/>
  <c r="P973"/>
  <c r="BI958"/>
  <c r="BH958"/>
  <c r="BG958"/>
  <c r="BE958"/>
  <c r="T958"/>
  <c r="R958"/>
  <c r="P958"/>
  <c r="BI957"/>
  <c r="BH957"/>
  <c r="BG957"/>
  <c r="BE957"/>
  <c r="T957"/>
  <c r="R957"/>
  <c r="P957"/>
  <c r="BI953"/>
  <c r="BH953"/>
  <c r="BG953"/>
  <c r="BE953"/>
  <c r="T953"/>
  <c r="R953"/>
  <c r="P953"/>
  <c r="BI951"/>
  <c r="BH951"/>
  <c r="BG951"/>
  <c r="BE951"/>
  <c r="T951"/>
  <c r="R951"/>
  <c r="P951"/>
  <c r="BI950"/>
  <c r="BH950"/>
  <c r="BG950"/>
  <c r="BE950"/>
  <c r="T950"/>
  <c r="R950"/>
  <c r="P950"/>
  <c r="BI944"/>
  <c r="BH944"/>
  <c r="BG944"/>
  <c r="BE944"/>
  <c r="T944"/>
  <c r="R944"/>
  <c r="P944"/>
  <c r="BI940"/>
  <c r="BH940"/>
  <c r="BG940"/>
  <c r="BE940"/>
  <c r="T940"/>
  <c r="R940"/>
  <c r="P940"/>
  <c r="BI938"/>
  <c r="BH938"/>
  <c r="BG938"/>
  <c r="BE938"/>
  <c r="T938"/>
  <c r="R938"/>
  <c r="P938"/>
  <c r="BI934"/>
  <c r="BH934"/>
  <c r="BG934"/>
  <c r="BE934"/>
  <c r="T934"/>
  <c r="R934"/>
  <c r="P934"/>
  <c r="BI932"/>
  <c r="BH932"/>
  <c r="BG932"/>
  <c r="BE932"/>
  <c r="T932"/>
  <c r="R932"/>
  <c r="P932"/>
  <c r="BI924"/>
  <c r="BH924"/>
  <c r="BG924"/>
  <c r="BE924"/>
  <c r="T924"/>
  <c r="R924"/>
  <c r="P924"/>
  <c r="BI922"/>
  <c r="BH922"/>
  <c r="BG922"/>
  <c r="BE922"/>
  <c r="T922"/>
  <c r="R922"/>
  <c r="P922"/>
  <c r="BI920"/>
  <c r="BH920"/>
  <c r="BG920"/>
  <c r="BE920"/>
  <c r="T920"/>
  <c r="R920"/>
  <c r="P920"/>
  <c r="BI916"/>
  <c r="BH916"/>
  <c r="BG916"/>
  <c r="BE916"/>
  <c r="T916"/>
  <c r="R916"/>
  <c r="P916"/>
  <c r="BI912"/>
  <c r="BH912"/>
  <c r="BG912"/>
  <c r="BE912"/>
  <c r="T912"/>
  <c r="R912"/>
  <c r="P912"/>
  <c r="BI911"/>
  <c r="BH911"/>
  <c r="BG911"/>
  <c r="BE911"/>
  <c r="T911"/>
  <c r="R911"/>
  <c r="P911"/>
  <c r="BI905"/>
  <c r="BH905"/>
  <c r="BG905"/>
  <c r="BE905"/>
  <c r="T905"/>
  <c r="R905"/>
  <c r="P905"/>
  <c r="BI901"/>
  <c r="BH901"/>
  <c r="BG901"/>
  <c r="BE901"/>
  <c r="T901"/>
  <c r="R901"/>
  <c r="P901"/>
  <c r="BI897"/>
  <c r="BH897"/>
  <c r="BG897"/>
  <c r="BE897"/>
  <c r="T897"/>
  <c r="R897"/>
  <c r="P897"/>
  <c r="BI895"/>
  <c r="BH895"/>
  <c r="BG895"/>
  <c r="BE895"/>
  <c r="T895"/>
  <c r="R895"/>
  <c r="P895"/>
  <c r="BI893"/>
  <c r="BH893"/>
  <c r="BG893"/>
  <c r="BE893"/>
  <c r="T893"/>
  <c r="R893"/>
  <c r="P893"/>
  <c r="BI892"/>
  <c r="BH892"/>
  <c r="BG892"/>
  <c r="BE892"/>
  <c r="T892"/>
  <c r="R892"/>
  <c r="P892"/>
  <c r="BI891"/>
  <c r="BH891"/>
  <c r="BG891"/>
  <c r="BE891"/>
  <c r="T891"/>
  <c r="R891"/>
  <c r="P891"/>
  <c r="BI890"/>
  <c r="BH890"/>
  <c r="BG890"/>
  <c r="BE890"/>
  <c r="T890"/>
  <c r="R890"/>
  <c r="P890"/>
  <c r="BI889"/>
  <c r="BH889"/>
  <c r="BG889"/>
  <c r="BE889"/>
  <c r="T889"/>
  <c r="R889"/>
  <c r="P889"/>
  <c r="BI888"/>
  <c r="BH888"/>
  <c r="BG888"/>
  <c r="BE888"/>
  <c r="T888"/>
  <c r="R888"/>
  <c r="P888"/>
  <c r="BI887"/>
  <c r="BH887"/>
  <c r="BG887"/>
  <c r="BE887"/>
  <c r="T887"/>
  <c r="R887"/>
  <c r="P887"/>
  <c r="BI886"/>
  <c r="BH886"/>
  <c r="BG886"/>
  <c r="BE886"/>
  <c r="T886"/>
  <c r="R886"/>
  <c r="P886"/>
  <c r="BI876"/>
  <c r="BH876"/>
  <c r="BG876"/>
  <c r="BE876"/>
  <c r="T876"/>
  <c r="R876"/>
  <c r="P876"/>
  <c r="BI870"/>
  <c r="BH870"/>
  <c r="BG870"/>
  <c r="BE870"/>
  <c r="T870"/>
  <c r="R870"/>
  <c r="P870"/>
  <c r="BI864"/>
  <c r="BH864"/>
  <c r="BG864"/>
  <c r="BE864"/>
  <c r="T864"/>
  <c r="R864"/>
  <c r="P864"/>
  <c r="BI860"/>
  <c r="BH860"/>
  <c r="BG860"/>
  <c r="BE860"/>
  <c r="T860"/>
  <c r="R860"/>
  <c r="P860"/>
  <c r="BI854"/>
  <c r="BH854"/>
  <c r="BG854"/>
  <c r="BE854"/>
  <c r="T854"/>
  <c r="R854"/>
  <c r="P854"/>
  <c r="BI850"/>
  <c r="BH850"/>
  <c r="BG850"/>
  <c r="BE850"/>
  <c r="T850"/>
  <c r="R850"/>
  <c r="P850"/>
  <c r="BI844"/>
  <c r="BH844"/>
  <c r="BG844"/>
  <c r="BE844"/>
  <c r="T844"/>
  <c r="R844"/>
  <c r="P844"/>
  <c r="BI840"/>
  <c r="BH840"/>
  <c r="BG840"/>
  <c r="BE840"/>
  <c r="T840"/>
  <c r="R840"/>
  <c r="P840"/>
  <c r="BI838"/>
  <c r="BH838"/>
  <c r="BG838"/>
  <c r="BE838"/>
  <c r="T838"/>
  <c r="R838"/>
  <c r="P838"/>
  <c r="BI831"/>
  <c r="BH831"/>
  <c r="BG831"/>
  <c r="BE831"/>
  <c r="T831"/>
  <c r="R831"/>
  <c r="P831"/>
  <c r="BI829"/>
  <c r="BH829"/>
  <c r="BG829"/>
  <c r="BE829"/>
  <c r="T829"/>
  <c r="R829"/>
  <c r="P829"/>
  <c r="BI825"/>
  <c r="BH825"/>
  <c r="BG825"/>
  <c r="BE825"/>
  <c r="T825"/>
  <c r="R825"/>
  <c r="P825"/>
  <c r="BI823"/>
  <c r="BH823"/>
  <c r="BG823"/>
  <c r="BE823"/>
  <c r="T823"/>
  <c r="R823"/>
  <c r="P823"/>
  <c r="BI819"/>
  <c r="BH819"/>
  <c r="BG819"/>
  <c r="BE819"/>
  <c r="T819"/>
  <c r="R819"/>
  <c r="P819"/>
  <c r="BI815"/>
  <c r="BH815"/>
  <c r="BG815"/>
  <c r="BE815"/>
  <c r="T815"/>
  <c r="R815"/>
  <c r="P815"/>
  <c r="BI809"/>
  <c r="BH809"/>
  <c r="BG809"/>
  <c r="BE809"/>
  <c r="T809"/>
  <c r="R809"/>
  <c r="P809"/>
  <c r="BI805"/>
  <c r="BH805"/>
  <c r="BG805"/>
  <c r="BE805"/>
  <c r="T805"/>
  <c r="R805"/>
  <c r="P805"/>
  <c r="BI799"/>
  <c r="BH799"/>
  <c r="BG799"/>
  <c r="BE799"/>
  <c r="T799"/>
  <c r="R799"/>
  <c r="P799"/>
  <c r="BI792"/>
  <c r="BH792"/>
  <c r="BG792"/>
  <c r="BE792"/>
  <c r="T792"/>
  <c r="R792"/>
  <c r="P792"/>
  <c r="BI780"/>
  <c r="BH780"/>
  <c r="BG780"/>
  <c r="BE780"/>
  <c r="T780"/>
  <c r="R780"/>
  <c r="P780"/>
  <c r="BI767"/>
  <c r="BH767"/>
  <c r="BG767"/>
  <c r="BE767"/>
  <c r="T767"/>
  <c r="R767"/>
  <c r="P767"/>
  <c r="BI766"/>
  <c r="BH766"/>
  <c r="BG766"/>
  <c r="BE766"/>
  <c r="T766"/>
  <c r="R766"/>
  <c r="P766"/>
  <c r="BI761"/>
  <c r="BH761"/>
  <c r="BG761"/>
  <c r="BE761"/>
  <c r="T761"/>
  <c r="R761"/>
  <c r="P761"/>
  <c r="BI755"/>
  <c r="BH755"/>
  <c r="BG755"/>
  <c r="BE755"/>
  <c r="T755"/>
  <c r="R755"/>
  <c r="P755"/>
  <c r="BI753"/>
  <c r="BH753"/>
  <c r="BG753"/>
  <c r="BE753"/>
  <c r="T753"/>
  <c r="R753"/>
  <c r="P753"/>
  <c r="BI752"/>
  <c r="BH752"/>
  <c r="BG752"/>
  <c r="BE752"/>
  <c r="T752"/>
  <c r="R752"/>
  <c r="P752"/>
  <c r="BI751"/>
  <c r="BH751"/>
  <c r="BG751"/>
  <c r="BE751"/>
  <c r="T751"/>
  <c r="R751"/>
  <c r="P751"/>
  <c r="BI749"/>
  <c r="BH749"/>
  <c r="BG749"/>
  <c r="BE749"/>
  <c r="T749"/>
  <c r="R749"/>
  <c r="P749"/>
  <c r="BI747"/>
  <c r="BH747"/>
  <c r="BG747"/>
  <c r="BE747"/>
  <c r="T747"/>
  <c r="R747"/>
  <c r="P747"/>
  <c r="BI745"/>
  <c r="BH745"/>
  <c r="BG745"/>
  <c r="BE745"/>
  <c r="T745"/>
  <c r="R745"/>
  <c r="P745"/>
  <c r="BI735"/>
  <c r="BH735"/>
  <c r="BG735"/>
  <c r="BE735"/>
  <c r="T735"/>
  <c r="R735"/>
  <c r="P735"/>
  <c r="BI733"/>
  <c r="BH733"/>
  <c r="BG733"/>
  <c r="BE733"/>
  <c r="T733"/>
  <c r="R733"/>
  <c r="P733"/>
  <c r="BI723"/>
  <c r="BH723"/>
  <c r="BG723"/>
  <c r="BE723"/>
  <c r="T723"/>
  <c r="R723"/>
  <c r="P723"/>
  <c r="BI719"/>
  <c r="BH719"/>
  <c r="BG719"/>
  <c r="BE719"/>
  <c r="T719"/>
  <c r="R719"/>
  <c r="P719"/>
  <c r="BI715"/>
  <c r="BH715"/>
  <c r="BG715"/>
  <c r="BE715"/>
  <c r="T715"/>
  <c r="R715"/>
  <c r="P715"/>
  <c r="BI711"/>
  <c r="BH711"/>
  <c r="BG711"/>
  <c r="BE711"/>
  <c r="T711"/>
  <c r="R711"/>
  <c r="P711"/>
  <c r="BI697"/>
  <c r="BH697"/>
  <c r="BG697"/>
  <c r="BE697"/>
  <c r="T697"/>
  <c r="R697"/>
  <c r="P697"/>
  <c r="BI693"/>
  <c r="BH693"/>
  <c r="BG693"/>
  <c r="BE693"/>
  <c r="T693"/>
  <c r="R693"/>
  <c r="P693"/>
  <c r="BI692"/>
  <c r="BH692"/>
  <c r="BG692"/>
  <c r="BE692"/>
  <c r="T692"/>
  <c r="R692"/>
  <c r="P692"/>
  <c r="BI690"/>
  <c r="BH690"/>
  <c r="BG690"/>
  <c r="BE690"/>
  <c r="T690"/>
  <c r="R690"/>
  <c r="P690"/>
  <c r="BI688"/>
  <c r="BH688"/>
  <c r="BG688"/>
  <c r="BE688"/>
  <c r="T688"/>
  <c r="R688"/>
  <c r="P688"/>
  <c r="BI678"/>
  <c r="BH678"/>
  <c r="BG678"/>
  <c r="BE678"/>
  <c r="T678"/>
  <c r="R678"/>
  <c r="P678"/>
  <c r="BI676"/>
  <c r="BH676"/>
  <c r="BG676"/>
  <c r="BE676"/>
  <c r="T676"/>
  <c r="R676"/>
  <c r="P676"/>
  <c r="BI674"/>
  <c r="BH674"/>
  <c r="BG674"/>
  <c r="BE674"/>
  <c r="T674"/>
  <c r="R674"/>
  <c r="P674"/>
  <c r="BI673"/>
  <c r="BH673"/>
  <c r="BG673"/>
  <c r="BE673"/>
  <c r="T673"/>
  <c r="R673"/>
  <c r="P673"/>
  <c r="BI669"/>
  <c r="BH669"/>
  <c r="BG669"/>
  <c r="BE669"/>
  <c r="T669"/>
  <c r="R669"/>
  <c r="P669"/>
  <c r="BI668"/>
  <c r="BH668"/>
  <c r="BG668"/>
  <c r="BE668"/>
  <c r="T668"/>
  <c r="R668"/>
  <c r="P668"/>
  <c r="BI666"/>
  <c r="BH666"/>
  <c r="BG666"/>
  <c r="BE666"/>
  <c r="T666"/>
  <c r="R666"/>
  <c r="P666"/>
  <c r="BI662"/>
  <c r="BH662"/>
  <c r="BG662"/>
  <c r="BE662"/>
  <c r="T662"/>
  <c r="R662"/>
  <c r="P662"/>
  <c r="BI660"/>
  <c r="BH660"/>
  <c r="BG660"/>
  <c r="BE660"/>
  <c r="T660"/>
  <c r="R660"/>
  <c r="P660"/>
  <c r="BI658"/>
  <c r="BH658"/>
  <c r="BG658"/>
  <c r="BE658"/>
  <c r="T658"/>
  <c r="R658"/>
  <c r="P658"/>
  <c r="BI655"/>
  <c r="BH655"/>
  <c r="BG655"/>
  <c r="BE655"/>
  <c r="T655"/>
  <c r="T654" s="1"/>
  <c r="R655"/>
  <c r="R654" s="1"/>
  <c r="P655"/>
  <c r="P654" s="1"/>
  <c r="BI649"/>
  <c r="BH649"/>
  <c r="BG649"/>
  <c r="BE649"/>
  <c r="T649"/>
  <c r="R649"/>
  <c r="P649"/>
  <c r="BI643"/>
  <c r="BH643"/>
  <c r="BG643"/>
  <c r="BE643"/>
  <c r="T643"/>
  <c r="R643"/>
  <c r="P643"/>
  <c r="BI638"/>
  <c r="BH638"/>
  <c r="BG638"/>
  <c r="BE638"/>
  <c r="T638"/>
  <c r="R638"/>
  <c r="P638"/>
  <c r="BI634"/>
  <c r="BH634"/>
  <c r="BG634"/>
  <c r="BE634"/>
  <c r="T634"/>
  <c r="R634"/>
  <c r="P634"/>
  <c r="BI630"/>
  <c r="BH630"/>
  <c r="BG630"/>
  <c r="BE630"/>
  <c r="T630"/>
  <c r="R630"/>
  <c r="P630"/>
  <c r="BI629"/>
  <c r="BH629"/>
  <c r="BG629"/>
  <c r="BE629"/>
  <c r="T629"/>
  <c r="R629"/>
  <c r="P629"/>
  <c r="BI627"/>
  <c r="BH627"/>
  <c r="BG627"/>
  <c r="BE627"/>
  <c r="T627"/>
  <c r="R627"/>
  <c r="P627"/>
  <c r="BI620"/>
  <c r="BH620"/>
  <c r="BG620"/>
  <c r="BE620"/>
  <c r="T620"/>
  <c r="R620"/>
  <c r="P620"/>
  <c r="BI619"/>
  <c r="BH619"/>
  <c r="BG619"/>
  <c r="BE619"/>
  <c r="T619"/>
  <c r="R619"/>
  <c r="P619"/>
  <c r="BI617"/>
  <c r="BH617"/>
  <c r="BG617"/>
  <c r="BE617"/>
  <c r="T617"/>
  <c r="R617"/>
  <c r="P617"/>
  <c r="BI611"/>
  <c r="BH611"/>
  <c r="BG611"/>
  <c r="BE611"/>
  <c r="T611"/>
  <c r="R611"/>
  <c r="P611"/>
  <c r="BI609"/>
  <c r="BH609"/>
  <c r="BG609"/>
  <c r="BE609"/>
  <c r="T609"/>
  <c r="R609"/>
  <c r="P609"/>
  <c r="BI608"/>
  <c r="BH608"/>
  <c r="BG608"/>
  <c r="BE608"/>
  <c r="T608"/>
  <c r="R608"/>
  <c r="P608"/>
  <c r="BI607"/>
  <c r="BH607"/>
  <c r="BG607"/>
  <c r="BE607"/>
  <c r="T607"/>
  <c r="R607"/>
  <c r="P607"/>
  <c r="BI606"/>
  <c r="BH606"/>
  <c r="BG606"/>
  <c r="BE606"/>
  <c r="T606"/>
  <c r="R606"/>
  <c r="P606"/>
  <c r="BI605"/>
  <c r="BH605"/>
  <c r="BG605"/>
  <c r="BE605"/>
  <c r="T605"/>
  <c r="R605"/>
  <c r="P605"/>
  <c r="BI604"/>
  <c r="BH604"/>
  <c r="BG604"/>
  <c r="BE604"/>
  <c r="T604"/>
  <c r="R604"/>
  <c r="P604"/>
  <c r="BI603"/>
  <c r="BH603"/>
  <c r="BG603"/>
  <c r="BE603"/>
  <c r="T603"/>
  <c r="R603"/>
  <c r="P603"/>
  <c r="BI587"/>
  <c r="BH587"/>
  <c r="BG587"/>
  <c r="BE587"/>
  <c r="T587"/>
  <c r="R587"/>
  <c r="P587"/>
  <c r="BI580"/>
  <c r="BH580"/>
  <c r="BG580"/>
  <c r="BE580"/>
  <c r="T580"/>
  <c r="R580"/>
  <c r="P580"/>
  <c r="BI574"/>
  <c r="BH574"/>
  <c r="BG574"/>
  <c r="BE574"/>
  <c r="T574"/>
  <c r="R574"/>
  <c r="P574"/>
  <c r="BI568"/>
  <c r="BH568"/>
  <c r="BG568"/>
  <c r="BE568"/>
  <c r="T568"/>
  <c r="R568"/>
  <c r="P568"/>
  <c r="BI550"/>
  <c r="BH550"/>
  <c r="BG550"/>
  <c r="BE550"/>
  <c r="T550"/>
  <c r="R550"/>
  <c r="P550"/>
  <c r="BI549"/>
  <c r="BH549"/>
  <c r="BG549"/>
  <c r="BE549"/>
  <c r="T549"/>
  <c r="R549"/>
  <c r="P549"/>
  <c r="BI542"/>
  <c r="BH542"/>
  <c r="BG542"/>
  <c r="BE542"/>
  <c r="T542"/>
  <c r="R542"/>
  <c r="P542"/>
  <c r="BI531"/>
  <c r="BH531"/>
  <c r="BG531"/>
  <c r="BE531"/>
  <c r="T531"/>
  <c r="R531"/>
  <c r="P531"/>
  <c r="BI525"/>
  <c r="BH525"/>
  <c r="BG525"/>
  <c r="BE525"/>
  <c r="T525"/>
  <c r="R525"/>
  <c r="P525"/>
  <c r="BI519"/>
  <c r="BH519"/>
  <c r="BG519"/>
  <c r="BE519"/>
  <c r="T519"/>
  <c r="R519"/>
  <c r="P519"/>
  <c r="BI504"/>
  <c r="BH504"/>
  <c r="BG504"/>
  <c r="BE504"/>
  <c r="T504"/>
  <c r="R504"/>
  <c r="P504"/>
  <c r="BI498"/>
  <c r="BH498"/>
  <c r="BG498"/>
  <c r="BE498"/>
  <c r="T498"/>
  <c r="R498"/>
  <c r="P498"/>
  <c r="BI494"/>
  <c r="BH494"/>
  <c r="BG494"/>
  <c r="BE494"/>
  <c r="T494"/>
  <c r="R494"/>
  <c r="P494"/>
  <c r="BI493"/>
  <c r="BH493"/>
  <c r="BG493"/>
  <c r="BE493"/>
  <c r="T493"/>
  <c r="R493"/>
  <c r="P493"/>
  <c r="BI492"/>
  <c r="BH492"/>
  <c r="BG492"/>
  <c r="BE492"/>
  <c r="T492"/>
  <c r="R492"/>
  <c r="P492"/>
  <c r="BI474"/>
  <c r="BH474"/>
  <c r="BG474"/>
  <c r="BE474"/>
  <c r="T474"/>
  <c r="R474"/>
  <c r="P474"/>
  <c r="BI473"/>
  <c r="BH473"/>
  <c r="BG473"/>
  <c r="BE473"/>
  <c r="T473"/>
  <c r="R473"/>
  <c r="P473"/>
  <c r="BI472"/>
  <c r="BH472"/>
  <c r="BG472"/>
  <c r="BE472"/>
  <c r="T472"/>
  <c r="R472"/>
  <c r="P472"/>
  <c r="BI471"/>
  <c r="BH471"/>
  <c r="BG471"/>
  <c r="BE471"/>
  <c r="T471"/>
  <c r="R471"/>
  <c r="P471"/>
  <c r="BI467"/>
  <c r="BH467"/>
  <c r="BG467"/>
  <c r="BE467"/>
  <c r="T467"/>
  <c r="R467"/>
  <c r="P467"/>
  <c r="BI462"/>
  <c r="BH462"/>
  <c r="BG462"/>
  <c r="BE462"/>
  <c r="T462"/>
  <c r="R462"/>
  <c r="P462"/>
  <c r="BI458"/>
  <c r="BH458"/>
  <c r="BG458"/>
  <c r="BE458"/>
  <c r="T458"/>
  <c r="R458"/>
  <c r="P458"/>
  <c r="BI456"/>
  <c r="BH456"/>
  <c r="BG456"/>
  <c r="BE456"/>
  <c r="T456"/>
  <c r="R456"/>
  <c r="P456"/>
  <c r="BI452"/>
  <c r="BH452"/>
  <c r="BG452"/>
  <c r="BE452"/>
  <c r="T452"/>
  <c r="R452"/>
  <c r="P452"/>
  <c r="BI450"/>
  <c r="BH450"/>
  <c r="BG450"/>
  <c r="BE450"/>
  <c r="T450"/>
  <c r="R450"/>
  <c r="P450"/>
  <c r="BI449"/>
  <c r="BH449"/>
  <c r="BG449"/>
  <c r="BE449"/>
  <c r="T449"/>
  <c r="R449"/>
  <c r="P449"/>
  <c r="BI445"/>
  <c r="BH445"/>
  <c r="BG445"/>
  <c r="BE445"/>
  <c r="T445"/>
  <c r="R445"/>
  <c r="P445"/>
  <c r="BI438"/>
  <c r="BH438"/>
  <c r="BG438"/>
  <c r="BE438"/>
  <c r="T438"/>
  <c r="R438"/>
  <c r="P438"/>
  <c r="BI434"/>
  <c r="BH434"/>
  <c r="BG434"/>
  <c r="BE434"/>
  <c r="T434"/>
  <c r="R434"/>
  <c r="P434"/>
  <c r="BI430"/>
  <c r="BH430"/>
  <c r="BG430"/>
  <c r="BE430"/>
  <c r="T430"/>
  <c r="R430"/>
  <c r="P430"/>
  <c r="BI424"/>
  <c r="BH424"/>
  <c r="BG424"/>
  <c r="BE424"/>
  <c r="T424"/>
  <c r="R424"/>
  <c r="P424"/>
  <c r="BI405"/>
  <c r="BH405"/>
  <c r="BG405"/>
  <c r="BE405"/>
  <c r="T405"/>
  <c r="R405"/>
  <c r="P405"/>
  <c r="BI404"/>
  <c r="BH404"/>
  <c r="BG404"/>
  <c r="BE404"/>
  <c r="T404"/>
  <c r="R404"/>
  <c r="P404"/>
  <c r="BI392"/>
  <c r="BH392"/>
  <c r="BG392"/>
  <c r="BE392"/>
  <c r="T392"/>
  <c r="R392"/>
  <c r="P392"/>
  <c r="BI380"/>
  <c r="BH380"/>
  <c r="BG380"/>
  <c r="BE380"/>
  <c r="T380"/>
  <c r="R380"/>
  <c r="P380"/>
  <c r="BI377"/>
  <c r="BH377"/>
  <c r="BG377"/>
  <c r="BE377"/>
  <c r="T377"/>
  <c r="R377"/>
  <c r="P377"/>
  <c r="BI376"/>
  <c r="BH376"/>
  <c r="BG376"/>
  <c r="BE376"/>
  <c r="T376"/>
  <c r="R376"/>
  <c r="P376"/>
  <c r="BI375"/>
  <c r="BH375"/>
  <c r="BG375"/>
  <c r="BE375"/>
  <c r="T375"/>
  <c r="R375"/>
  <c r="P375"/>
  <c r="BI374"/>
  <c r="BH374"/>
  <c r="BG374"/>
  <c r="BE374"/>
  <c r="T374"/>
  <c r="R374"/>
  <c r="P374"/>
  <c r="BI367"/>
  <c r="BH367"/>
  <c r="BG367"/>
  <c r="BE367"/>
  <c r="T367"/>
  <c r="R367"/>
  <c r="P367"/>
  <c r="BI360"/>
  <c r="BH360"/>
  <c r="BG360"/>
  <c r="BE360"/>
  <c r="T360"/>
  <c r="R360"/>
  <c r="P360"/>
  <c r="BI355"/>
  <c r="BH355"/>
  <c r="BG355"/>
  <c r="BE355"/>
  <c r="T355"/>
  <c r="R355"/>
  <c r="P355"/>
  <c r="BI349"/>
  <c r="BH349"/>
  <c r="BG349"/>
  <c r="BE349"/>
  <c r="T349"/>
  <c r="R349"/>
  <c r="P349"/>
  <c r="BI342"/>
  <c r="BH342"/>
  <c r="BG342"/>
  <c r="BE342"/>
  <c r="T342"/>
  <c r="R342"/>
  <c r="P342"/>
  <c r="BI329"/>
  <c r="BH329"/>
  <c r="BG329"/>
  <c r="BE329"/>
  <c r="T329"/>
  <c r="R329"/>
  <c r="P329"/>
  <c r="BI328"/>
  <c r="BH328"/>
  <c r="BG328"/>
  <c r="BE328"/>
  <c r="T328"/>
  <c r="R328"/>
  <c r="P328"/>
  <c r="BI322"/>
  <c r="BH322"/>
  <c r="BG322"/>
  <c r="BE322"/>
  <c r="T322"/>
  <c r="R322"/>
  <c r="P322"/>
  <c r="BI316"/>
  <c r="BH316"/>
  <c r="BG316"/>
  <c r="BE316"/>
  <c r="T316"/>
  <c r="R316"/>
  <c r="P316"/>
  <c r="BI307"/>
  <c r="BH307"/>
  <c r="BG307"/>
  <c r="BE307"/>
  <c r="T307"/>
  <c r="R307"/>
  <c r="P307"/>
  <c r="BI306"/>
  <c r="BH306"/>
  <c r="BG306"/>
  <c r="BE306"/>
  <c r="T306"/>
  <c r="R306"/>
  <c r="P306"/>
  <c r="BI300"/>
  <c r="BH300"/>
  <c r="BG300"/>
  <c r="BE300"/>
  <c r="T300"/>
  <c r="R300"/>
  <c r="P300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0"/>
  <c r="BH280"/>
  <c r="BG280"/>
  <c r="BE280"/>
  <c r="T280"/>
  <c r="R280"/>
  <c r="P280"/>
  <c r="BI266"/>
  <c r="BH266"/>
  <c r="BG266"/>
  <c r="BE266"/>
  <c r="T266"/>
  <c r="R266"/>
  <c r="P266"/>
  <c r="BI263"/>
  <c r="BH263"/>
  <c r="BG263"/>
  <c r="BE263"/>
  <c r="T263"/>
  <c r="R263"/>
  <c r="P263"/>
  <c r="BI261"/>
  <c r="BH261"/>
  <c r="BG261"/>
  <c r="BE261"/>
  <c r="T261"/>
  <c r="R261"/>
  <c r="P261"/>
  <c r="BI257"/>
  <c r="BH257"/>
  <c r="BG257"/>
  <c r="BE257"/>
  <c r="T257"/>
  <c r="R257"/>
  <c r="P257"/>
  <c r="BI253"/>
  <c r="BH253"/>
  <c r="BG253"/>
  <c r="BE253"/>
  <c r="T253"/>
  <c r="R253"/>
  <c r="P253"/>
  <c r="BI245"/>
  <c r="BH245"/>
  <c r="BG245"/>
  <c r="BE245"/>
  <c r="T245"/>
  <c r="R245"/>
  <c r="P245"/>
  <c r="BI232"/>
  <c r="BH232"/>
  <c r="BG232"/>
  <c r="BE232"/>
  <c r="T232"/>
  <c r="R232"/>
  <c r="P232"/>
  <c r="BI222"/>
  <c r="BH222"/>
  <c r="BG222"/>
  <c r="BE222"/>
  <c r="T222"/>
  <c r="R222"/>
  <c r="P222"/>
  <c r="BI216"/>
  <c r="BH216"/>
  <c r="BG216"/>
  <c r="BE216"/>
  <c r="T216"/>
  <c r="R216"/>
  <c r="P216"/>
  <c r="BI212"/>
  <c r="BH212"/>
  <c r="BG212"/>
  <c r="BE212"/>
  <c r="T212"/>
  <c r="R212"/>
  <c r="P212"/>
  <c r="BI211"/>
  <c r="BH211"/>
  <c r="BG211"/>
  <c r="BE211"/>
  <c r="T211"/>
  <c r="R211"/>
  <c r="P211"/>
  <c r="BI207"/>
  <c r="BH207"/>
  <c r="BG207"/>
  <c r="BE207"/>
  <c r="T207"/>
  <c r="R207"/>
  <c r="P207"/>
  <c r="BI196"/>
  <c r="BH196"/>
  <c r="BG196"/>
  <c r="BE196"/>
  <c r="T196"/>
  <c r="R196"/>
  <c r="P196"/>
  <c r="BI192"/>
  <c r="BH192"/>
  <c r="BG192"/>
  <c r="BE192"/>
  <c r="T192"/>
  <c r="R192"/>
  <c r="P192"/>
  <c r="BI184"/>
  <c r="BH184"/>
  <c r="BG184"/>
  <c r="BE184"/>
  <c r="T184"/>
  <c r="R184"/>
  <c r="P184"/>
  <c r="BI183"/>
  <c r="BH183"/>
  <c r="BG183"/>
  <c r="BE183"/>
  <c r="T183"/>
  <c r="R183"/>
  <c r="P183"/>
  <c r="BI179"/>
  <c r="BH179"/>
  <c r="BG179"/>
  <c r="BE179"/>
  <c r="T179"/>
  <c r="R179"/>
  <c r="P179"/>
  <c r="BI175"/>
  <c r="BH175"/>
  <c r="BG175"/>
  <c r="BE175"/>
  <c r="T175"/>
  <c r="R175"/>
  <c r="P175"/>
  <c r="BI174"/>
  <c r="BH174"/>
  <c r="BG174"/>
  <c r="BE174"/>
  <c r="T174"/>
  <c r="R174"/>
  <c r="P174"/>
  <c r="BI167"/>
  <c r="BH167"/>
  <c r="BG167"/>
  <c r="BE167"/>
  <c r="T167"/>
  <c r="R167"/>
  <c r="P167"/>
  <c r="BI159"/>
  <c r="BH159"/>
  <c r="BG159"/>
  <c r="BE159"/>
  <c r="T159"/>
  <c r="R159"/>
  <c r="P159"/>
  <c r="BI158"/>
  <c r="BH158"/>
  <c r="BG158"/>
  <c r="BE158"/>
  <c r="T158"/>
  <c r="R158"/>
  <c r="P158"/>
  <c r="BI154"/>
  <c r="BH154"/>
  <c r="BG154"/>
  <c r="BE154"/>
  <c r="T154"/>
  <c r="R154"/>
  <c r="P154"/>
  <c r="BI150"/>
  <c r="BH150"/>
  <c r="BG150"/>
  <c r="BE150"/>
  <c r="T150"/>
  <c r="R150"/>
  <c r="P150"/>
  <c r="J143"/>
  <c r="F143"/>
  <c r="F141"/>
  <c r="E139"/>
  <c r="J93"/>
  <c r="F93"/>
  <c r="F91"/>
  <c r="E89"/>
  <c r="J26"/>
  <c r="E26"/>
  <c r="J144" s="1"/>
  <c r="J25"/>
  <c r="J20"/>
  <c r="E20"/>
  <c r="F144" s="1"/>
  <c r="J19"/>
  <c r="J14"/>
  <c r="J141" s="1"/>
  <c r="E7"/>
  <c r="E135" s="1"/>
  <c r="L91" i="1"/>
  <c r="AM91"/>
  <c r="AM90"/>
  <c r="L90"/>
  <c r="AM88"/>
  <c r="L88"/>
  <c r="L86"/>
  <c r="L85"/>
  <c r="BK146" i="22"/>
  <c r="BK145"/>
  <c r="BK143"/>
  <c r="BK142"/>
  <c r="BK150" i="20"/>
  <c r="J147"/>
  <c r="BK145"/>
  <c r="J127"/>
  <c r="J207" i="19"/>
  <c r="BK206"/>
  <c r="BK205"/>
  <c r="J205"/>
  <c r="BK204"/>
  <c r="J203"/>
  <c r="J202"/>
  <c r="BK199"/>
  <c r="BK197"/>
  <c r="J192"/>
  <c r="J188"/>
  <c r="J172"/>
  <c r="J166"/>
  <c r="BK155"/>
  <c r="J138"/>
  <c r="J135"/>
  <c r="J131"/>
  <c r="BK155" i="18"/>
  <c r="J153"/>
  <c r="J152"/>
  <c r="J151"/>
  <c r="BK149"/>
  <c r="BK147"/>
  <c r="BK143"/>
  <c r="BK142"/>
  <c r="BK139"/>
  <c r="J138"/>
  <c r="BK128"/>
  <c r="J171" i="17"/>
  <c r="J169"/>
  <c r="J166"/>
  <c r="J165"/>
  <c r="BK164"/>
  <c r="J164"/>
  <c r="J161"/>
  <c r="J160"/>
  <c r="BK152"/>
  <c r="BK138"/>
  <c r="J136"/>
  <c r="J134"/>
  <c r="J132"/>
  <c r="J130"/>
  <c r="J194" i="16"/>
  <c r="BK192"/>
  <c r="J191"/>
  <c r="BK189"/>
  <c r="J188"/>
  <c r="J187"/>
  <c r="J186"/>
  <c r="J185"/>
  <c r="J180"/>
  <c r="BK179"/>
  <c r="BK175"/>
  <c r="J163"/>
  <c r="J152"/>
  <c r="J142"/>
  <c r="J135"/>
  <c r="J131"/>
  <c r="J207" i="15"/>
  <c r="BK203"/>
  <c r="BK202"/>
  <c r="J200"/>
  <c r="BK198"/>
  <c r="J196"/>
  <c r="J192"/>
  <c r="BK187"/>
  <c r="BK186"/>
  <c r="BK181"/>
  <c r="BK170"/>
  <c r="BK161"/>
  <c r="BK156"/>
  <c r="J147"/>
  <c r="BK146"/>
  <c r="J142"/>
  <c r="J135"/>
  <c r="J187" i="14"/>
  <c r="BK182"/>
  <c r="BK179"/>
  <c r="BK178"/>
  <c r="BK177"/>
  <c r="J176"/>
  <c r="J172"/>
  <c r="J169"/>
  <c r="J164"/>
  <c r="J141"/>
  <c r="J140"/>
  <c r="BK132"/>
  <c r="BK203" i="13"/>
  <c r="J203"/>
  <c r="J201"/>
  <c r="BK199"/>
  <c r="BK197"/>
  <c r="J193"/>
  <c r="BK191"/>
  <c r="BK190"/>
  <c r="BK189"/>
  <c r="J187"/>
  <c r="J186"/>
  <c r="BK179"/>
  <c r="J178"/>
  <c r="BK173"/>
  <c r="J166"/>
  <c r="BK162"/>
  <c r="J157"/>
  <c r="BK156"/>
  <c r="J152"/>
  <c r="J151"/>
  <c r="J146"/>
  <c r="BK139"/>
  <c r="J135"/>
  <c r="J134"/>
  <c r="BK183" i="12"/>
  <c r="J182"/>
  <c r="BK181"/>
  <c r="BK180"/>
  <c r="J179"/>
  <c r="BK178"/>
  <c r="BK176"/>
  <c r="BK175"/>
  <c r="J173"/>
  <c r="J170"/>
  <c r="J168"/>
  <c r="BK167"/>
  <c r="J166"/>
  <c r="BK164"/>
  <c r="J160"/>
  <c r="BK156"/>
  <c r="J152"/>
  <c r="J143"/>
  <c r="J139"/>
  <c r="J130"/>
  <c r="BK182" i="11"/>
  <c r="J180"/>
  <c r="J179"/>
  <c r="J178"/>
  <c r="BK177"/>
  <c r="J175"/>
  <c r="J171"/>
  <c r="J164"/>
  <c r="J157"/>
  <c r="BK151"/>
  <c r="J150"/>
  <c r="J149"/>
  <c r="BK145"/>
  <c r="J144"/>
  <c r="J140"/>
  <c r="BK139"/>
  <c r="J128"/>
  <c r="BK201" i="10"/>
  <c r="BK196"/>
  <c r="BK194"/>
  <c r="BK193"/>
  <c r="J192"/>
  <c r="J191"/>
  <c r="J188"/>
  <c r="BK187"/>
  <c r="BK185"/>
  <c r="BK181"/>
  <c r="J180"/>
  <c r="J162"/>
  <c r="BK160"/>
  <c r="BK155"/>
  <c r="BK151"/>
  <c r="J150"/>
  <c r="J146"/>
  <c r="J141"/>
  <c r="J139"/>
  <c r="BK138"/>
  <c r="J134"/>
  <c r="BK128"/>
  <c r="BK133" i="9"/>
  <c r="J132"/>
  <c r="J129"/>
  <c r="BK128"/>
  <c r="J127"/>
  <c r="J126"/>
  <c r="BK125"/>
  <c r="BK136" i="8"/>
  <c r="BK135"/>
  <c r="J134"/>
  <c r="J132"/>
  <c r="BK131"/>
  <c r="BK130"/>
  <c r="BK128"/>
  <c r="BK127"/>
  <c r="BK126"/>
  <c r="J186" i="7"/>
  <c r="BK184"/>
  <c r="J181"/>
  <c r="J180"/>
  <c r="J179"/>
  <c r="J178"/>
  <c r="J177"/>
  <c r="J176"/>
  <c r="J174"/>
  <c r="BK173"/>
  <c r="J172"/>
  <c r="BK171"/>
  <c r="J170"/>
  <c r="J169"/>
  <c r="BK168"/>
  <c r="J167"/>
  <c r="BK165"/>
  <c r="J164"/>
  <c r="BK163"/>
  <c r="BK162"/>
  <c r="J161"/>
  <c r="J158"/>
  <c r="J157"/>
  <c r="BK155"/>
  <c r="BK151"/>
  <c r="J150"/>
  <c r="BK149"/>
  <c r="BK148"/>
  <c r="J147"/>
  <c r="BK146"/>
  <c r="J144"/>
  <c r="BK143"/>
  <c r="BK142"/>
  <c r="J138"/>
  <c r="BK137"/>
  <c r="J135"/>
  <c r="J134"/>
  <c r="J131"/>
  <c r="BK130"/>
  <c r="J129"/>
  <c r="J128"/>
  <c r="BK127"/>
  <c r="BK257" i="6"/>
  <c r="J255"/>
  <c r="J253"/>
  <c r="J251"/>
  <c r="J248"/>
  <c r="BK247"/>
  <c r="BK246"/>
  <c r="BK245"/>
  <c r="J244"/>
  <c r="J243"/>
  <c r="J242"/>
  <c r="J240"/>
  <c r="J239"/>
  <c r="BK238"/>
  <c r="J237"/>
  <c r="J226"/>
  <c r="BK225"/>
  <c r="BK224"/>
  <c r="J221"/>
  <c r="BK219"/>
  <c r="BK218"/>
  <c r="BK217"/>
  <c r="J213"/>
  <c r="BK209"/>
  <c r="BK207"/>
  <c r="J201"/>
  <c r="J200"/>
  <c r="J199"/>
  <c r="BK194"/>
  <c r="J192"/>
  <c r="J191"/>
  <c r="J190"/>
  <c r="J189"/>
  <c r="J188"/>
  <c r="BK187"/>
  <c r="BK186"/>
  <c r="J185"/>
  <c r="BK184"/>
  <c r="J183"/>
  <c r="BK182"/>
  <c r="J181"/>
  <c r="BK180"/>
  <c r="J178"/>
  <c r="J177"/>
  <c r="BK176"/>
  <c r="BK175"/>
  <c r="J174"/>
  <c r="BK173"/>
  <c r="J172"/>
  <c r="J171"/>
  <c r="BK170"/>
  <c r="J166"/>
  <c r="BK164"/>
  <c r="J163"/>
  <c r="J161"/>
  <c r="J157"/>
  <c r="BK156"/>
  <c r="BK155"/>
  <c r="BK154"/>
  <c r="BK152"/>
  <c r="BK149"/>
  <c r="BK148"/>
  <c r="BK146"/>
  <c r="J145"/>
  <c r="J144"/>
  <c r="J143"/>
  <c r="BK141"/>
  <c r="J132"/>
  <c r="BK130"/>
  <c r="BK261" i="5"/>
  <c r="BK260"/>
  <c r="BK258"/>
  <c r="BK256"/>
  <c r="J255"/>
  <c r="BK254"/>
  <c r="J253"/>
  <c r="BK252"/>
  <c r="BK251"/>
  <c r="J250"/>
  <c r="J249"/>
  <c r="BK242"/>
  <c r="BK236"/>
  <c r="J232"/>
  <c r="BK228"/>
  <c r="J222"/>
  <c r="BK221"/>
  <c r="J220"/>
  <c r="J219"/>
  <c r="BK218"/>
  <c r="J217"/>
  <c r="BK216"/>
  <c r="BK215"/>
  <c r="BK211"/>
  <c r="BK206"/>
  <c r="J204"/>
  <c r="BK200"/>
  <c r="BK196"/>
  <c r="J195"/>
  <c r="BK192"/>
  <c r="J188"/>
  <c r="BK158"/>
  <c r="BK156"/>
  <c r="J155"/>
  <c r="BK154"/>
  <c r="J151"/>
  <c r="J150"/>
  <c r="BK148"/>
  <c r="J147"/>
  <c r="J145"/>
  <c r="BK144"/>
  <c r="J142"/>
  <c r="BK141"/>
  <c r="BK139"/>
  <c r="J134"/>
  <c r="BK133"/>
  <c r="J132"/>
  <c r="BK136" i="4"/>
  <c r="J135"/>
  <c r="BK133"/>
  <c r="BK131"/>
  <c r="J130"/>
  <c r="J128"/>
  <c r="J126"/>
  <c r="BK306" i="3"/>
  <c r="BK305"/>
  <c r="J304"/>
  <c r="BK303"/>
  <c r="J302"/>
  <c r="J301"/>
  <c r="BK300"/>
  <c r="BK299"/>
  <c r="BK298"/>
  <c r="BK297"/>
  <c r="J296"/>
  <c r="J295"/>
  <c r="BK294"/>
  <c r="J293"/>
  <c r="J291"/>
  <c r="J289"/>
  <c r="J286"/>
  <c r="BK284"/>
  <c r="BK283"/>
  <c r="BK282"/>
  <c r="BK280"/>
  <c r="BK258"/>
  <c r="BK256"/>
  <c r="J255"/>
  <c r="J252"/>
  <c r="J247"/>
  <c r="BK242"/>
  <c r="J241"/>
  <c r="J240"/>
  <c r="J236"/>
  <c r="BK233"/>
  <c r="J232"/>
  <c r="BK226"/>
  <c r="J218"/>
  <c r="J188"/>
  <c r="J186"/>
  <c r="J181"/>
  <c r="BK180"/>
  <c r="J178"/>
  <c r="J173"/>
  <c r="BK171"/>
  <c r="J155"/>
  <c r="J153"/>
  <c r="BK152"/>
  <c r="BK148"/>
  <c r="BK131"/>
  <c r="BK129"/>
  <c r="J128"/>
  <c r="J1254" i="2"/>
  <c r="J1204"/>
  <c r="BK1200"/>
  <c r="BK1193"/>
  <c r="BK1189"/>
  <c r="BK1188"/>
  <c r="BK1184"/>
  <c r="J1175"/>
  <c r="J1171"/>
  <c r="BK1163"/>
  <c r="BK1161"/>
  <c r="BK1159"/>
  <c r="J1153"/>
  <c r="J1120"/>
  <c r="BK1114"/>
  <c r="BK1111"/>
  <c r="J1107"/>
  <c r="BK1089"/>
  <c r="J1085"/>
  <c r="J1078"/>
  <c r="J1068"/>
  <c r="BK1067"/>
  <c r="J1066"/>
  <c r="BK1053"/>
  <c r="J1052"/>
  <c r="J1051"/>
  <c r="J1044"/>
  <c r="BK574"/>
  <c r="BK568"/>
  <c r="J550"/>
  <c r="BK549"/>
  <c r="BK154" i="22"/>
  <c r="J154"/>
  <c r="BK152"/>
  <c r="J152"/>
  <c r="BK149"/>
  <c r="J149"/>
  <c r="BK148"/>
  <c r="J148"/>
  <c r="BK147"/>
  <c r="J147"/>
  <c r="J146"/>
  <c r="J145"/>
  <c r="J143"/>
  <c r="J142"/>
  <c r="BK141"/>
  <c r="J141"/>
  <c r="BK140"/>
  <c r="J140"/>
  <c r="BK134"/>
  <c r="J134"/>
  <c r="BK132"/>
  <c r="J132"/>
  <c r="BK126"/>
  <c r="J126"/>
  <c r="BK205" i="21"/>
  <c r="J205"/>
  <c r="BK201"/>
  <c r="J201"/>
  <c r="BK199"/>
  <c r="J199"/>
  <c r="BK197"/>
  <c r="J197"/>
  <c r="BK196"/>
  <c r="J196"/>
  <c r="BK193"/>
  <c r="J193"/>
  <c r="BK187"/>
  <c r="J187"/>
  <c r="BK183"/>
  <c r="J183"/>
  <c r="BK179"/>
  <c r="J179"/>
  <c r="BK177"/>
  <c r="J177"/>
  <c r="BK175"/>
  <c r="J175"/>
  <c r="BK173"/>
  <c r="J173"/>
  <c r="BK168"/>
  <c r="J168"/>
  <c r="BK164"/>
  <c r="J164"/>
  <c r="BK160"/>
  <c r="J160"/>
  <c r="BK158"/>
  <c r="J158"/>
  <c r="BK156"/>
  <c r="J156"/>
  <c r="BK154"/>
  <c r="J154"/>
  <c r="BK152"/>
  <c r="J152"/>
  <c r="BK150"/>
  <c r="J150"/>
  <c r="BK144"/>
  <c r="J144"/>
  <c r="BK142"/>
  <c r="J142"/>
  <c r="BK139"/>
  <c r="J139"/>
  <c r="BK138"/>
  <c r="J138"/>
  <c r="BK131"/>
  <c r="J131"/>
  <c r="BK147" i="20"/>
  <c r="J145"/>
  <c r="J143"/>
  <c r="BK141"/>
  <c r="J141"/>
  <c r="BK139"/>
  <c r="J139"/>
  <c r="BK135"/>
  <c r="J135"/>
  <c r="BK133"/>
  <c r="J133"/>
  <c r="BK132"/>
  <c r="J132"/>
  <c r="BK129"/>
  <c r="J129"/>
  <c r="BK127"/>
  <c r="BK208" i="19"/>
  <c r="BK203"/>
  <c r="BK202"/>
  <c r="J199"/>
  <c r="BK175"/>
  <c r="BK174"/>
  <c r="BK172"/>
  <c r="BK170"/>
  <c r="BK162"/>
  <c r="J155"/>
  <c r="J160" i="7"/>
  <c r="J159"/>
  <c r="J156"/>
  <c r="J140"/>
  <c r="J214" i="5"/>
  <c r="BK153"/>
  <c r="J279" i="3"/>
  <c r="BK278"/>
  <c r="BK277"/>
  <c r="BK276"/>
  <c r="BK275"/>
  <c r="BK274"/>
  <c r="J273"/>
  <c r="BK272"/>
  <c r="BK271"/>
  <c r="BK270"/>
  <c r="BK269"/>
  <c r="J268"/>
  <c r="J267"/>
  <c r="BK266"/>
  <c r="J265"/>
  <c r="J264"/>
  <c r="BK263"/>
  <c r="BK261"/>
  <c r="J261"/>
  <c r="BK260"/>
  <c r="J260"/>
  <c r="J257"/>
  <c r="BK255"/>
  <c r="BK252"/>
  <c r="BK251"/>
  <c r="J248"/>
  <c r="J244"/>
  <c r="J243"/>
  <c r="BK241"/>
  <c r="BK240"/>
  <c r="J237"/>
  <c r="BK236"/>
  <c r="BK235"/>
  <c r="BK234"/>
  <c r="J233"/>
  <c r="BK232"/>
  <c r="J226"/>
  <c r="BK218"/>
  <c r="J208"/>
  <c r="J182"/>
  <c r="J179"/>
  <c r="BK178"/>
  <c r="BK177"/>
  <c r="BK175"/>
  <c r="BK173"/>
  <c r="J171"/>
  <c r="BK169"/>
  <c r="BK162"/>
  <c r="BK155"/>
  <c r="BK153"/>
  <c r="J150"/>
  <c r="J148"/>
  <c r="J142"/>
  <c r="J135"/>
  <c r="BK133"/>
  <c r="J132"/>
  <c r="BK130"/>
  <c r="BK1242" i="2"/>
  <c r="BK1220"/>
  <c r="BK1204"/>
  <c r="BK1175"/>
  <c r="BK1167"/>
  <c r="J1163"/>
  <c r="J1161"/>
  <c r="J1157"/>
  <c r="BK1149"/>
  <c r="J1142"/>
  <c r="J1126"/>
  <c r="BK1107"/>
  <c r="J1096"/>
  <c r="J1077"/>
  <c r="J1067"/>
  <c r="BK1065"/>
  <c r="BK1064"/>
  <c r="BK1062"/>
  <c r="BK1060"/>
  <c r="J1053"/>
  <c r="BK1051"/>
  <c r="J1050"/>
  <c r="BK1049"/>
  <c r="J1047"/>
  <c r="J1042"/>
  <c r="BK1041"/>
  <c r="BK1037"/>
  <c r="BK1036"/>
  <c r="J1035"/>
  <c r="J1031"/>
  <c r="BK1030"/>
  <c r="J1029"/>
  <c r="J1024"/>
  <c r="J1023"/>
  <c r="BK1022"/>
  <c r="J1021"/>
  <c r="J1020"/>
  <c r="BK1019"/>
  <c r="J1018"/>
  <c r="J1017"/>
  <c r="BK1015"/>
  <c r="J1014"/>
  <c r="J1013"/>
  <c r="J1012"/>
  <c r="BK1011"/>
  <c r="J1010"/>
  <c r="BK1009"/>
  <c r="BK1008"/>
  <c r="BK1007"/>
  <c r="J1006"/>
  <c r="BK1005"/>
  <c r="BK1004"/>
  <c r="J1003"/>
  <c r="J1002"/>
  <c r="BK1001"/>
  <c r="BK1000"/>
  <c r="J999"/>
  <c r="J998"/>
  <c r="J990"/>
  <c r="J989"/>
  <c r="J985"/>
  <c r="BK984"/>
  <c r="J983"/>
  <c r="BK982"/>
  <c r="J981"/>
  <c r="BK980"/>
  <c r="J979"/>
  <c r="J976"/>
  <c r="J975"/>
  <c r="J974"/>
  <c r="J973"/>
  <c r="BK958"/>
  <c r="J957"/>
  <c r="J953"/>
  <c r="J951"/>
  <c r="BK950"/>
  <c r="J944"/>
  <c r="BK940"/>
  <c r="BK938"/>
  <c r="BK934"/>
  <c r="J932"/>
  <c r="BK924"/>
  <c r="J922"/>
  <c r="J920"/>
  <c r="J916"/>
  <c r="BK912"/>
  <c r="BK911"/>
  <c r="J905"/>
  <c r="BK901"/>
  <c r="BK897"/>
  <c r="BK895"/>
  <c r="J893"/>
  <c r="BK892"/>
  <c r="J891"/>
  <c r="BK890"/>
  <c r="J889"/>
  <c r="BK888"/>
  <c r="J887"/>
  <c r="BK886"/>
  <c r="J876"/>
  <c r="BK870"/>
  <c r="J864"/>
  <c r="J860"/>
  <c r="J854"/>
  <c r="BK850"/>
  <c r="BK844"/>
  <c r="J840"/>
  <c r="J838"/>
  <c r="BK831"/>
  <c r="J829"/>
  <c r="BK825"/>
  <c r="BK823"/>
  <c r="J819"/>
  <c r="J815"/>
  <c r="BK809"/>
  <c r="BK805"/>
  <c r="BK799"/>
  <c r="J792"/>
  <c r="BK780"/>
  <c r="BK767"/>
  <c r="BK766"/>
  <c r="BK761"/>
  <c r="BK755"/>
  <c r="BK753"/>
  <c r="BK752"/>
  <c r="BK751"/>
  <c r="BK749"/>
  <c r="BK747"/>
  <c r="J745"/>
  <c r="BK735"/>
  <c r="BK733"/>
  <c r="J723"/>
  <c r="BK719"/>
  <c r="J715"/>
  <c r="J711"/>
  <c r="J697"/>
  <c r="J693"/>
  <c r="J692"/>
  <c r="BK690"/>
  <c r="J688"/>
  <c r="BK678"/>
  <c r="BK676"/>
  <c r="BK674"/>
  <c r="BK673"/>
  <c r="BK669"/>
  <c r="J668"/>
  <c r="BK666"/>
  <c r="BK662"/>
  <c r="BK660"/>
  <c r="BK658"/>
  <c r="J655"/>
  <c r="J649"/>
  <c r="J643"/>
  <c r="BK638"/>
  <c r="BK634"/>
  <c r="BK630"/>
  <c r="J629"/>
  <c r="J627"/>
  <c r="J620"/>
  <c r="BK619"/>
  <c r="BK617"/>
  <c r="BK611"/>
  <c r="BK609"/>
  <c r="BK608"/>
  <c r="BK607"/>
  <c r="BK606"/>
  <c r="BK605"/>
  <c r="J604"/>
  <c r="J603"/>
  <c r="J587"/>
  <c r="BK580"/>
  <c r="J574"/>
  <c r="J568"/>
  <c r="J542"/>
  <c r="BK531"/>
  <c r="J525"/>
  <c r="J519"/>
  <c r="J504"/>
  <c r="J498"/>
  <c r="J494"/>
  <c r="BK493"/>
  <c r="J492"/>
  <c r="J474"/>
  <c r="J473"/>
  <c r="BK472"/>
  <c r="J471"/>
  <c r="BK467"/>
  <c r="BK462"/>
  <c r="BK458"/>
  <c r="BK456"/>
  <c r="J452"/>
  <c r="BK450"/>
  <c r="J449"/>
  <c r="BK445"/>
  <c r="J438"/>
  <c r="J434"/>
  <c r="J430"/>
  <c r="J424"/>
  <c r="BK405"/>
  <c r="BK404"/>
  <c r="BK392"/>
  <c r="J392"/>
  <c r="BK380"/>
  <c r="J377"/>
  <c r="J376"/>
  <c r="J375"/>
  <c r="BK374"/>
  <c r="J374"/>
  <c r="BK367"/>
  <c r="J360"/>
  <c r="BK355"/>
  <c r="J349"/>
  <c r="BK342"/>
  <c r="J342"/>
  <c r="BK329"/>
  <c r="J328"/>
  <c r="BK322"/>
  <c r="J316"/>
  <c r="BK307"/>
  <c r="J306"/>
  <c r="J300"/>
  <c r="BK294"/>
  <c r="J293"/>
  <c r="BK292"/>
  <c r="BK291"/>
  <c r="J290"/>
  <c r="J289"/>
  <c r="J280"/>
  <c r="BK266"/>
  <c r="BK263"/>
  <c r="J261"/>
  <c r="J257"/>
  <c r="BK253"/>
  <c r="BK245"/>
  <c r="J232"/>
  <c r="J222"/>
  <c r="BK216"/>
  <c r="J212"/>
  <c r="BK211"/>
  <c r="BK207"/>
  <c r="BK196"/>
  <c r="BK192"/>
  <c r="BK184"/>
  <c r="BK183"/>
  <c r="BK179"/>
  <c r="J175"/>
  <c r="J174"/>
  <c r="BK167"/>
  <c r="J159"/>
  <c r="BK158"/>
  <c r="BK154"/>
  <c r="J150"/>
  <c r="AS118" i="1"/>
  <c r="AS112"/>
  <c r="AS105"/>
  <c r="J208" i="19"/>
  <c r="BK207"/>
  <c r="J206"/>
  <c r="J204"/>
  <c r="J197"/>
  <c r="BK182"/>
  <c r="J175"/>
  <c r="J174"/>
  <c r="BK166"/>
  <c r="J162"/>
  <c r="BK151"/>
  <c r="BK145"/>
  <c r="J141"/>
  <c r="J139"/>
  <c r="BK138"/>
  <c r="BK135"/>
  <c r="BK152" i="18"/>
  <c r="J150"/>
  <c r="J149"/>
  <c r="J147"/>
  <c r="J143"/>
  <c r="J142"/>
  <c r="J141"/>
  <c r="J139"/>
  <c r="BK137"/>
  <c r="BK129"/>
  <c r="J128"/>
  <c r="BK127"/>
  <c r="J167" i="17"/>
  <c r="BK166"/>
  <c r="BK162"/>
  <c r="BK161"/>
  <c r="BK160"/>
  <c r="BK158"/>
  <c r="J154"/>
  <c r="BK153"/>
  <c r="J149"/>
  <c r="BK148"/>
  <c r="J140"/>
  <c r="J139"/>
  <c r="J138"/>
  <c r="BK136"/>
  <c r="J135"/>
  <c r="BK133"/>
  <c r="BK131"/>
  <c r="BK129"/>
  <c r="J128"/>
  <c r="J190" i="16"/>
  <c r="J189"/>
  <c r="BK187"/>
  <c r="BK186"/>
  <c r="BK185"/>
  <c r="J182"/>
  <c r="BK180"/>
  <c r="J156"/>
  <c r="BK152"/>
  <c r="J148"/>
  <c r="BK147"/>
  <c r="J146"/>
  <c r="BK142"/>
  <c r="J141"/>
  <c r="BK131"/>
  <c r="BK205" i="15"/>
  <c r="BK204"/>
  <c r="J203"/>
  <c r="J201"/>
  <c r="BK199"/>
  <c r="BK197"/>
  <c r="BK195"/>
  <c r="J187"/>
  <c r="BK185"/>
  <c r="J181"/>
  <c r="BK175"/>
  <c r="BK157"/>
  <c r="J152"/>
  <c r="BK151"/>
  <c r="BK142"/>
  <c r="J140"/>
  <c r="J139"/>
  <c r="J131"/>
  <c r="BK187" i="14"/>
  <c r="J182"/>
  <c r="BK181"/>
  <c r="BK180"/>
  <c r="J178"/>
  <c r="J177"/>
  <c r="BK176"/>
  <c r="BK169"/>
  <c r="BK164"/>
  <c r="BK157"/>
  <c r="J151"/>
  <c r="BK147"/>
  <c r="J146"/>
  <c r="BK145"/>
  <c r="J132"/>
  <c r="J128"/>
  <c r="J199" i="13"/>
  <c r="J198"/>
  <c r="J191"/>
  <c r="J189"/>
  <c r="J188"/>
  <c r="BK182"/>
  <c r="BK181"/>
  <c r="J179"/>
  <c r="BK178"/>
  <c r="BK158"/>
  <c r="BK151"/>
  <c r="J147"/>
  <c r="J139"/>
  <c r="BK135"/>
  <c r="J183" i="12"/>
  <c r="BK182"/>
  <c r="J178"/>
  <c r="BK177"/>
  <c r="J176"/>
  <c r="BK173"/>
  <c r="BK170"/>
  <c r="BK160"/>
  <c r="J144"/>
  <c r="J138"/>
  <c r="BK130"/>
  <c r="BK179" i="11"/>
  <c r="BK176"/>
  <c r="J167"/>
  <c r="BK164"/>
  <c r="BK155"/>
  <c r="J151"/>
  <c r="BK150"/>
  <c r="J145"/>
  <c r="BK144"/>
  <c r="J139"/>
  <c r="J132"/>
  <c r="J201" i="10"/>
  <c r="J196"/>
  <c r="BK195"/>
  <c r="J190"/>
  <c r="BK189"/>
  <c r="BK188"/>
  <c r="BK186"/>
  <c r="J181"/>
  <c r="BK176"/>
  <c r="BK169"/>
  <c r="BK166"/>
  <c r="BK162"/>
  <c r="J161"/>
  <c r="BK156"/>
  <c r="BK150"/>
  <c r="BK146"/>
  <c r="BK145"/>
  <c r="BK141"/>
  <c r="BK139"/>
  <c r="BK134"/>
  <c r="J134" i="9"/>
  <c r="J133"/>
  <c r="BK131"/>
  <c r="BK129"/>
  <c r="BK127"/>
  <c r="J125"/>
  <c r="J138" i="8"/>
  <c r="J136"/>
  <c r="BK134"/>
  <c r="BK133"/>
  <c r="BK132"/>
  <c r="J131"/>
  <c r="BK129"/>
  <c r="J127"/>
  <c r="BK187" i="7"/>
  <c r="BK186"/>
  <c r="BK182"/>
  <c r="BK181"/>
  <c r="BK178"/>
  <c r="BK176"/>
  <c r="BK175"/>
  <c r="J171"/>
  <c r="BK164"/>
  <c r="BK158"/>
  <c r="BK157"/>
  <c r="BK156"/>
  <c r="J155"/>
  <c r="J154"/>
  <c r="J153"/>
  <c r="J152"/>
  <c r="J151"/>
  <c r="J149"/>
  <c r="J141"/>
  <c r="BK140"/>
  <c r="BK139"/>
  <c r="J137"/>
  <c r="J136"/>
  <c r="BK134"/>
  <c r="J133"/>
  <c r="BK131"/>
  <c r="J130"/>
  <c r="BK129"/>
  <c r="J257" i="6"/>
  <c r="BK255"/>
  <c r="J252"/>
  <c r="BK251"/>
  <c r="BK249"/>
  <c r="BK248"/>
  <c r="J247"/>
  <c r="J245"/>
  <c r="BK244"/>
  <c r="BK243"/>
  <c r="BK242"/>
  <c r="BK241"/>
  <c r="BK240"/>
  <c r="BK239"/>
  <c r="J238"/>
  <c r="BK237"/>
  <c r="J236"/>
  <c r="J235"/>
  <c r="BK233"/>
  <c r="J225"/>
  <c r="J224"/>
  <c r="BK223"/>
  <c r="BK222"/>
  <c r="BK221"/>
  <c r="J220"/>
  <c r="J219"/>
  <c r="J218"/>
  <c r="J217"/>
  <c r="BK213"/>
  <c r="J207"/>
  <c r="BK200"/>
  <c r="BK199"/>
  <c r="J195"/>
  <c r="J194"/>
  <c r="BK193"/>
  <c r="BK192"/>
  <c r="BK191"/>
  <c r="BK190"/>
  <c r="BK188"/>
  <c r="J187"/>
  <c r="BK185"/>
  <c r="J184"/>
  <c r="BK183"/>
  <c r="J182"/>
  <c r="BK181"/>
  <c r="J180"/>
  <c r="BK178"/>
  <c r="BK177"/>
  <c r="J175"/>
  <c r="BK174"/>
  <c r="J170"/>
  <c r="J169"/>
  <c r="J168"/>
  <c r="J167"/>
  <c r="BK166"/>
  <c r="J165"/>
  <c r="J164"/>
  <c r="BK163"/>
  <c r="J162"/>
  <c r="BK160"/>
  <c r="BK159"/>
  <c r="BK158"/>
  <c r="J155"/>
  <c r="J154"/>
  <c r="J153"/>
  <c r="J152"/>
  <c r="BK150"/>
  <c r="J149"/>
  <c r="J147"/>
  <c r="J146"/>
  <c r="BK145"/>
  <c r="J142"/>
  <c r="J141"/>
  <c r="BK133"/>
  <c r="BK132"/>
  <c r="J129"/>
  <c r="J127"/>
  <c r="BK262" i="5"/>
  <c r="J262"/>
  <c r="J261"/>
  <c r="J260"/>
  <c r="J258"/>
  <c r="J256"/>
  <c r="BK255"/>
  <c r="BK253"/>
  <c r="J251"/>
  <c r="J248"/>
  <c r="J236"/>
  <c r="J221"/>
  <c r="BK220"/>
  <c r="BK219"/>
  <c r="J218"/>
  <c r="BK217"/>
  <c r="J215"/>
  <c r="BK212"/>
  <c r="BK210"/>
  <c r="BK205"/>
  <c r="BK203"/>
  <c r="BK202"/>
  <c r="BK201"/>
  <c r="J200"/>
  <c r="J196"/>
  <c r="BK195"/>
  <c r="J193"/>
  <c r="BK190"/>
  <c r="J175"/>
  <c r="BK160"/>
  <c r="J158"/>
  <c r="J156"/>
  <c r="BK155"/>
  <c r="J153"/>
  <c r="BK152"/>
  <c r="BK151"/>
  <c r="BK149"/>
  <c r="J149"/>
  <c r="BK147"/>
  <c r="J143"/>
  <c r="J140"/>
  <c r="J139"/>
  <c r="J138"/>
  <c r="J137"/>
  <c r="BK135"/>
  <c r="BK134"/>
  <c r="J133"/>
  <c r="BK132"/>
  <c r="J139" i="4"/>
  <c r="J137"/>
  <c r="J136"/>
  <c r="J134"/>
  <c r="J132"/>
  <c r="BK128"/>
  <c r="BK127"/>
  <c r="J303" i="3"/>
  <c r="BK301"/>
  <c r="J298"/>
  <c r="J297"/>
  <c r="BK296"/>
  <c r="J294"/>
  <c r="J292"/>
  <c r="BK291"/>
  <c r="BK290"/>
  <c r="BK289"/>
  <c r="BK288"/>
  <c r="BK285"/>
  <c r="J283"/>
  <c r="J281"/>
  <c r="BK279"/>
  <c r="J278"/>
  <c r="J277"/>
  <c r="J276"/>
  <c r="J275"/>
  <c r="J274"/>
  <c r="BK273"/>
  <c r="J272"/>
  <c r="J271"/>
  <c r="J270"/>
  <c r="J269"/>
  <c r="BK268"/>
  <c r="BK267"/>
  <c r="J266"/>
  <c r="BK265"/>
  <c r="BK264"/>
  <c r="J263"/>
  <c r="J258"/>
  <c r="BK257"/>
  <c r="J256"/>
  <c r="J251"/>
  <c r="BK248"/>
  <c r="BK247"/>
  <c r="BK244"/>
  <c r="BK243"/>
  <c r="J242"/>
  <c r="BK237"/>
  <c r="J235"/>
  <c r="J234"/>
  <c r="BK208"/>
  <c r="BK188"/>
  <c r="BK186"/>
  <c r="BK182"/>
  <c r="BK181"/>
  <c r="J180"/>
  <c r="BK179"/>
  <c r="J177"/>
  <c r="J175"/>
  <c r="J169"/>
  <c r="J162"/>
  <c r="J152"/>
  <c r="BK150"/>
  <c r="BK142"/>
  <c r="BK135"/>
  <c r="J133"/>
  <c r="BK132"/>
  <c r="J131"/>
  <c r="J130"/>
  <c r="J129"/>
  <c r="BK128"/>
  <c r="BK1303" i="2"/>
  <c r="J1303"/>
  <c r="BK1294"/>
  <c r="J1294"/>
  <c r="BK1282"/>
  <c r="J1282"/>
  <c r="BK1281"/>
  <c r="J1281"/>
  <c r="BK1273"/>
  <c r="J1273"/>
  <c r="BK1261"/>
  <c r="J1261"/>
  <c r="BK1260"/>
  <c r="J1260"/>
  <c r="BK1258"/>
  <c r="J1258"/>
  <c r="BK1248"/>
  <c r="BK1246"/>
  <c r="J1242"/>
  <c r="J1222"/>
  <c r="J1220"/>
  <c r="J1200"/>
  <c r="J1188"/>
  <c r="J1184"/>
  <c r="BK1171"/>
  <c r="J1167"/>
  <c r="J1159"/>
  <c r="BK1153"/>
  <c r="J1149"/>
  <c r="BK1137"/>
  <c r="BK1131"/>
  <c r="BK1120"/>
  <c r="J1118"/>
  <c r="J1114"/>
  <c r="J1111"/>
  <c r="BK1100"/>
  <c r="BK1096"/>
  <c r="J1087"/>
  <c r="BK1077"/>
  <c r="BK1068"/>
  <c r="J1065"/>
  <c r="J1064"/>
  <c r="J1062"/>
  <c r="J1060"/>
  <c r="BK1054"/>
  <c r="BK1047"/>
  <c r="J1046"/>
  <c r="BK1042"/>
  <c r="J1041"/>
  <c r="J1037"/>
  <c r="J1036"/>
  <c r="BK1035"/>
  <c r="BK1031"/>
  <c r="J1030"/>
  <c r="BK1029"/>
  <c r="BK1025"/>
  <c r="J1025"/>
  <c r="BK1024"/>
  <c r="BK1023"/>
  <c r="J1022"/>
  <c r="BK1021"/>
  <c r="BK1020"/>
  <c r="J1019"/>
  <c r="BK1018"/>
  <c r="BK1017"/>
  <c r="J1015"/>
  <c r="BK1014"/>
  <c r="BK1013"/>
  <c r="BK1012"/>
  <c r="J1011"/>
  <c r="BK1010"/>
  <c r="J1009"/>
  <c r="J1008"/>
  <c r="J1007"/>
  <c r="BK1006"/>
  <c r="J1005"/>
  <c r="J1004"/>
  <c r="BK1003"/>
  <c r="BK1002"/>
  <c r="J1001"/>
  <c r="J1000"/>
  <c r="BK999"/>
  <c r="BK998"/>
  <c r="BK990"/>
  <c r="BK989"/>
  <c r="BK985"/>
  <c r="J984"/>
  <c r="BK983"/>
  <c r="J982"/>
  <c r="BK981"/>
  <c r="J980"/>
  <c r="BK979"/>
  <c r="BK978"/>
  <c r="J978"/>
  <c r="BK977"/>
  <c r="J977"/>
  <c r="BK976"/>
  <c r="BK975"/>
  <c r="BK974"/>
  <c r="BK973"/>
  <c r="J958"/>
  <c r="BK957"/>
  <c r="BK953"/>
  <c r="BK951"/>
  <c r="J950"/>
  <c r="BK944"/>
  <c r="J940"/>
  <c r="J938"/>
  <c r="J934"/>
  <c r="BK932"/>
  <c r="J924"/>
  <c r="BK922"/>
  <c r="BK920"/>
  <c r="BK916"/>
  <c r="J912"/>
  <c r="J911"/>
  <c r="BK905"/>
  <c r="J901"/>
  <c r="J897"/>
  <c r="J895"/>
  <c r="BK893"/>
  <c r="J892"/>
  <c r="BK891"/>
  <c r="J890"/>
  <c r="BK889"/>
  <c r="J888"/>
  <c r="BK887"/>
  <c r="J886"/>
  <c r="BK876"/>
  <c r="J870"/>
  <c r="BK864"/>
  <c r="BK860"/>
  <c r="BK854"/>
  <c r="J850"/>
  <c r="J844"/>
  <c r="BK840"/>
  <c r="BK838"/>
  <c r="J831"/>
  <c r="BK829"/>
  <c r="J825"/>
  <c r="J823"/>
  <c r="BK819"/>
  <c r="BK815"/>
  <c r="J809"/>
  <c r="J805"/>
  <c r="J799"/>
  <c r="BK792"/>
  <c r="J780"/>
  <c r="J767"/>
  <c r="J766"/>
  <c r="J761"/>
  <c r="J755"/>
  <c r="J753"/>
  <c r="J752"/>
  <c r="J751"/>
  <c r="J749"/>
  <c r="J747"/>
  <c r="BK745"/>
  <c r="J735"/>
  <c r="J733"/>
  <c r="BK723"/>
  <c r="J719"/>
  <c r="BK715"/>
  <c r="BK711"/>
  <c r="BK697"/>
  <c r="BK693"/>
  <c r="BK692"/>
  <c r="J690"/>
  <c r="BK688"/>
  <c r="J678"/>
  <c r="J676"/>
  <c r="J674"/>
  <c r="J673"/>
  <c r="J669"/>
  <c r="BK668"/>
  <c r="J666"/>
  <c r="J662"/>
  <c r="J660"/>
  <c r="J658"/>
  <c r="BK655"/>
  <c r="BK649"/>
  <c r="BK643"/>
  <c r="J638"/>
  <c r="J634"/>
  <c r="J630"/>
  <c r="BK629"/>
  <c r="BK627"/>
  <c r="BK620"/>
  <c r="J619"/>
  <c r="J617"/>
  <c r="J611"/>
  <c r="J609"/>
  <c r="J608"/>
  <c r="J607"/>
  <c r="J606"/>
  <c r="J605"/>
  <c r="BK604"/>
  <c r="BK603"/>
  <c r="BK587"/>
  <c r="J580"/>
  <c r="BK550"/>
  <c r="J549"/>
  <c r="BK542"/>
  <c r="J531"/>
  <c r="BK525"/>
  <c r="BK519"/>
  <c r="BK504"/>
  <c r="BK498"/>
  <c r="BK494"/>
  <c r="J493"/>
  <c r="BK492"/>
  <c r="BK474"/>
  <c r="BK473"/>
  <c r="J472"/>
  <c r="BK471"/>
  <c r="J467"/>
  <c r="J462"/>
  <c r="J458"/>
  <c r="J456"/>
  <c r="BK452"/>
  <c r="J450"/>
  <c r="BK449"/>
  <c r="J445"/>
  <c r="BK438"/>
  <c r="BK434"/>
  <c r="BK430"/>
  <c r="BK424"/>
  <c r="J405"/>
  <c r="J404"/>
  <c r="J380"/>
  <c r="BK377"/>
  <c r="BK376"/>
  <c r="BK375"/>
  <c r="J367"/>
  <c r="BK360"/>
  <c r="J355"/>
  <c r="BK349"/>
  <c r="J329"/>
  <c r="BK328"/>
  <c r="J322"/>
  <c r="BK316"/>
  <c r="J307"/>
  <c r="BK306"/>
  <c r="BK300"/>
  <c r="J294"/>
  <c r="BK293"/>
  <c r="J292"/>
  <c r="J291"/>
  <c r="BK290"/>
  <c r="BK289"/>
  <c r="BK280"/>
  <c r="J266"/>
  <c r="J263"/>
  <c r="BK261"/>
  <c r="BK257"/>
  <c r="J253"/>
  <c r="J245"/>
  <c r="BK232"/>
  <c r="BK222"/>
  <c r="J216"/>
  <c r="BK212"/>
  <c r="J211"/>
  <c r="J207"/>
  <c r="J196"/>
  <c r="J192"/>
  <c r="J184"/>
  <c r="J183"/>
  <c r="J179"/>
  <c r="BK175"/>
  <c r="BK174"/>
  <c r="J167"/>
  <c r="BK159"/>
  <c r="J158"/>
  <c r="J154"/>
  <c r="BK150"/>
  <c r="AS121" i="1"/>
  <c r="AS115"/>
  <c r="AS109"/>
  <c r="AS96"/>
  <c r="J150" i="20"/>
  <c r="BK143"/>
  <c r="BK192" i="19"/>
  <c r="BK188"/>
  <c r="J182"/>
  <c r="J170"/>
  <c r="J151"/>
  <c r="J145"/>
  <c r="BK141"/>
  <c r="BK139"/>
  <c r="BK131"/>
  <c r="J155" i="18"/>
  <c r="BK153"/>
  <c r="BK151"/>
  <c r="BK150"/>
  <c r="BK141"/>
  <c r="BK138"/>
  <c r="J137"/>
  <c r="J129"/>
  <c r="J127"/>
  <c r="BK171" i="17"/>
  <c r="BK169"/>
  <c r="BK167"/>
  <c r="BK165"/>
  <c r="J162"/>
  <c r="J158"/>
  <c r="BK154"/>
  <c r="J153"/>
  <c r="J152"/>
  <c r="BK150"/>
  <c r="J150"/>
  <c r="BK149"/>
  <c r="J148"/>
  <c r="BK140"/>
  <c r="BK139"/>
  <c r="BK135"/>
  <c r="BK134"/>
  <c r="J133"/>
  <c r="BK132"/>
  <c r="J131"/>
  <c r="BK130"/>
  <c r="J129"/>
  <c r="BK128"/>
  <c r="BK194" i="16"/>
  <c r="J192"/>
  <c r="BK191"/>
  <c r="BK190"/>
  <c r="BK188"/>
  <c r="BK182"/>
  <c r="J179"/>
  <c r="J175"/>
  <c r="BK168"/>
  <c r="J168"/>
  <c r="BK163"/>
  <c r="BK156"/>
  <c r="BK148"/>
  <c r="J147"/>
  <c r="BK146"/>
  <c r="BK141"/>
  <c r="BK135"/>
  <c r="BK207" i="15"/>
  <c r="J205"/>
  <c r="J204"/>
  <c r="J202"/>
  <c r="BK201"/>
  <c r="BK200"/>
  <c r="J199"/>
  <c r="J198"/>
  <c r="J197"/>
  <c r="BK196"/>
  <c r="J195"/>
  <c r="BK192"/>
  <c r="J186"/>
  <c r="J185"/>
  <c r="J175"/>
  <c r="J170"/>
  <c r="BK165"/>
  <c r="J165"/>
  <c r="J161"/>
  <c r="J157"/>
  <c r="J156"/>
  <c r="BK152"/>
  <c r="J151"/>
  <c r="BK147"/>
  <c r="J146"/>
  <c r="BK140"/>
  <c r="BK139"/>
  <c r="BK135"/>
  <c r="BK131"/>
  <c r="J181" i="14"/>
  <c r="J180"/>
  <c r="J179"/>
  <c r="BK172"/>
  <c r="J157"/>
  <c r="BK151"/>
  <c r="J147"/>
  <c r="BK146"/>
  <c r="J145"/>
  <c r="BK141"/>
  <c r="BK140"/>
  <c r="BK128"/>
  <c r="BK201" i="13"/>
  <c r="BK198"/>
  <c r="J197"/>
  <c r="BK193"/>
  <c r="J190"/>
  <c r="BK188"/>
  <c r="BK187"/>
  <c r="BK186"/>
  <c r="J182"/>
  <c r="J181"/>
  <c r="J173"/>
  <c r="BK166"/>
  <c r="J162"/>
  <c r="J158"/>
  <c r="BK157"/>
  <c r="J156"/>
  <c r="BK152"/>
  <c r="BK147"/>
  <c r="BK146"/>
  <c r="BK134"/>
  <c r="BK130"/>
  <c r="J181" i="12"/>
  <c r="J180"/>
  <c r="BK179"/>
  <c r="J177"/>
  <c r="J175"/>
  <c r="BK168"/>
  <c r="J167"/>
  <c r="BK166"/>
  <c r="J164"/>
  <c r="J156"/>
  <c r="BK152"/>
  <c r="BK144"/>
  <c r="BK143"/>
  <c r="BK139"/>
  <c r="BK138"/>
  <c r="J182" i="11"/>
  <c r="BK180"/>
  <c r="BK178"/>
  <c r="J177"/>
  <c r="J176"/>
  <c r="BK175"/>
  <c r="BK171"/>
  <c r="BK167"/>
  <c r="BK157"/>
  <c r="J155"/>
  <c r="BK149"/>
  <c r="BK140"/>
  <c r="BK132"/>
  <c r="BK128"/>
  <c r="J195" i="10"/>
  <c r="J194"/>
  <c r="J193"/>
  <c r="BK192"/>
  <c r="BK191"/>
  <c r="BK190"/>
  <c r="J189"/>
  <c r="J187"/>
  <c r="J186"/>
  <c r="J185"/>
  <c r="BK180"/>
  <c r="J176"/>
  <c r="J169"/>
  <c r="J166"/>
  <c r="BK161"/>
  <c r="J160"/>
  <c r="J156"/>
  <c r="J155"/>
  <c r="J151"/>
  <c r="J145"/>
  <c r="J138"/>
  <c r="J128"/>
  <c r="BK134" i="9"/>
  <c r="BK132"/>
  <c r="J131"/>
  <c r="J128"/>
  <c r="BK126"/>
  <c r="BK138" i="8"/>
  <c r="J135"/>
  <c r="J133"/>
  <c r="J130"/>
  <c r="J129"/>
  <c r="J128"/>
  <c r="J126"/>
  <c r="J187" i="7"/>
  <c r="J184"/>
  <c r="J182"/>
  <c r="BK180"/>
  <c r="BK179"/>
  <c r="BK177"/>
  <c r="J175"/>
  <c r="BK174"/>
  <c r="J173"/>
  <c r="BK172"/>
  <c r="BK170"/>
  <c r="BK169"/>
  <c r="J168"/>
  <c r="BK167"/>
  <c r="J165"/>
  <c r="J163"/>
  <c r="J162"/>
  <c r="BK161"/>
  <c r="BK160"/>
  <c r="BK159"/>
  <c r="BK154"/>
  <c r="BK153"/>
  <c r="BK152"/>
  <c r="BK150"/>
  <c r="J148"/>
  <c r="BK147"/>
  <c r="J146"/>
  <c r="BK144"/>
  <c r="J143"/>
  <c r="J142"/>
  <c r="BK141"/>
  <c r="J139"/>
  <c r="BK138"/>
  <c r="BK136"/>
  <c r="BK135"/>
  <c r="BK133"/>
  <c r="BK128"/>
  <c r="J127"/>
  <c r="BK253" i="6"/>
  <c r="BK252"/>
  <c r="J249"/>
  <c r="J246"/>
  <c r="J241"/>
  <c r="BK236"/>
  <c r="BK235"/>
  <c r="J233"/>
  <c r="BK226"/>
  <c r="J223"/>
  <c r="J222"/>
  <c r="BK220"/>
  <c r="J209"/>
  <c r="BK201"/>
  <c r="BK195"/>
  <c r="J193"/>
  <c r="BK189"/>
  <c r="J186"/>
  <c r="J176"/>
  <c r="J173"/>
  <c r="BK172"/>
  <c r="BK171"/>
  <c r="BK169"/>
  <c r="BK168"/>
  <c r="BK167"/>
  <c r="BK165"/>
  <c r="BK162"/>
  <c r="BK161"/>
  <c r="J160"/>
  <c r="J159"/>
  <c r="J158"/>
  <c r="BK157"/>
  <c r="J156"/>
  <c r="BK153"/>
  <c r="J150"/>
  <c r="J148"/>
  <c r="BK147"/>
  <c r="BK144"/>
  <c r="BK143"/>
  <c r="BK142"/>
  <c r="J133"/>
  <c r="J130"/>
  <c r="BK129"/>
  <c r="BK127"/>
  <c r="J254" i="5"/>
  <c r="J252"/>
  <c r="BK250"/>
  <c r="BK249"/>
  <c r="BK248"/>
  <c r="J242"/>
  <c r="BK232"/>
  <c r="J228"/>
  <c r="BK222"/>
  <c r="J216"/>
  <c r="BK214"/>
  <c r="J212"/>
  <c r="J211"/>
  <c r="J210"/>
  <c r="BK209"/>
  <c r="J209"/>
  <c r="BK208"/>
  <c r="J208"/>
  <c r="BK207"/>
  <c r="J207"/>
  <c r="J206"/>
  <c r="J205"/>
  <c r="BK204"/>
  <c r="J203"/>
  <c r="J202"/>
  <c r="J201"/>
  <c r="BK199"/>
  <c r="J199"/>
  <c r="BK198"/>
  <c r="J198"/>
  <c r="BK197"/>
  <c r="J197"/>
  <c r="BK193"/>
  <c r="J192"/>
  <c r="J190"/>
  <c r="BK188"/>
  <c r="BK175"/>
  <c r="J160"/>
  <c r="J154"/>
  <c r="J152"/>
  <c r="BK150"/>
  <c r="J148"/>
  <c r="BK145"/>
  <c r="J144"/>
  <c r="BK143"/>
  <c r="BK142"/>
  <c r="J141"/>
  <c r="BK140"/>
  <c r="BK138"/>
  <c r="BK137"/>
  <c r="J135"/>
  <c r="BK139" i="4"/>
  <c r="BK137"/>
  <c r="BK135"/>
  <c r="BK134"/>
  <c r="J133"/>
  <c r="BK132"/>
  <c r="J131"/>
  <c r="BK130"/>
  <c r="J127"/>
  <c r="BK126"/>
  <c r="J306" i="3"/>
  <c r="J305"/>
  <c r="BK304"/>
  <c r="BK302"/>
  <c r="J300"/>
  <c r="J299"/>
  <c r="BK295"/>
  <c r="BK293"/>
  <c r="BK292"/>
  <c r="J290"/>
  <c r="J288"/>
  <c r="BK286"/>
  <c r="J285"/>
  <c r="J284"/>
  <c r="J282"/>
  <c r="BK281"/>
  <c r="J280"/>
  <c r="BK1254" i="2"/>
  <c r="J1248"/>
  <c r="J1246"/>
  <c r="BK1222"/>
  <c r="J1193"/>
  <c r="J1189"/>
  <c r="BK1157"/>
  <c r="BK1142"/>
  <c r="J1137"/>
  <c r="J1131"/>
  <c r="BK1126"/>
  <c r="BK1118"/>
  <c r="J1100"/>
  <c r="J1089"/>
  <c r="BK1087"/>
  <c r="BK1085"/>
  <c r="BK1078"/>
  <c r="BK1066"/>
  <c r="J1054"/>
  <c r="BK1052"/>
  <c r="BK1050"/>
  <c r="J1049"/>
  <c r="BK1046"/>
  <c r="BK1044"/>
  <c r="T1293" l="1"/>
  <c r="R1293"/>
  <c r="P1293"/>
  <c r="R149"/>
  <c r="BK191"/>
  <c r="J191" s="1"/>
  <c r="J101" s="1"/>
  <c r="BK265"/>
  <c r="J265" s="1"/>
  <c r="J102" s="1"/>
  <c r="BK359"/>
  <c r="J359" s="1"/>
  <c r="J103" s="1"/>
  <c r="BK457"/>
  <c r="J457" s="1"/>
  <c r="J104" s="1"/>
  <c r="R466"/>
  <c r="R610"/>
  <c r="R657"/>
  <c r="T677"/>
  <c r="R691"/>
  <c r="R750"/>
  <c r="P754"/>
  <c r="T839"/>
  <c r="P894"/>
  <c r="R923"/>
  <c r="R952"/>
  <c r="R1043"/>
  <c r="P1088"/>
  <c r="R1119"/>
  <c r="BK1221"/>
  <c r="J1221" s="1"/>
  <c r="J122" s="1"/>
  <c r="BK1247"/>
  <c r="J1247" s="1"/>
  <c r="J123" s="1"/>
  <c r="BK1259"/>
  <c r="J1259" s="1"/>
  <c r="J124" s="1"/>
  <c r="BK134" i="3"/>
  <c r="J134"/>
  <c r="J101" s="1"/>
  <c r="T134"/>
  <c r="R187"/>
  <c r="T262"/>
  <c r="R125" i="4"/>
  <c r="R124" s="1"/>
  <c r="R123" s="1"/>
  <c r="BK131" i="5"/>
  <c r="R131"/>
  <c r="R136"/>
  <c r="P146"/>
  <c r="P157"/>
  <c r="BK194"/>
  <c r="J194"/>
  <c r="J104" s="1"/>
  <c r="R194"/>
  <c r="P213"/>
  <c r="T259"/>
  <c r="T126" i="6"/>
  <c r="T125" s="1"/>
  <c r="T124" s="1"/>
  <c r="R125" i="8"/>
  <c r="R124" s="1"/>
  <c r="R123" s="1"/>
  <c r="BK124" i="9"/>
  <c r="J124"/>
  <c r="J100" s="1"/>
  <c r="R124"/>
  <c r="R123" s="1"/>
  <c r="R122" s="1"/>
  <c r="T127" i="10"/>
  <c r="R179"/>
  <c r="T127" i="11"/>
  <c r="R166"/>
  <c r="P129" i="12"/>
  <c r="BK151"/>
  <c r="J151" s="1"/>
  <c r="J101" s="1"/>
  <c r="P151"/>
  <c r="BK165"/>
  <c r="J165" s="1"/>
  <c r="J102" s="1"/>
  <c r="R165"/>
  <c r="BK172"/>
  <c r="BK171" s="1"/>
  <c r="J171" s="1"/>
  <c r="J104" s="1"/>
  <c r="R172"/>
  <c r="R171" s="1"/>
  <c r="BK129" i="13"/>
  <c r="R129"/>
  <c r="BK177"/>
  <c r="J177" s="1"/>
  <c r="J102" s="1"/>
  <c r="R177"/>
  <c r="R192"/>
  <c r="P127" i="14"/>
  <c r="BK168"/>
  <c r="J168" s="1"/>
  <c r="J102" s="1"/>
  <c r="T168"/>
  <c r="P130" i="15"/>
  <c r="P174"/>
  <c r="R174"/>
  <c r="BK194"/>
  <c r="J194" s="1"/>
  <c r="J105" s="1"/>
  <c r="T194"/>
  <c r="T193"/>
  <c r="BK130" i="16"/>
  <c r="J130" s="1"/>
  <c r="J100" s="1"/>
  <c r="T130"/>
  <c r="P167"/>
  <c r="T167"/>
  <c r="R184"/>
  <c r="R183" s="1"/>
  <c r="P127" i="17"/>
  <c r="T127"/>
  <c r="R151"/>
  <c r="T126" i="18"/>
  <c r="P130" i="19"/>
  <c r="T130"/>
  <c r="R140"/>
  <c r="T161"/>
  <c r="BK125" i="22"/>
  <c r="J125" s="1"/>
  <c r="J100" s="1"/>
  <c r="P125"/>
  <c r="P124"/>
  <c r="P123" s="1"/>
  <c r="AU123" i="1" s="1"/>
  <c r="R125" i="22"/>
  <c r="R124" s="1"/>
  <c r="R123" s="1"/>
  <c r="T125"/>
  <c r="T124" s="1"/>
  <c r="T123" s="1"/>
  <c r="BK149" i="2"/>
  <c r="P191"/>
  <c r="T265"/>
  <c r="P359"/>
  <c r="R457"/>
  <c r="P466"/>
  <c r="T610"/>
  <c r="P657"/>
  <c r="R677"/>
  <c r="P691"/>
  <c r="P750"/>
  <c r="R754"/>
  <c r="R839"/>
  <c r="R894"/>
  <c r="P923"/>
  <c r="P952"/>
  <c r="T1043"/>
  <c r="BK1119"/>
  <c r="J1119" s="1"/>
  <c r="J120" s="1"/>
  <c r="R1221"/>
  <c r="R1247"/>
  <c r="R1259"/>
  <c r="P127" i="3"/>
  <c r="R127"/>
  <c r="T127"/>
  <c r="R134"/>
  <c r="P187"/>
  <c r="BK262"/>
  <c r="J262" s="1"/>
  <c r="J103" s="1"/>
  <c r="R262"/>
  <c r="T125" i="4"/>
  <c r="T124" s="1"/>
  <c r="T123" s="1"/>
  <c r="T131" i="5"/>
  <c r="BK146"/>
  <c r="J146"/>
  <c r="J102" s="1"/>
  <c r="BK157"/>
  <c r="J157" s="1"/>
  <c r="J103" s="1"/>
  <c r="R157"/>
  <c r="P194"/>
  <c r="T194"/>
  <c r="T213"/>
  <c r="P259"/>
  <c r="P126" i="6"/>
  <c r="P125" s="1"/>
  <c r="P124" s="1"/>
  <c r="AU101" i="1" s="1"/>
  <c r="BK126" i="7"/>
  <c r="BK125" s="1"/>
  <c r="J125" s="1"/>
  <c r="J99" s="1"/>
  <c r="T126"/>
  <c r="T125" s="1"/>
  <c r="R185"/>
  <c r="P125" i="8"/>
  <c r="P124"/>
  <c r="P123" s="1"/>
  <c r="AU103" i="1" s="1"/>
  <c r="P124" i="9"/>
  <c r="P123" s="1"/>
  <c r="P122" s="1"/>
  <c r="AU104" i="1" s="1"/>
  <c r="P127" i="10"/>
  <c r="T179"/>
  <c r="R127" i="11"/>
  <c r="R126" s="1"/>
  <c r="R125" s="1"/>
  <c r="P166"/>
  <c r="BK129" i="12"/>
  <c r="J129" s="1"/>
  <c r="J100" s="1"/>
  <c r="T129"/>
  <c r="R151"/>
  <c r="R128" s="1"/>
  <c r="R127" s="1"/>
  <c r="P165"/>
  <c r="P172"/>
  <c r="P171" s="1"/>
  <c r="P129" i="13"/>
  <c r="BK180"/>
  <c r="J180" s="1"/>
  <c r="J103" s="1"/>
  <c r="P180"/>
  <c r="T180"/>
  <c r="T192"/>
  <c r="BK127" i="14"/>
  <c r="J127" s="1"/>
  <c r="J100" s="1"/>
  <c r="T127"/>
  <c r="P168"/>
  <c r="R130" i="15"/>
  <c r="R129" s="1"/>
  <c r="P194"/>
  <c r="P193" s="1"/>
  <c r="P130" i="16"/>
  <c r="P129" s="1"/>
  <c r="T184"/>
  <c r="T183"/>
  <c r="BK127" i="17"/>
  <c r="P151"/>
  <c r="P126" i="18"/>
  <c r="BK140"/>
  <c r="J140" s="1"/>
  <c r="J101" s="1"/>
  <c r="T140"/>
  <c r="T149" i="2"/>
  <c r="T191"/>
  <c r="P265"/>
  <c r="T359"/>
  <c r="T457"/>
  <c r="T466"/>
  <c r="P610"/>
  <c r="T657"/>
  <c r="P677"/>
  <c r="T691"/>
  <c r="T750"/>
  <c r="T754"/>
  <c r="P839"/>
  <c r="T894"/>
  <c r="T923"/>
  <c r="T952"/>
  <c r="P1043"/>
  <c r="R1088"/>
  <c r="P1119"/>
  <c r="BK1160"/>
  <c r="J1160" s="1"/>
  <c r="J121" s="1"/>
  <c r="P1160"/>
  <c r="R1160"/>
  <c r="T1160"/>
  <c r="T1221"/>
  <c r="T1247"/>
  <c r="P1259"/>
  <c r="P131" i="5"/>
  <c r="P136"/>
  <c r="R126" i="6"/>
  <c r="R125" s="1"/>
  <c r="R124" s="1"/>
  <c r="BK140" i="19"/>
  <c r="J140"/>
  <c r="J101" s="1"/>
  <c r="T140"/>
  <c r="P161"/>
  <c r="BK173"/>
  <c r="J173" s="1"/>
  <c r="J103" s="1"/>
  <c r="R173"/>
  <c r="P201"/>
  <c r="P200" s="1"/>
  <c r="R201"/>
  <c r="R200" s="1"/>
  <c r="BK126" i="20"/>
  <c r="J126" s="1"/>
  <c r="J100" s="1"/>
  <c r="P126"/>
  <c r="R126"/>
  <c r="T126"/>
  <c r="BK134"/>
  <c r="J134" s="1"/>
  <c r="J101" s="1"/>
  <c r="P134"/>
  <c r="R134"/>
  <c r="T134"/>
  <c r="BK130" i="21"/>
  <c r="J130" s="1"/>
  <c r="J100" s="1"/>
  <c r="P130"/>
  <c r="R130"/>
  <c r="T130"/>
  <c r="BK149"/>
  <c r="J149" s="1"/>
  <c r="J102" s="1"/>
  <c r="P149"/>
  <c r="R149"/>
  <c r="T149"/>
  <c r="BK172"/>
  <c r="J172" s="1"/>
  <c r="J103" s="1"/>
  <c r="P172"/>
  <c r="R172"/>
  <c r="T172"/>
  <c r="BK195"/>
  <c r="J195" s="1"/>
  <c r="J106" s="1"/>
  <c r="P195"/>
  <c r="P194" s="1"/>
  <c r="R195"/>
  <c r="R194" s="1"/>
  <c r="T195"/>
  <c r="T194"/>
  <c r="P149" i="2"/>
  <c r="R191"/>
  <c r="R265"/>
  <c r="R359"/>
  <c r="P457"/>
  <c r="BK466"/>
  <c r="J466" s="1"/>
  <c r="J105" s="1"/>
  <c r="BK610"/>
  <c r="J610" s="1"/>
  <c r="J106" s="1"/>
  <c r="BK657"/>
  <c r="J657" s="1"/>
  <c r="J109" s="1"/>
  <c r="BK677"/>
  <c r="J677" s="1"/>
  <c r="J110" s="1"/>
  <c r="BK691"/>
  <c r="J691" s="1"/>
  <c r="J111" s="1"/>
  <c r="BK750"/>
  <c r="J750" s="1"/>
  <c r="J112" s="1"/>
  <c r="BK754"/>
  <c r="J754" s="1"/>
  <c r="J113" s="1"/>
  <c r="BK839"/>
  <c r="J839" s="1"/>
  <c r="J114" s="1"/>
  <c r="BK894"/>
  <c r="J894" s="1"/>
  <c r="J115" s="1"/>
  <c r="BK923"/>
  <c r="J923" s="1"/>
  <c r="J116" s="1"/>
  <c r="BK952"/>
  <c r="J952" s="1"/>
  <c r="J117" s="1"/>
  <c r="BK1043"/>
  <c r="J1043" s="1"/>
  <c r="J118" s="1"/>
  <c r="BK1088"/>
  <c r="J1088" s="1"/>
  <c r="J119" s="1"/>
  <c r="T1088"/>
  <c r="T1119"/>
  <c r="P1221"/>
  <c r="P1247"/>
  <c r="T1259"/>
  <c r="BK127" i="3"/>
  <c r="J127" s="1"/>
  <c r="J100" s="1"/>
  <c r="P134"/>
  <c r="BK187"/>
  <c r="J187" s="1"/>
  <c r="J102" s="1"/>
  <c r="T187"/>
  <c r="P262"/>
  <c r="BK125" i="4"/>
  <c r="J125"/>
  <c r="J100" s="1"/>
  <c r="P125"/>
  <c r="P124" s="1"/>
  <c r="P123" s="1"/>
  <c r="AU99" i="1" s="1"/>
  <c r="BK136" i="5"/>
  <c r="J136" s="1"/>
  <c r="J101" s="1"/>
  <c r="T136"/>
  <c r="R146"/>
  <c r="T146"/>
  <c r="T157"/>
  <c r="BK213"/>
  <c r="J213" s="1"/>
  <c r="J105" s="1"/>
  <c r="R213"/>
  <c r="BK259"/>
  <c r="J259" s="1"/>
  <c r="J107" s="1"/>
  <c r="R259"/>
  <c r="BK126" i="6"/>
  <c r="J126"/>
  <c r="J100" s="1"/>
  <c r="P126" i="7"/>
  <c r="P125" s="1"/>
  <c r="R126"/>
  <c r="R125" s="1"/>
  <c r="R124" s="1"/>
  <c r="BK185"/>
  <c r="J185"/>
  <c r="J102" s="1"/>
  <c r="P185"/>
  <c r="T185"/>
  <c r="BK125" i="8"/>
  <c r="BK124" s="1"/>
  <c r="T125"/>
  <c r="T124" s="1"/>
  <c r="T123" s="1"/>
  <c r="T124" i="9"/>
  <c r="T123" s="1"/>
  <c r="T122" s="1"/>
  <c r="BK127" i="10"/>
  <c r="J127" s="1"/>
  <c r="J100" s="1"/>
  <c r="R127"/>
  <c r="R126" s="1"/>
  <c r="R125" s="1"/>
  <c r="BK179"/>
  <c r="J179" s="1"/>
  <c r="J102" s="1"/>
  <c r="P179"/>
  <c r="BK127" i="11"/>
  <c r="J127" s="1"/>
  <c r="J100" s="1"/>
  <c r="P127"/>
  <c r="P126" s="1"/>
  <c r="P125" s="1"/>
  <c r="AU107" i="1" s="1"/>
  <c r="BK166" i="11"/>
  <c r="J166"/>
  <c r="J102" s="1"/>
  <c r="T166"/>
  <c r="R129" i="12"/>
  <c r="T151"/>
  <c r="T165"/>
  <c r="T172"/>
  <c r="T171" s="1"/>
  <c r="T129" i="13"/>
  <c r="P177"/>
  <c r="T177"/>
  <c r="R180"/>
  <c r="BK192"/>
  <c r="J192" s="1"/>
  <c r="J104" s="1"/>
  <c r="P192"/>
  <c r="R127" i="14"/>
  <c r="R168"/>
  <c r="BK130" i="15"/>
  <c r="J130" s="1"/>
  <c r="J100" s="1"/>
  <c r="T130"/>
  <c r="BK174"/>
  <c r="J174" s="1"/>
  <c r="J102" s="1"/>
  <c r="T174"/>
  <c r="R194"/>
  <c r="R193" s="1"/>
  <c r="R130" i="16"/>
  <c r="BK167"/>
  <c r="J167" s="1"/>
  <c r="J102" s="1"/>
  <c r="R167"/>
  <c r="BK184"/>
  <c r="J184" s="1"/>
  <c r="J105" s="1"/>
  <c r="P184"/>
  <c r="P183" s="1"/>
  <c r="R127" i="17"/>
  <c r="R126" s="1"/>
  <c r="R125" s="1"/>
  <c r="BK151"/>
  <c r="J151" s="1"/>
  <c r="J101" s="1"/>
  <c r="T151"/>
  <c r="BK126" i="18"/>
  <c r="J126"/>
  <c r="J100" s="1"/>
  <c r="R126"/>
  <c r="P140"/>
  <c r="R140"/>
  <c r="BK130" i="19"/>
  <c r="J130" s="1"/>
  <c r="J100" s="1"/>
  <c r="R130"/>
  <c r="P140"/>
  <c r="BK161"/>
  <c r="J161" s="1"/>
  <c r="J102" s="1"/>
  <c r="R161"/>
  <c r="P173"/>
  <c r="T173"/>
  <c r="BK201"/>
  <c r="J201" s="1"/>
  <c r="J106" s="1"/>
  <c r="T201"/>
  <c r="T200" s="1"/>
  <c r="BF1047" i="2"/>
  <c r="BF1096"/>
  <c r="BF1111"/>
  <c r="BF1131"/>
  <c r="BF1153"/>
  <c r="BF1188"/>
  <c r="BF1189"/>
  <c r="BK1293"/>
  <c r="J1293" s="1"/>
  <c r="J125" s="1"/>
  <c r="BF280" i="3"/>
  <c r="BF286"/>
  <c r="BF289"/>
  <c r="BF290"/>
  <c r="BF296"/>
  <c r="BF297"/>
  <c r="BF298"/>
  <c r="E111" i="4"/>
  <c r="J120"/>
  <c r="BF127"/>
  <c r="BF131"/>
  <c r="E117" i="5"/>
  <c r="BF135"/>
  <c r="BF138"/>
  <c r="BF145"/>
  <c r="BF150"/>
  <c r="BF153"/>
  <c r="BF154"/>
  <c r="BF193"/>
  <c r="BF195"/>
  <c r="BF197"/>
  <c r="BF198"/>
  <c r="BF200"/>
  <c r="BF206"/>
  <c r="BF207"/>
  <c r="BF208"/>
  <c r="BF211"/>
  <c r="BF214"/>
  <c r="BF215"/>
  <c r="BF216"/>
  <c r="BF217"/>
  <c r="BF218"/>
  <c r="BF219"/>
  <c r="BF220"/>
  <c r="BF228"/>
  <c r="BF232"/>
  <c r="BF249"/>
  <c r="BF250"/>
  <c r="BF253"/>
  <c r="BF254"/>
  <c r="BF255"/>
  <c r="BF258"/>
  <c r="BK257"/>
  <c r="J257" s="1"/>
  <c r="J106" s="1"/>
  <c r="J91" i="6"/>
  <c r="J94"/>
  <c r="BF130"/>
  <c r="BF132"/>
  <c r="BF133"/>
  <c r="BF145"/>
  <c r="BF147"/>
  <c r="BF148"/>
  <c r="BF149"/>
  <c r="BF152"/>
  <c r="BF154"/>
  <c r="BF161"/>
  <c r="BF162"/>
  <c r="BF163"/>
  <c r="BF165"/>
  <c r="BF172"/>
  <c r="BF173"/>
  <c r="BF174"/>
  <c r="BF175"/>
  <c r="BF176"/>
  <c r="BF178"/>
  <c r="BF180"/>
  <c r="BF181"/>
  <c r="BF182"/>
  <c r="BF183"/>
  <c r="BF185"/>
  <c r="BF187"/>
  <c r="BF188"/>
  <c r="BF190"/>
  <c r="BF192"/>
  <c r="BF193"/>
  <c r="BF195"/>
  <c r="BF199"/>
  <c r="BF209"/>
  <c r="BF213"/>
  <c r="BF218"/>
  <c r="BF219"/>
  <c r="BF220"/>
  <c r="BF222"/>
  <c r="BF223"/>
  <c r="BF236"/>
  <c r="BF237"/>
  <c r="BF238"/>
  <c r="BF242"/>
  <c r="BF245"/>
  <c r="BF248"/>
  <c r="BF252"/>
  <c r="F94" i="7"/>
  <c r="J121"/>
  <c r="BF129"/>
  <c r="BF133"/>
  <c r="BF144"/>
  <c r="BF146"/>
  <c r="BF150"/>
  <c r="BF154"/>
  <c r="BF155"/>
  <c r="BF156"/>
  <c r="BF157"/>
  <c r="BF165"/>
  <c r="BF170"/>
  <c r="BF179"/>
  <c r="BF180"/>
  <c r="BF187"/>
  <c r="E85" i="8"/>
  <c r="J94"/>
  <c r="BF130"/>
  <c r="BF131"/>
  <c r="BF133"/>
  <c r="BF134"/>
  <c r="BF135"/>
  <c r="E85" i="9"/>
  <c r="J119"/>
  <c r="BF125"/>
  <c r="BF126"/>
  <c r="BF128"/>
  <c r="BF134"/>
  <c r="E85" i="10"/>
  <c r="F94"/>
  <c r="J122"/>
  <c r="BF128"/>
  <c r="BF138"/>
  <c r="BF139"/>
  <c r="BF145"/>
  <c r="BF151"/>
  <c r="BF161"/>
  <c r="BF176"/>
  <c r="BF180"/>
  <c r="BF193"/>
  <c r="BF195"/>
  <c r="BK200"/>
  <c r="J200" s="1"/>
  <c r="J103" s="1"/>
  <c r="J91" i="11"/>
  <c r="J94"/>
  <c r="F122"/>
  <c r="BF140"/>
  <c r="BF149"/>
  <c r="BF150"/>
  <c r="BF157"/>
  <c r="BF164"/>
  <c r="BF178"/>
  <c r="BF179"/>
  <c r="J91" i="12"/>
  <c r="J94"/>
  <c r="F124"/>
  <c r="BF138"/>
  <c r="BF139"/>
  <c r="BF144"/>
  <c r="BF156"/>
  <c r="BF167"/>
  <c r="BF170"/>
  <c r="BF177"/>
  <c r="BF183"/>
  <c r="E85" i="13"/>
  <c r="J91"/>
  <c r="J94"/>
  <c r="BF130"/>
  <c r="BF134"/>
  <c r="BF147"/>
  <c r="BF151"/>
  <c r="BF166"/>
  <c r="BF173"/>
  <c r="BF178"/>
  <c r="BF179"/>
  <c r="BF188"/>
  <c r="BF189"/>
  <c r="BF191"/>
  <c r="BF197"/>
  <c r="BF201"/>
  <c r="BF203"/>
  <c r="F94" i="14"/>
  <c r="BF128"/>
  <c r="BF132"/>
  <c r="BF140"/>
  <c r="BF145"/>
  <c r="BF146"/>
  <c r="BF169"/>
  <c r="BF177"/>
  <c r="BF178"/>
  <c r="BF180"/>
  <c r="BF187"/>
  <c r="BK163"/>
  <c r="J163"/>
  <c r="J101" s="1"/>
  <c r="F125" i="15"/>
  <c r="BF135"/>
  <c r="BF140"/>
  <c r="BF147"/>
  <c r="BF152"/>
  <c r="BF157"/>
  <c r="BF161"/>
  <c r="BF186"/>
  <c r="BF195"/>
  <c r="BF203"/>
  <c r="BF204"/>
  <c r="BK191"/>
  <c r="J191" s="1"/>
  <c r="J103" s="1"/>
  <c r="E116" i="16"/>
  <c r="J125"/>
  <c r="BF131"/>
  <c r="BF141"/>
  <c r="BF156"/>
  <c r="BF168"/>
  <c r="BF175"/>
  <c r="BF179"/>
  <c r="BF182"/>
  <c r="BF185"/>
  <c r="BF188"/>
  <c r="BF190"/>
  <c r="BF194"/>
  <c r="BK181"/>
  <c r="J181" s="1"/>
  <c r="J103" s="1"/>
  <c r="BK193"/>
  <c r="J193" s="1"/>
  <c r="J106" s="1"/>
  <c r="E85" i="17"/>
  <c r="J94"/>
  <c r="F122"/>
  <c r="BF134"/>
  <c r="BF135"/>
  <c r="BF139"/>
  <c r="BF149"/>
  <c r="BF152"/>
  <c r="BF153"/>
  <c r="BF158"/>
  <c r="BF161"/>
  <c r="BF165"/>
  <c r="BF166"/>
  <c r="BF167"/>
  <c r="E85" i="18"/>
  <c r="BF128"/>
  <c r="BF138"/>
  <c r="BF152"/>
  <c r="BF155"/>
  <c r="BK154"/>
  <c r="J154" s="1"/>
  <c r="J102" s="1"/>
  <c r="BF141" i="19"/>
  <c r="BF145"/>
  <c r="BF175"/>
  <c r="BF182"/>
  <c r="BF203"/>
  <c r="BF143" i="20"/>
  <c r="BK153" i="22"/>
  <c r="J153" s="1"/>
  <c r="J101" s="1"/>
  <c r="E85" i="2"/>
  <c r="J91"/>
  <c r="F94"/>
  <c r="J94"/>
  <c r="BF154"/>
  <c r="BF158"/>
  <c r="BF159"/>
  <c r="BF167"/>
  <c r="BF175"/>
  <c r="BF179"/>
  <c r="BF183"/>
  <c r="BF192"/>
  <c r="BF196"/>
  <c r="BF207"/>
  <c r="BF212"/>
  <c r="BF222"/>
  <c r="BF232"/>
  <c r="BF280"/>
  <c r="BF289"/>
  <c r="BF292"/>
  <c r="BF293"/>
  <c r="BF307"/>
  <c r="BF355"/>
  <c r="BF374"/>
  <c r="BF380"/>
  <c r="BF405"/>
  <c r="BF438"/>
  <c r="BF452"/>
  <c r="BF467"/>
  <c r="BF492"/>
  <c r="BF498"/>
  <c r="BF519"/>
  <c r="BF525"/>
  <c r="BF542"/>
  <c r="BF580"/>
  <c r="BF605"/>
  <c r="BF606"/>
  <c r="BF607"/>
  <c r="BF608"/>
  <c r="BF609"/>
  <c r="BF611"/>
  <c r="BF617"/>
  <c r="BF630"/>
  <c r="BF634"/>
  <c r="BF638"/>
  <c r="BF649"/>
  <c r="BF655"/>
  <c r="BF660"/>
  <c r="BF662"/>
  <c r="BF666"/>
  <c r="BF673"/>
  <c r="BF674"/>
  <c r="BF697"/>
  <c r="BF711"/>
  <c r="BF733"/>
  <c r="BF747"/>
  <c r="BF749"/>
  <c r="BF751"/>
  <c r="BF752"/>
  <c r="BF761"/>
  <c r="BF766"/>
  <c r="BF767"/>
  <c r="BF780"/>
  <c r="BF799"/>
  <c r="BF805"/>
  <c r="BF809"/>
  <c r="BF823"/>
  <c r="BF825"/>
  <c r="BF838"/>
  <c r="BF844"/>
  <c r="BF850"/>
  <c r="BF864"/>
  <c r="BF886"/>
  <c r="BF887"/>
  <c r="BF888"/>
  <c r="BF889"/>
  <c r="BF890"/>
  <c r="BF891"/>
  <c r="BF892"/>
  <c r="BF893"/>
  <c r="BF895"/>
  <c r="BF897"/>
  <c r="BF911"/>
  <c r="BF912"/>
  <c r="BF934"/>
  <c r="BF938"/>
  <c r="BF940"/>
  <c r="BF950"/>
  <c r="BF953"/>
  <c r="BF957"/>
  <c r="BF973"/>
  <c r="BF974"/>
  <c r="BF976"/>
  <c r="BF977"/>
  <c r="BF981"/>
  <c r="BF983"/>
  <c r="BF998"/>
  <c r="BF999"/>
  <c r="BF1000"/>
  <c r="BF1003"/>
  <c r="BF1004"/>
  <c r="BF1006"/>
  <c r="BF1007"/>
  <c r="BF1008"/>
  <c r="BF1010"/>
  <c r="BF1013"/>
  <c r="BF1014"/>
  <c r="BF1017"/>
  <c r="BF1018"/>
  <c r="BF1021"/>
  <c r="BF1023"/>
  <c r="BF1031"/>
  <c r="BF1035"/>
  <c r="BF1037"/>
  <c r="BF1041"/>
  <c r="BF1044"/>
  <c r="BF1049"/>
  <c r="BF1060"/>
  <c r="BF1062"/>
  <c r="BF1064"/>
  <c r="BF1065"/>
  <c r="BF1085"/>
  <c r="BF1087"/>
  <c r="BF1107"/>
  <c r="BF1114"/>
  <c r="BF1142"/>
  <c r="BF1157"/>
  <c r="BF1159"/>
  <c r="BF1163"/>
  <c r="BF1167"/>
  <c r="BF1175"/>
  <c r="BF1193"/>
  <c r="BF1204"/>
  <c r="BF1254"/>
  <c r="BF1258"/>
  <c r="BF1260"/>
  <c r="BF1261"/>
  <c r="BF1273"/>
  <c r="BF1281"/>
  <c r="BF1282"/>
  <c r="BF1294"/>
  <c r="BF1303"/>
  <c r="F94" i="3"/>
  <c r="BF128"/>
  <c r="BF133"/>
  <c r="BF142"/>
  <c r="BF148"/>
  <c r="BF152"/>
  <c r="BF169"/>
  <c r="BF171"/>
  <c r="BF173"/>
  <c r="BF177"/>
  <c r="BF182"/>
  <c r="BF186"/>
  <c r="BF226"/>
  <c r="BF232"/>
  <c r="BF235"/>
  <c r="BF236"/>
  <c r="BF237"/>
  <c r="BF244"/>
  <c r="BF251"/>
  <c r="BF252"/>
  <c r="BF256"/>
  <c r="BF257"/>
  <c r="BF258"/>
  <c r="BF261"/>
  <c r="BF265"/>
  <c r="BF267"/>
  <c r="BF268"/>
  <c r="BF269"/>
  <c r="BF270"/>
  <c r="BF271"/>
  <c r="BF273"/>
  <c r="BF274"/>
  <c r="BF275"/>
  <c r="BF278"/>
  <c r="BF281"/>
  <c r="BF283"/>
  <c r="BF288"/>
  <c r="BF292"/>
  <c r="BF294"/>
  <c r="BF299"/>
  <c r="BF300"/>
  <c r="BF301"/>
  <c r="BF126" i="4"/>
  <c r="BF128"/>
  <c r="BF134"/>
  <c r="BF136"/>
  <c r="BF137"/>
  <c r="J91" i="5"/>
  <c r="F94"/>
  <c r="BF132"/>
  <c r="BF140"/>
  <c r="BF141"/>
  <c r="BF143"/>
  <c r="BF144"/>
  <c r="BF151"/>
  <c r="BF152"/>
  <c r="BF155"/>
  <c r="BF158"/>
  <c r="BF160"/>
  <c r="BF188"/>
  <c r="BF196"/>
  <c r="BF199"/>
  <c r="BF202"/>
  <c r="BF203"/>
  <c r="BF205"/>
  <c r="BF209"/>
  <c r="BF210"/>
  <c r="BF221"/>
  <c r="BF222"/>
  <c r="BF251"/>
  <c r="BF252"/>
  <c r="BF261"/>
  <c r="BF262"/>
  <c r="F94" i="6"/>
  <c r="BF141"/>
  <c r="BF143"/>
  <c r="BF144"/>
  <c r="BF150"/>
  <c r="BF155"/>
  <c r="BF166"/>
  <c r="BF170"/>
  <c r="BF171"/>
  <c r="BF184"/>
  <c r="BF186"/>
  <c r="BF189"/>
  <c r="BF191"/>
  <c r="BF200"/>
  <c r="BF217"/>
  <c r="BF225"/>
  <c r="BF233"/>
  <c r="BF239"/>
  <c r="BF241"/>
  <c r="BF243"/>
  <c r="BF244"/>
  <c r="BF247"/>
  <c r="BF255"/>
  <c r="BF257"/>
  <c r="E112" i="7"/>
  <c r="BF127"/>
  <c r="BF128"/>
  <c r="BF130"/>
  <c r="BF134"/>
  <c r="BF136"/>
  <c r="BF138"/>
  <c r="BF141"/>
  <c r="BF142"/>
  <c r="BF143"/>
  <c r="BF149"/>
  <c r="BF153"/>
  <c r="BF159"/>
  <c r="BF161"/>
  <c r="BF163"/>
  <c r="BF168"/>
  <c r="BF169"/>
  <c r="BF171"/>
  <c r="BF172"/>
  <c r="BF173"/>
  <c r="BF176"/>
  <c r="BF177"/>
  <c r="BF178"/>
  <c r="BF184"/>
  <c r="F94" i="8"/>
  <c r="BF126"/>
  <c r="BF127"/>
  <c r="BF129"/>
  <c r="BF138"/>
  <c r="BK137"/>
  <c r="J137" s="1"/>
  <c r="J101" s="1"/>
  <c r="F94" i="9"/>
  <c r="BF127"/>
  <c r="BF129"/>
  <c r="BF131"/>
  <c r="BF132"/>
  <c r="BF133"/>
  <c r="BF134" i="10"/>
  <c r="BF141"/>
  <c r="BF150"/>
  <c r="BF155"/>
  <c r="BF156"/>
  <c r="BF160"/>
  <c r="BF181"/>
  <c r="BF186"/>
  <c r="BF187"/>
  <c r="BF189"/>
  <c r="BF190"/>
  <c r="BF191"/>
  <c r="BF192"/>
  <c r="BK175"/>
  <c r="J175" s="1"/>
  <c r="J101" s="1"/>
  <c r="E113" i="11"/>
  <c r="BF128"/>
  <c r="BF132"/>
  <c r="BF139"/>
  <c r="BF144"/>
  <c r="BF151"/>
  <c r="BF155"/>
  <c r="BF167"/>
  <c r="BF171"/>
  <c r="BF175"/>
  <c r="BF176"/>
  <c r="BF177"/>
  <c r="BF182"/>
  <c r="BK163"/>
  <c r="J163"/>
  <c r="J101" s="1"/>
  <c r="BK181"/>
  <c r="J181" s="1"/>
  <c r="J103" s="1"/>
  <c r="E115" i="12"/>
  <c r="BF152"/>
  <c r="BF164"/>
  <c r="BF166"/>
  <c r="BF168"/>
  <c r="BF173"/>
  <c r="BF175"/>
  <c r="BF178"/>
  <c r="BF179"/>
  <c r="BF180"/>
  <c r="BF181"/>
  <c r="BF182"/>
  <c r="BK169"/>
  <c r="J169" s="1"/>
  <c r="J103" s="1"/>
  <c r="F124" i="13"/>
  <c r="BF135"/>
  <c r="BF139"/>
  <c r="BF146"/>
  <c r="BF152"/>
  <c r="BF156"/>
  <c r="BF158"/>
  <c r="BF162"/>
  <c r="BF181"/>
  <c r="BF182"/>
  <c r="BF186"/>
  <c r="BF190"/>
  <c r="BF193"/>
  <c r="BK172"/>
  <c r="J172" s="1"/>
  <c r="J101" s="1"/>
  <c r="J94" i="14"/>
  <c r="J119"/>
  <c r="BF147"/>
  <c r="BF157"/>
  <c r="BF164"/>
  <c r="BF179"/>
  <c r="BF182"/>
  <c r="BK186"/>
  <c r="J186"/>
  <c r="J103" s="1"/>
  <c r="J94" i="15"/>
  <c r="E116"/>
  <c r="J122"/>
  <c r="BF131"/>
  <c r="BF139"/>
  <c r="BF142"/>
  <c r="BF156"/>
  <c r="BF170"/>
  <c r="BF187"/>
  <c r="BF196"/>
  <c r="BF199"/>
  <c r="BF207"/>
  <c r="BK169"/>
  <c r="J169" s="1"/>
  <c r="J101" s="1"/>
  <c r="BF148" i="16"/>
  <c r="BF163"/>
  <c r="BF186"/>
  <c r="BF187"/>
  <c r="BK162"/>
  <c r="J162" s="1"/>
  <c r="J101" s="1"/>
  <c r="J119" i="17"/>
  <c r="BF128"/>
  <c r="BF130"/>
  <c r="BF131"/>
  <c r="BF132"/>
  <c r="BF133"/>
  <c r="BF136"/>
  <c r="BF140"/>
  <c r="BF148"/>
  <c r="BF150"/>
  <c r="BF154"/>
  <c r="BF160"/>
  <c r="BF162"/>
  <c r="BF169"/>
  <c r="BF171"/>
  <c r="BK168"/>
  <c r="J168" s="1"/>
  <c r="J102" s="1"/>
  <c r="BK170"/>
  <c r="J170" s="1"/>
  <c r="J103" s="1"/>
  <c r="F94" i="18"/>
  <c r="BF141"/>
  <c r="BF150"/>
  <c r="E116" i="19"/>
  <c r="J122"/>
  <c r="J125"/>
  <c r="BF138"/>
  <c r="BF151"/>
  <c r="BF174"/>
  <c r="BF192"/>
  <c r="BF197"/>
  <c r="BF207"/>
  <c r="BF150" i="2"/>
  <c r="BF174"/>
  <c r="BF184"/>
  <c r="BF211"/>
  <c r="BF216"/>
  <c r="BF245"/>
  <c r="BF253"/>
  <c r="BF257"/>
  <c r="BF261"/>
  <c r="BF263"/>
  <c r="BF266"/>
  <c r="BF290"/>
  <c r="BF291"/>
  <c r="BF294"/>
  <c r="BF300"/>
  <c r="BF306"/>
  <c r="BF316"/>
  <c r="BF322"/>
  <c r="BF328"/>
  <c r="BF329"/>
  <c r="BF342"/>
  <c r="BF349"/>
  <c r="BF360"/>
  <c r="BF367"/>
  <c r="BF375"/>
  <c r="BF376"/>
  <c r="BF377"/>
  <c r="BF392"/>
  <c r="BF404"/>
  <c r="BF424"/>
  <c r="BF430"/>
  <c r="BF434"/>
  <c r="BF445"/>
  <c r="BF449"/>
  <c r="BF450"/>
  <c r="BF472"/>
  <c r="BF473"/>
  <c r="BF493"/>
  <c r="BF494"/>
  <c r="BF504"/>
  <c r="BF531"/>
  <c r="BF549"/>
  <c r="BF568"/>
  <c r="BF574"/>
  <c r="BF587"/>
  <c r="BF603"/>
  <c r="BF604"/>
  <c r="BF619"/>
  <c r="BF620"/>
  <c r="BF627"/>
  <c r="BF629"/>
  <c r="BF643"/>
  <c r="BF658"/>
  <c r="BF668"/>
  <c r="BF669"/>
  <c r="BF676"/>
  <c r="BF678"/>
  <c r="BF688"/>
  <c r="BF690"/>
  <c r="BF692"/>
  <c r="BF693"/>
  <c r="BF715"/>
  <c r="BF719"/>
  <c r="BF723"/>
  <c r="BF735"/>
  <c r="BF745"/>
  <c r="BF753"/>
  <c r="BF755"/>
  <c r="BF792"/>
  <c r="BF815"/>
  <c r="BF819"/>
  <c r="BF829"/>
  <c r="BF831"/>
  <c r="BF840"/>
  <c r="BF854"/>
  <c r="BF860"/>
  <c r="BF870"/>
  <c r="BF876"/>
  <c r="BF901"/>
  <c r="BF905"/>
  <c r="BF916"/>
  <c r="BF920"/>
  <c r="BF922"/>
  <c r="BF924"/>
  <c r="BF932"/>
  <c r="BF944"/>
  <c r="BF951"/>
  <c r="BF958"/>
  <c r="BF975"/>
  <c r="BF978"/>
  <c r="BF979"/>
  <c r="BF980"/>
  <c r="BF982"/>
  <c r="BF984"/>
  <c r="BF985"/>
  <c r="BF989"/>
  <c r="BF990"/>
  <c r="BF1001"/>
  <c r="BF1002"/>
  <c r="BF1005"/>
  <c r="BF1009"/>
  <c r="BF1011"/>
  <c r="BF1012"/>
  <c r="BF1015"/>
  <c r="BF1019"/>
  <c r="BF1020"/>
  <c r="BF1022"/>
  <c r="BF1024"/>
  <c r="BF1025"/>
  <c r="BF1029"/>
  <c r="BF1030"/>
  <c r="BF1036"/>
  <c r="BF1042"/>
  <c r="BF1046"/>
  <c r="BF1066"/>
  <c r="BF1067"/>
  <c r="BF1068"/>
  <c r="BF1126"/>
  <c r="BF1137"/>
  <c r="BF1161"/>
  <c r="BF1242"/>
  <c r="BF1246"/>
  <c r="BF1248"/>
  <c r="BK654"/>
  <c r="J654" s="1"/>
  <c r="J107" s="1"/>
  <c r="E113" i="3"/>
  <c r="BF129"/>
  <c r="BF130"/>
  <c r="BF178"/>
  <c r="BF179"/>
  <c r="BF180"/>
  <c r="BF181"/>
  <c r="BF218"/>
  <c r="BF240"/>
  <c r="BF241"/>
  <c r="BF243"/>
  <c r="BF247"/>
  <c r="BF255"/>
  <c r="BF260"/>
  <c r="BF263"/>
  <c r="BF264"/>
  <c r="BF266"/>
  <c r="BF272"/>
  <c r="BF276"/>
  <c r="BF277"/>
  <c r="BF279"/>
  <c r="BF139" i="7"/>
  <c r="BF158"/>
  <c r="BF162" i="19"/>
  <c r="BF166"/>
  <c r="BF172"/>
  <c r="BF202"/>
  <c r="BF204"/>
  <c r="BF205"/>
  <c r="BF208"/>
  <c r="BK198"/>
  <c r="J198" s="1"/>
  <c r="J104" s="1"/>
  <c r="E85" i="20"/>
  <c r="J91"/>
  <c r="F94"/>
  <c r="J121"/>
  <c r="BF127"/>
  <c r="BF129"/>
  <c r="BF132"/>
  <c r="BF133"/>
  <c r="BF135"/>
  <c r="BF139"/>
  <c r="BF141"/>
  <c r="BF145"/>
  <c r="BF147"/>
  <c r="BF150"/>
  <c r="BK149"/>
  <c r="J149" s="1"/>
  <c r="J102" s="1"/>
  <c r="E85" i="21"/>
  <c r="J91"/>
  <c r="F94"/>
  <c r="J94"/>
  <c r="BF131"/>
  <c r="BF138"/>
  <c r="BF139"/>
  <c r="BF142"/>
  <c r="BF144"/>
  <c r="BF150"/>
  <c r="BF152"/>
  <c r="BF154"/>
  <c r="BF156"/>
  <c r="BF158"/>
  <c r="BF160"/>
  <c r="BF164"/>
  <c r="BF168"/>
  <c r="BF173"/>
  <c r="BF175"/>
  <c r="BF177"/>
  <c r="BF179"/>
  <c r="BF183"/>
  <c r="BF187"/>
  <c r="BF193"/>
  <c r="BF196"/>
  <c r="BF197"/>
  <c r="BF199"/>
  <c r="BF201"/>
  <c r="BF205"/>
  <c r="BK143"/>
  <c r="J143" s="1"/>
  <c r="J101" s="1"/>
  <c r="BK192"/>
  <c r="J192" s="1"/>
  <c r="J104" s="1"/>
  <c r="E85" i="22"/>
  <c r="J91"/>
  <c r="F94"/>
  <c r="J94"/>
  <c r="BF126"/>
  <c r="BF132"/>
  <c r="BF134"/>
  <c r="BF140"/>
  <c r="BF141"/>
  <c r="BF145"/>
  <c r="BF146"/>
  <c r="BF147"/>
  <c r="BF148"/>
  <c r="BF149"/>
  <c r="BF152"/>
  <c r="BF154"/>
  <c r="BF456" i="2"/>
  <c r="BF458"/>
  <c r="BF462"/>
  <c r="BF471"/>
  <c r="BF474"/>
  <c r="BF550"/>
  <c r="BF1050"/>
  <c r="BF1051"/>
  <c r="BF1052"/>
  <c r="BF1053"/>
  <c r="BF1054"/>
  <c r="BF1077"/>
  <c r="BF1078"/>
  <c r="BF1089"/>
  <c r="BF1100"/>
  <c r="BF1118"/>
  <c r="BF1120"/>
  <c r="BF1149"/>
  <c r="BF1171"/>
  <c r="BF1184"/>
  <c r="BF1200"/>
  <c r="BF1220"/>
  <c r="BF1222"/>
  <c r="J91" i="3"/>
  <c r="J94"/>
  <c r="BF131"/>
  <c r="BF132"/>
  <c r="BF135"/>
  <c r="BF150"/>
  <c r="BF153"/>
  <c r="BF155"/>
  <c r="BF162"/>
  <c r="BF175"/>
  <c r="BF188"/>
  <c r="BF208"/>
  <c r="BF233"/>
  <c r="BF234"/>
  <c r="BF242"/>
  <c r="BF248"/>
  <c r="BF282"/>
  <c r="BF284"/>
  <c r="BF285"/>
  <c r="BF291"/>
  <c r="BF293"/>
  <c r="BF295"/>
  <c r="BF302"/>
  <c r="BF303"/>
  <c r="BF304"/>
  <c r="BF305"/>
  <c r="BF306"/>
  <c r="J91" i="4"/>
  <c r="F94"/>
  <c r="BF130"/>
  <c r="BF132"/>
  <c r="BF133"/>
  <c r="BF135"/>
  <c r="BF139"/>
  <c r="BK138"/>
  <c r="J138" s="1"/>
  <c r="J101" s="1"/>
  <c r="J94" i="5"/>
  <c r="BF133"/>
  <c r="BF134"/>
  <c r="BF137"/>
  <c r="BF139"/>
  <c r="BF142"/>
  <c r="BF147"/>
  <c r="BF148"/>
  <c r="BF149"/>
  <c r="BF156"/>
  <c r="BF175"/>
  <c r="BF190"/>
  <c r="BF192"/>
  <c r="BF201"/>
  <c r="BF204"/>
  <c r="BF212"/>
  <c r="BF236"/>
  <c r="BF242"/>
  <c r="BF248"/>
  <c r="BF256"/>
  <c r="BF260"/>
  <c r="E85" i="6"/>
  <c r="BF127"/>
  <c r="BF129"/>
  <c r="BF142"/>
  <c r="BF146"/>
  <c r="BF153"/>
  <c r="BF156"/>
  <c r="BF157"/>
  <c r="BF158"/>
  <c r="BF159"/>
  <c r="BF160"/>
  <c r="BF164"/>
  <c r="BF167"/>
  <c r="BF168"/>
  <c r="BF169"/>
  <c r="BF177"/>
  <c r="BF194"/>
  <c r="BF201"/>
  <c r="BF207"/>
  <c r="BF221"/>
  <c r="BF224"/>
  <c r="BF226"/>
  <c r="BF235"/>
  <c r="BF240"/>
  <c r="BF246"/>
  <c r="BF249"/>
  <c r="BF251"/>
  <c r="BF253"/>
  <c r="BK254"/>
  <c r="J254"/>
  <c r="J101" s="1"/>
  <c r="BK256"/>
  <c r="J256" s="1"/>
  <c r="J102" s="1"/>
  <c r="J91" i="7"/>
  <c r="BF131"/>
  <c r="BF135"/>
  <c r="BF137"/>
  <c r="BF140"/>
  <c r="BF147"/>
  <c r="BF148"/>
  <c r="BF151"/>
  <c r="BF152"/>
  <c r="BF160"/>
  <c r="BF162"/>
  <c r="BF164"/>
  <c r="BF167"/>
  <c r="BF174"/>
  <c r="BF175"/>
  <c r="BF181"/>
  <c r="BF182"/>
  <c r="BF186"/>
  <c r="BK183"/>
  <c r="J183" s="1"/>
  <c r="J101" s="1"/>
  <c r="J91" i="8"/>
  <c r="BF128"/>
  <c r="BF132"/>
  <c r="BF136"/>
  <c r="J91" i="9"/>
  <c r="J91" i="10"/>
  <c r="BF146"/>
  <c r="BF162"/>
  <c r="BF166"/>
  <c r="BF169"/>
  <c r="BF185"/>
  <c r="BF188"/>
  <c r="BF194"/>
  <c r="BF196"/>
  <c r="BF201"/>
  <c r="BF145" i="11"/>
  <c r="BF180"/>
  <c r="BF130" i="12"/>
  <c r="BF143"/>
  <c r="BF160"/>
  <c r="BF176"/>
  <c r="BF157" i="13"/>
  <c r="BF187"/>
  <c r="BF198"/>
  <c r="BF199"/>
  <c r="BK202"/>
  <c r="J202" s="1"/>
  <c r="J105" s="1"/>
  <c r="E85" i="14"/>
  <c r="BF141"/>
  <c r="BF151"/>
  <c r="BF172"/>
  <c r="BF176"/>
  <c r="BF181"/>
  <c r="BF146" i="15"/>
  <c r="BF151"/>
  <c r="BF165"/>
  <c r="BF175"/>
  <c r="BF181"/>
  <c r="BF185"/>
  <c r="BF192"/>
  <c r="BF197"/>
  <c r="BF198"/>
  <c r="BF200"/>
  <c r="BF201"/>
  <c r="BF202"/>
  <c r="BF205"/>
  <c r="BK206"/>
  <c r="J206" s="1"/>
  <c r="J106" s="1"/>
  <c r="J91" i="16"/>
  <c r="F94"/>
  <c r="BF135"/>
  <c r="BF142"/>
  <c r="BF146"/>
  <c r="BF147"/>
  <c r="BF152"/>
  <c r="BF180"/>
  <c r="BF189"/>
  <c r="BF191"/>
  <c r="BF192"/>
  <c r="BF129" i="17"/>
  <c r="BF138"/>
  <c r="BF164"/>
  <c r="J91" i="18"/>
  <c r="J94"/>
  <c r="BF127"/>
  <c r="BF129"/>
  <c r="BF137"/>
  <c r="BF139"/>
  <c r="BF142"/>
  <c r="BF143"/>
  <c r="BF147"/>
  <c r="BF149"/>
  <c r="BF151"/>
  <c r="BF153"/>
  <c r="F94" i="19"/>
  <c r="BF131"/>
  <c r="BF135"/>
  <c r="BF139"/>
  <c r="BF155"/>
  <c r="BF170"/>
  <c r="BF188"/>
  <c r="BF199"/>
  <c r="BF206"/>
  <c r="BF142" i="22"/>
  <c r="BF143"/>
  <c r="F35" i="2"/>
  <c r="AZ97" i="1" s="1"/>
  <c r="AS95"/>
  <c r="F39" i="2"/>
  <c r="BD97" i="1" s="1"/>
  <c r="F39" i="3"/>
  <c r="BD98" i="1" s="1"/>
  <c r="J35" i="4"/>
  <c r="AV99" i="1" s="1"/>
  <c r="F35" i="6"/>
  <c r="AZ101" i="1" s="1"/>
  <c r="F37" i="6"/>
  <c r="BB101" i="1" s="1"/>
  <c r="F37" i="7"/>
  <c r="BB102" i="1" s="1"/>
  <c r="J35" i="13"/>
  <c r="AV110" i="1" s="1"/>
  <c r="F38" i="15"/>
  <c r="BC113" i="1" s="1"/>
  <c r="F39" i="16"/>
  <c r="BD114" i="1" s="1"/>
  <c r="J35" i="17"/>
  <c r="AV116" i="1" s="1"/>
  <c r="F38" i="19"/>
  <c r="BC119" i="1" s="1"/>
  <c r="F38" i="4"/>
  <c r="BC99" i="1" s="1"/>
  <c r="F38" i="9"/>
  <c r="BC104" i="1" s="1"/>
  <c r="F39" i="10"/>
  <c r="BD106" i="1" s="1"/>
  <c r="F39" i="12"/>
  <c r="BD108" i="1" s="1"/>
  <c r="F38" i="13"/>
  <c r="BC110" i="1" s="1"/>
  <c r="F39" i="14"/>
  <c r="BD111" i="1" s="1"/>
  <c r="F37" i="15"/>
  <c r="BB113" i="1" s="1"/>
  <c r="F35" i="16"/>
  <c r="AZ114" i="1" s="1"/>
  <c r="F38" i="17"/>
  <c r="BC116" i="1" s="1"/>
  <c r="F35" i="19"/>
  <c r="AZ119" i="1" s="1"/>
  <c r="F38" i="20"/>
  <c r="BC120" i="1" s="1"/>
  <c r="F35" i="21"/>
  <c r="AZ122" i="1" s="1"/>
  <c r="F38" i="21"/>
  <c r="BC122" i="1" s="1"/>
  <c r="F39" i="22"/>
  <c r="BD123" i="1" s="1"/>
  <c r="J35" i="2"/>
  <c r="AV97" i="1" s="1"/>
  <c r="F37" i="4"/>
  <c r="BB99" i="1" s="1"/>
  <c r="F38" i="11"/>
  <c r="BC107" i="1" s="1"/>
  <c r="F35" i="12"/>
  <c r="AZ108" i="1" s="1"/>
  <c r="F35" i="15"/>
  <c r="AZ113" i="1" s="1"/>
  <c r="F38" i="16"/>
  <c r="BC114" i="1" s="1"/>
  <c r="F39" i="17"/>
  <c r="BD116" i="1" s="1"/>
  <c r="F37" i="18"/>
  <c r="BB117" i="1" s="1"/>
  <c r="F35" i="20"/>
  <c r="AZ120" i="1" s="1"/>
  <c r="J35" i="8"/>
  <c r="AV103" i="1" s="1"/>
  <c r="F39" i="9"/>
  <c r="BD104" i="1" s="1"/>
  <c r="F35" i="10"/>
  <c r="AZ106" i="1" s="1"/>
  <c r="F37" i="12"/>
  <c r="BB108" i="1" s="1"/>
  <c r="F37" i="13"/>
  <c r="BB110" i="1" s="1"/>
  <c r="F38" i="14"/>
  <c r="BC111" i="1" s="1"/>
  <c r="F35" i="18"/>
  <c r="AZ117" i="1" s="1"/>
  <c r="F35" i="3"/>
  <c r="AZ98" i="1" s="1"/>
  <c r="F35" i="4"/>
  <c r="AZ99" i="1" s="1"/>
  <c r="F38" i="6"/>
  <c r="BC101" i="1" s="1"/>
  <c r="F37" i="11"/>
  <c r="BB107" i="1" s="1"/>
  <c r="J35" i="12"/>
  <c r="AV108" i="1" s="1"/>
  <c r="F35" i="13"/>
  <c r="AZ110" i="1" s="1"/>
  <c r="F37" i="16"/>
  <c r="BB114" i="1" s="1"/>
  <c r="F39" i="18"/>
  <c r="BD117" i="1" s="1"/>
  <c r="J35" i="22"/>
  <c r="AV123" i="1" s="1"/>
  <c r="F38" i="5"/>
  <c r="BC100" i="1" s="1"/>
  <c r="F39" i="19"/>
  <c r="BD119" i="1" s="1"/>
  <c r="J35" i="21"/>
  <c r="AV122" i="1" s="1"/>
  <c r="F39" i="21"/>
  <c r="BD122" i="1" s="1"/>
  <c r="F37" i="22"/>
  <c r="BB123" i="1" s="1"/>
  <c r="F37" i="3"/>
  <c r="BB98" i="1" s="1"/>
  <c r="F39" i="6"/>
  <c r="BD101" i="1" s="1"/>
  <c r="F37" i="8"/>
  <c r="BB103" i="1" s="1"/>
  <c r="F37" i="9"/>
  <c r="BB104" i="1" s="1"/>
  <c r="F35" i="11"/>
  <c r="AZ107" i="1" s="1"/>
  <c r="F39" i="13"/>
  <c r="BD110" i="1" s="1"/>
  <c r="J35" i="14"/>
  <c r="AV111" i="1" s="1"/>
  <c r="F39" i="15"/>
  <c r="BD113" i="1" s="1"/>
  <c r="J35" i="18"/>
  <c r="AV117" i="1" s="1"/>
  <c r="F37" i="19"/>
  <c r="BB119" i="1" s="1"/>
  <c r="J35" i="3"/>
  <c r="AV98" i="1" s="1"/>
  <c r="F39" i="4"/>
  <c r="BD99" i="1" s="1"/>
  <c r="F35" i="5"/>
  <c r="AZ100" i="1" s="1"/>
  <c r="F37" i="5"/>
  <c r="BB100" i="1" s="1"/>
  <c r="J35" i="6"/>
  <c r="AV101" i="1" s="1"/>
  <c r="F35" i="8"/>
  <c r="AZ103" i="1" s="1"/>
  <c r="F38" i="8"/>
  <c r="BC103" i="1" s="1"/>
  <c r="F35" i="9"/>
  <c r="AZ104" i="1" s="1"/>
  <c r="F38" i="10"/>
  <c r="BC106" i="1" s="1"/>
  <c r="F39" i="11"/>
  <c r="BD107" i="1" s="1"/>
  <c r="F37" i="17"/>
  <c r="BB116" i="1" s="1"/>
  <c r="F38" i="18"/>
  <c r="BC117" i="1" s="1"/>
  <c r="F37" i="20"/>
  <c r="BB120" i="1" s="1"/>
  <c r="F38" i="3"/>
  <c r="BC98" i="1" s="1"/>
  <c r="F39" i="5"/>
  <c r="BD100" i="1" s="1"/>
  <c r="J35" i="7"/>
  <c r="AV102" i="1" s="1"/>
  <c r="F38" i="7"/>
  <c r="BC102" i="1" s="1"/>
  <c r="F39" i="8"/>
  <c r="BD103" i="1" s="1"/>
  <c r="J35" i="9"/>
  <c r="AV104" i="1" s="1"/>
  <c r="J35" i="10"/>
  <c r="AV106" i="1" s="1"/>
  <c r="J35" i="11"/>
  <c r="AV107" i="1" s="1"/>
  <c r="F35" i="14"/>
  <c r="AZ111" i="1" s="1"/>
  <c r="J35" i="15"/>
  <c r="AV113" i="1" s="1"/>
  <c r="J35" i="16"/>
  <c r="AV114" i="1" s="1"/>
  <c r="F35" i="17"/>
  <c r="AZ116" i="1" s="1"/>
  <c r="F38" i="22"/>
  <c r="BC123" i="1" s="1"/>
  <c r="F38" i="2"/>
  <c r="BC97" i="1" s="1"/>
  <c r="J35" i="20"/>
  <c r="AV120" i="1" s="1"/>
  <c r="F37" i="21"/>
  <c r="BB122" i="1" s="1"/>
  <c r="F35" i="22"/>
  <c r="AZ123" i="1" s="1"/>
  <c r="F37" i="2"/>
  <c r="BB97" i="1" s="1"/>
  <c r="J35" i="5"/>
  <c r="AV100" i="1" s="1"/>
  <c r="F35" i="7"/>
  <c r="AZ102" i="1" s="1"/>
  <c r="F39" i="7"/>
  <c r="BD102" i="1" s="1"/>
  <c r="F37" i="10"/>
  <c r="BB106" i="1" s="1"/>
  <c r="F38" i="12"/>
  <c r="BC108" i="1" s="1"/>
  <c r="F37" i="14"/>
  <c r="BB111" i="1" s="1"/>
  <c r="J35" i="19"/>
  <c r="AV119" i="1" s="1"/>
  <c r="F39" i="20"/>
  <c r="BD120" i="1" s="1"/>
  <c r="T126" i="14" l="1"/>
  <c r="T125" s="1"/>
  <c r="T128" i="13"/>
  <c r="T127" s="1"/>
  <c r="P129" i="15"/>
  <c r="P124" i="7"/>
  <c r="AU102" i="1" s="1"/>
  <c r="R129" i="19"/>
  <c r="R128" s="1"/>
  <c r="R125" i="18"/>
  <c r="R124" s="1"/>
  <c r="BK123" i="8"/>
  <c r="J123" s="1"/>
  <c r="J32" s="1"/>
  <c r="AG103" i="1" s="1"/>
  <c r="R129" i="21"/>
  <c r="R128" s="1"/>
  <c r="P129"/>
  <c r="P128"/>
  <c r="AU122" i="1" s="1"/>
  <c r="P125" i="18"/>
  <c r="P124" s="1"/>
  <c r="AU117" i="1" s="1"/>
  <c r="BK126" i="17"/>
  <c r="J126"/>
  <c r="J99" s="1"/>
  <c r="P128" i="13"/>
  <c r="P127" s="1"/>
  <c r="AU110" i="1" s="1"/>
  <c r="T128" i="12"/>
  <c r="T127" s="1"/>
  <c r="BK148" i="2"/>
  <c r="P129" i="19"/>
  <c r="P128" s="1"/>
  <c r="AU119" i="1" s="1"/>
  <c r="T126" i="17"/>
  <c r="T125" s="1"/>
  <c r="R128" i="13"/>
  <c r="R127" s="1"/>
  <c r="BK128"/>
  <c r="BK127" s="1"/>
  <c r="J127" s="1"/>
  <c r="J32" s="1"/>
  <c r="AG110" i="1" s="1"/>
  <c r="P128" i="12"/>
  <c r="P127" s="1"/>
  <c r="AU108" i="1" s="1"/>
  <c r="R130" i="5"/>
  <c r="R129" s="1"/>
  <c r="BK130"/>
  <c r="BK129" s="1"/>
  <c r="J129" s="1"/>
  <c r="J32" s="1"/>
  <c r="AG100" i="1" s="1"/>
  <c r="R656" i="2"/>
  <c r="R129" i="16"/>
  <c r="R128"/>
  <c r="P148" i="2"/>
  <c r="T129" i="21"/>
  <c r="T128" s="1"/>
  <c r="T125" i="20"/>
  <c r="T124" s="1"/>
  <c r="P125"/>
  <c r="P124" s="1"/>
  <c r="AU120" i="1" s="1"/>
  <c r="T656" i="2"/>
  <c r="P128" i="16"/>
  <c r="AU114" i="1" s="1"/>
  <c r="R128" i="15"/>
  <c r="P126" i="10"/>
  <c r="P125" s="1"/>
  <c r="AU106" i="1" s="1"/>
  <c r="T126" i="3"/>
  <c r="T125" s="1"/>
  <c r="R126"/>
  <c r="R125" s="1"/>
  <c r="T129" i="19"/>
  <c r="T128" s="1"/>
  <c r="T129" i="16"/>
  <c r="T128" s="1"/>
  <c r="P128" i="15"/>
  <c r="AU113" i="1" s="1"/>
  <c r="R148" i="2"/>
  <c r="T129" i="15"/>
  <c r="T128" s="1"/>
  <c r="R126" i="14"/>
  <c r="R125" s="1"/>
  <c r="R125" i="20"/>
  <c r="R124" s="1"/>
  <c r="P130" i="5"/>
  <c r="P129" s="1"/>
  <c r="AU100" i="1" s="1"/>
  <c r="T148" i="2"/>
  <c r="T124" i="7"/>
  <c r="T130" i="5"/>
  <c r="T129" s="1"/>
  <c r="P126" i="3"/>
  <c r="P125" s="1"/>
  <c r="AU98" i="1" s="1"/>
  <c r="P656" i="2"/>
  <c r="T125" i="18"/>
  <c r="T124"/>
  <c r="P126" i="17"/>
  <c r="P125" s="1"/>
  <c r="AU116" i="1" s="1"/>
  <c r="P126" i="14"/>
  <c r="P125" s="1"/>
  <c r="AU111" i="1" s="1"/>
  <c r="T126" i="11"/>
  <c r="T125"/>
  <c r="T126" i="10"/>
  <c r="T125"/>
  <c r="BK124" i="4"/>
  <c r="J124"/>
  <c r="J99" s="1"/>
  <c r="BK125" i="6"/>
  <c r="J125" s="1"/>
  <c r="J99" s="1"/>
  <c r="BK124" i="7"/>
  <c r="J124" s="1"/>
  <c r="J32" s="1"/>
  <c r="AG102" i="1" s="1"/>
  <c r="J124" i="8"/>
  <c r="J99" s="1"/>
  <c r="J125"/>
  <c r="J100"/>
  <c r="BK126" i="10"/>
  <c r="J126" s="1"/>
  <c r="J99" s="1"/>
  <c r="BK126" i="11"/>
  <c r="J126" s="1"/>
  <c r="J99" s="1"/>
  <c r="BK128" i="12"/>
  <c r="J128" s="1"/>
  <c r="J99" s="1"/>
  <c r="BK126" i="14"/>
  <c r="J126" s="1"/>
  <c r="J99" s="1"/>
  <c r="BK129" i="15"/>
  <c r="J129" s="1"/>
  <c r="J99" s="1"/>
  <c r="BK183" i="16"/>
  <c r="J183" s="1"/>
  <c r="J104" s="1"/>
  <c r="BK125" i="18"/>
  <c r="J125"/>
  <c r="J99" s="1"/>
  <c r="BK124" i="22"/>
  <c r="J124" s="1"/>
  <c r="J99" s="1"/>
  <c r="J149" i="2"/>
  <c r="J100" s="1"/>
  <c r="BK656"/>
  <c r="J656" s="1"/>
  <c r="J108" s="1"/>
  <c r="BK126" i="3"/>
  <c r="J126" s="1"/>
  <c r="J99" s="1"/>
  <c r="J131" i="5"/>
  <c r="J100" s="1"/>
  <c r="J126" i="7"/>
  <c r="J100"/>
  <c r="J172" i="12"/>
  <c r="J105" s="1"/>
  <c r="J129" i="13"/>
  <c r="J100"/>
  <c r="BK129" i="16"/>
  <c r="J129" s="1"/>
  <c r="J99" s="1"/>
  <c r="J127" i="17"/>
  <c r="J100" s="1"/>
  <c r="BK129" i="19"/>
  <c r="J129" s="1"/>
  <c r="J99" s="1"/>
  <c r="BK125" i="20"/>
  <c r="J125" s="1"/>
  <c r="J99" s="1"/>
  <c r="BK129" i="21"/>
  <c r="J129" s="1"/>
  <c r="J99" s="1"/>
  <c r="BK194"/>
  <c r="J194" s="1"/>
  <c r="J105" s="1"/>
  <c r="BK123" i="9"/>
  <c r="BK122" s="1"/>
  <c r="J122" s="1"/>
  <c r="J98" s="1"/>
  <c r="BK193" i="15"/>
  <c r="J193" s="1"/>
  <c r="J104" s="1"/>
  <c r="BK200" i="19"/>
  <c r="J200" s="1"/>
  <c r="J105" s="1"/>
  <c r="F36" i="10"/>
  <c r="BA106" i="1" s="1"/>
  <c r="J36" i="14"/>
  <c r="AW111" i="1" s="1"/>
  <c r="AT111" s="1"/>
  <c r="J36" i="16"/>
  <c r="AW114" i="1" s="1"/>
  <c r="AT114" s="1"/>
  <c r="BC109"/>
  <c r="AY109" s="1"/>
  <c r="BB115"/>
  <c r="AX115" s="1"/>
  <c r="BD121"/>
  <c r="J36" i="4"/>
  <c r="AW99" i="1" s="1"/>
  <c r="AT99" s="1"/>
  <c r="J36" i="6"/>
  <c r="AW101" i="1" s="1"/>
  <c r="AT101" s="1"/>
  <c r="J36" i="13"/>
  <c r="AW110" i="1" s="1"/>
  <c r="AT110" s="1"/>
  <c r="J36" i="19"/>
  <c r="AW119" i="1" s="1"/>
  <c r="AT119" s="1"/>
  <c r="AZ96"/>
  <c r="AV96" s="1"/>
  <c r="BB96"/>
  <c r="AX96" s="1"/>
  <c r="BC96"/>
  <c r="BC105"/>
  <c r="AY105" s="1"/>
  <c r="AZ112"/>
  <c r="AV112" s="1"/>
  <c r="BD112"/>
  <c r="BB118"/>
  <c r="AX118" s="1"/>
  <c r="BD118"/>
  <c r="BB121"/>
  <c r="AX121" s="1"/>
  <c r="F36" i="2"/>
  <c r="BA97" i="1" s="1"/>
  <c r="F36" i="4"/>
  <c r="BA99" i="1" s="1"/>
  <c r="J36" i="7"/>
  <c r="AW102" i="1"/>
  <c r="AT102" s="1"/>
  <c r="J36" i="10"/>
  <c r="AW106" i="1" s="1"/>
  <c r="AT106" s="1"/>
  <c r="F36" i="13"/>
  <c r="BA110" i="1" s="1"/>
  <c r="J36" i="17"/>
  <c r="AW116" i="1" s="1"/>
  <c r="AT116" s="1"/>
  <c r="F36" i="7"/>
  <c r="BA102" i="1" s="1"/>
  <c r="F36" i="15"/>
  <c r="BA113" i="1"/>
  <c r="BD96"/>
  <c r="AZ109"/>
  <c r="AV109" s="1"/>
  <c r="BC112"/>
  <c r="AY112" s="1"/>
  <c r="BC115"/>
  <c r="AY115" s="1"/>
  <c r="J36" i="2"/>
  <c r="AW97" i="1" s="1"/>
  <c r="AT97" s="1"/>
  <c r="F36" i="6"/>
  <c r="BA101" i="1" s="1"/>
  <c r="F36" i="9"/>
  <c r="BA104" i="1"/>
  <c r="J36" i="12"/>
  <c r="AW108" i="1" s="1"/>
  <c r="AT108" s="1"/>
  <c r="F36" i="16"/>
  <c r="BA114" i="1" s="1"/>
  <c r="F36" i="20"/>
  <c r="BA120" i="1" s="1"/>
  <c r="J36" i="9"/>
  <c r="AW104" i="1" s="1"/>
  <c r="AT104" s="1"/>
  <c r="F36" i="11"/>
  <c r="BA107" i="1" s="1"/>
  <c r="F36" i="12"/>
  <c r="BA108" i="1" s="1"/>
  <c r="F36" i="18"/>
  <c r="BA117" i="1" s="1"/>
  <c r="BB105"/>
  <c r="AX105" s="1"/>
  <c r="BD105"/>
  <c r="BB109"/>
  <c r="AX109" s="1"/>
  <c r="AZ115"/>
  <c r="AV115" s="1"/>
  <c r="BD115"/>
  <c r="J36" i="3"/>
  <c r="AW98" i="1" s="1"/>
  <c r="AT98" s="1"/>
  <c r="J36" i="8"/>
  <c r="AW103" i="1" s="1"/>
  <c r="AT103" s="1"/>
  <c r="F36" i="14"/>
  <c r="BA111" i="1" s="1"/>
  <c r="F36" i="17"/>
  <c r="BA116" i="1" s="1"/>
  <c r="J36" i="22"/>
  <c r="AW123" i="1" s="1"/>
  <c r="AT123" s="1"/>
  <c r="AZ105"/>
  <c r="AV105" s="1"/>
  <c r="BD109"/>
  <c r="BB112"/>
  <c r="AX112" s="1"/>
  <c r="AZ118"/>
  <c r="AV118" s="1"/>
  <c r="BC118"/>
  <c r="AY118" s="1"/>
  <c r="AZ121"/>
  <c r="AV121" s="1"/>
  <c r="BC121"/>
  <c r="AY121" s="1"/>
  <c r="F36" i="5"/>
  <c r="BA100" i="1" s="1"/>
  <c r="F36" i="19"/>
  <c r="BA119" i="1"/>
  <c r="J36" i="20"/>
  <c r="AW120" i="1" s="1"/>
  <c r="AT120" s="1"/>
  <c r="F36" i="21"/>
  <c r="BA122" i="1" s="1"/>
  <c r="J36" i="21"/>
  <c r="AW122" i="1" s="1"/>
  <c r="AT122" s="1"/>
  <c r="F36" i="22"/>
  <c r="BA123" i="1" s="1"/>
  <c r="F36" i="3"/>
  <c r="BA98" i="1"/>
  <c r="J36" i="5"/>
  <c r="AW100" i="1" s="1"/>
  <c r="AT100" s="1"/>
  <c r="F36" i="8"/>
  <c r="BA103" i="1" s="1"/>
  <c r="J36" i="11"/>
  <c r="AW107" i="1" s="1"/>
  <c r="AT107" s="1"/>
  <c r="J36" i="15"/>
  <c r="AW113" i="1" s="1"/>
  <c r="AT113" s="1"/>
  <c r="J36" i="18"/>
  <c r="AW117" i="1" s="1"/>
  <c r="AT117" s="1"/>
  <c r="AN102" l="1"/>
  <c r="J148" i="2"/>
  <c r="J99" s="1"/>
  <c r="BK147"/>
  <c r="J147" s="1"/>
  <c r="J98" s="1"/>
  <c r="T147"/>
  <c r="R147"/>
  <c r="AN110" i="1"/>
  <c r="P147" i="2"/>
  <c r="AU97" i="1" s="1"/>
  <c r="AU96" s="1"/>
  <c r="J41" i="5"/>
  <c r="J41" i="7"/>
  <c r="J41" i="13"/>
  <c r="J41" i="8"/>
  <c r="BK123" i="4"/>
  <c r="J123" s="1"/>
  <c r="J32" s="1"/>
  <c r="AG99" i="1" s="1"/>
  <c r="AN99" s="1"/>
  <c r="J98" i="8"/>
  <c r="BK127" i="12"/>
  <c r="J127"/>
  <c r="J98" i="13"/>
  <c r="BK125" i="14"/>
  <c r="J125" s="1"/>
  <c r="J98" s="1"/>
  <c r="BK125" i="17"/>
  <c r="J125"/>
  <c r="J98" s="1"/>
  <c r="BK124" i="18"/>
  <c r="J124" s="1"/>
  <c r="J98" s="1"/>
  <c r="BK128" i="19"/>
  <c r="J128" s="1"/>
  <c r="J98" s="1"/>
  <c r="BK123" i="22"/>
  <c r="J123"/>
  <c r="J98" s="1"/>
  <c r="BK125" i="3"/>
  <c r="J125" s="1"/>
  <c r="J32" s="1"/>
  <c r="AG98" i="1" s="1"/>
  <c r="AN98" s="1"/>
  <c r="J98" i="5"/>
  <c r="J130"/>
  <c r="J99" s="1"/>
  <c r="J98" i="7"/>
  <c r="J123" i="9"/>
  <c r="J99"/>
  <c r="BK125" i="10"/>
  <c r="J125" s="1"/>
  <c r="J98" s="1"/>
  <c r="BK125" i="11"/>
  <c r="J125" s="1"/>
  <c r="J98" s="1"/>
  <c r="J128" i="13"/>
  <c r="J99"/>
  <c r="BK128" i="15"/>
  <c r="J128"/>
  <c r="J98" s="1"/>
  <c r="BK124" i="20"/>
  <c r="J124"/>
  <c r="BK128" i="21"/>
  <c r="J128"/>
  <c r="J98" s="1"/>
  <c r="BK124" i="6"/>
  <c r="J124" s="1"/>
  <c r="J32" s="1"/>
  <c r="AG101" i="1" s="1"/>
  <c r="AN101" s="1"/>
  <c r="BK128" i="16"/>
  <c r="J128" s="1"/>
  <c r="J98" s="1"/>
  <c r="AN103" i="1"/>
  <c r="BC95"/>
  <c r="W33" s="1"/>
  <c r="BD95"/>
  <c r="W34" s="1"/>
  <c r="AN100"/>
  <c r="AU105"/>
  <c r="BA112"/>
  <c r="AW112" s="1"/>
  <c r="AT112" s="1"/>
  <c r="AU121"/>
  <c r="BA105"/>
  <c r="AW105" s="1"/>
  <c r="AT105" s="1"/>
  <c r="AU112"/>
  <c r="J32" i="12"/>
  <c r="AG108" i="1" s="1"/>
  <c r="AN108" s="1"/>
  <c r="BB95"/>
  <c r="W32" s="1"/>
  <c r="BA96"/>
  <c r="AU109"/>
  <c r="BA115"/>
  <c r="AW115" s="1"/>
  <c r="AT115" s="1"/>
  <c r="BA121"/>
  <c r="AW121" s="1"/>
  <c r="AT121" s="1"/>
  <c r="BA109"/>
  <c r="AW109" s="1"/>
  <c r="AT109" s="1"/>
  <c r="BA118"/>
  <c r="AW118" s="1"/>
  <c r="AT118" s="1"/>
  <c r="AZ95"/>
  <c r="W30" s="1"/>
  <c r="AU115"/>
  <c r="AU118"/>
  <c r="J32" i="9"/>
  <c r="AG104" i="1" s="1"/>
  <c r="AN104" s="1"/>
  <c r="AY96"/>
  <c r="J32" i="20"/>
  <c r="AG120" i="1" s="1"/>
  <c r="AN120" s="1"/>
  <c r="J98" i="4" l="1"/>
  <c r="J98" i="6"/>
  <c r="J41" i="12"/>
  <c r="J98"/>
  <c r="J41" i="3"/>
  <c r="J98"/>
  <c r="J41" i="4"/>
  <c r="J41" i="6"/>
  <c r="J98" i="20"/>
  <c r="J41" i="9"/>
  <c r="J41" i="20"/>
  <c r="AU95" i="1"/>
  <c r="BA95"/>
  <c r="AW95" s="1"/>
  <c r="AK31" s="1"/>
  <c r="J32" i="10"/>
  <c r="AG106" i="1" s="1"/>
  <c r="AN106" s="1"/>
  <c r="J32" i="14"/>
  <c r="AG111" i="1" s="1"/>
  <c r="AN111" s="1"/>
  <c r="J32" i="19"/>
  <c r="AG119" i="1" s="1"/>
  <c r="AN119" s="1"/>
  <c r="AW96"/>
  <c r="AT96" s="1"/>
  <c r="J32" i="17"/>
  <c r="AG116" i="1"/>
  <c r="AN116"/>
  <c r="AY95"/>
  <c r="J32" i="22"/>
  <c r="AG123" i="1"/>
  <c r="AN123" s="1"/>
  <c r="J32" i="16"/>
  <c r="AG114" i="1" s="1"/>
  <c r="AN114" s="1"/>
  <c r="AX95"/>
  <c r="J32" i="11"/>
  <c r="AG107" i="1"/>
  <c r="AN107" s="1"/>
  <c r="J32" i="21"/>
  <c r="AG122" i="1" s="1"/>
  <c r="AN122" s="1"/>
  <c r="J32" i="18"/>
  <c r="AG117" i="1"/>
  <c r="AN117" s="1"/>
  <c r="J32" i="15"/>
  <c r="AG113" i="1"/>
  <c r="AN113" s="1"/>
  <c r="AV95"/>
  <c r="AK30" s="1"/>
  <c r="J32" i="2"/>
  <c r="AG97" i="1" s="1"/>
  <c r="AN97" s="1"/>
  <c r="J41" i="11" l="1"/>
  <c r="J41" i="19"/>
  <c r="J41" i="2"/>
  <c r="J41" i="15"/>
  <c r="J41" i="17"/>
  <c r="J41" i="21"/>
  <c r="J41" i="22"/>
  <c r="J41" i="10"/>
  <c r="J41" i="14"/>
  <c r="J41" i="16"/>
  <c r="J41" i="18"/>
  <c r="AT95" i="1"/>
  <c r="AG105"/>
  <c r="AN105" s="1"/>
  <c r="AG112"/>
  <c r="AN112" s="1"/>
  <c r="AG115"/>
  <c r="AN115" s="1"/>
  <c r="AG118"/>
  <c r="AN118" s="1"/>
  <c r="AG109"/>
  <c r="AN109" s="1"/>
  <c r="AG121"/>
  <c r="AN121" s="1"/>
  <c r="AG96"/>
  <c r="W31"/>
  <c r="AG95" l="1"/>
  <c r="AK27" s="1"/>
  <c r="AK36" s="1"/>
  <c r="AN96"/>
  <c r="AN95" l="1"/>
</calcChain>
</file>

<file path=xl/sharedStrings.xml><?xml version="1.0" encoding="utf-8"?>
<sst xmlns="http://schemas.openxmlformats.org/spreadsheetml/2006/main" count="29549" uniqueCount="3990">
  <si>
    <t>Export Komplet</t>
  </si>
  <si>
    <t/>
  </si>
  <si>
    <t>2.0</t>
  </si>
  <si>
    <t>ZAMOK</t>
  </si>
  <si>
    <t>False</t>
  </si>
  <si>
    <t>{19c6fb1a-59ff-4f5c-bfae-d7e4d6988207}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</si>
  <si>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</si>
  <si>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</si>
  <si>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</si>
  <si>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</si>
  <si>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</si>
  <si>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</si>
  <si>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</si>
  <si>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AMANTE-03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</si>
  <si>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</si>
  <si>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</si>
  <si>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Detské jasle Komárno - výstavba zariadenia služieb rodinného a pracovného života</t>
  </si>
  <si>
    <t>JKSO:</t>
  </si>
  <si>
    <t>KS:</t>
  </si>
  <si>
    <t>Miesto:</t>
  </si>
  <si>
    <t>Komárno, Ul. gen. Klapku, p. č. 7046/4, 7051/393</t>
  </si>
  <si>
    <t>Dátum:</t>
  </si>
  <si>
    <t>21. 4. 2020</t>
  </si>
  <si>
    <t>Objednávateľ:</t>
  </si>
  <si>
    <t>IČO:</t>
  </si>
  <si>
    <t>Amante n. o., Marcelová</t>
  </si>
  <si>
    <t>IČ DPH:</t>
  </si>
  <si>
    <t>Zhotoviteľ:</t>
  </si>
  <si>
    <t>Vyplň údaj</t>
  </si>
  <si>
    <t>Projektant:</t>
  </si>
  <si>
    <t>Ing. Olivér Csémy</t>
  </si>
  <si>
    <t>True</t>
  </si>
  <si>
    <t>Spracovateľ:</t>
  </si>
  <si>
    <t xml:space="preserve"> </t>
  </si>
  <si>
    <t>Poznámka:</t>
  </si>
  <si>
    <t xml:space="preserve">podľa PD pre stavebné povolenie z 02/2019 + zmeny požiadané investorom_x000D_
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</si>
  <si>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</si>
  <si>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</si>
  <si>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</si>
  <si>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</si>
  <si>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</si>
  <si>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</si>
  <si>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</si>
  <si>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</si>
  <si>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</si>
  <si>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</si>
  <si>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</si>
  <si>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</si>
  <si>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</si>
  <si>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</si>
  <si>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</si>
  <si>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</si>
  <si>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</si>
  <si>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</si>
  <si>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</si>
  <si>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</si>
  <si>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</si>
  <si>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</si>
  <si>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</si>
  <si>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</si>
  <si>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</si>
  <si>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</si>
  <si>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</si>
  <si>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</si>
  <si>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</si>
  <si>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</si>
  <si>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</si>
  <si>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</si>
  <si>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</si>
  <si>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</si>
  <si>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</si>
  <si>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</si>
  <si>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</si>
  <si>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</si>
  <si>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</si>
  <si>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</si>
  <si>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</si>
  <si>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</si>
  <si>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</si>
  <si>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</si>
  <si>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01</t>
  </si>
  <si>
    <t>SO-01  Detské jasle</t>
  </si>
  <si>
    <t>STA</t>
  </si>
  <si>
    <t>1</t>
  </si>
  <si>
    <t>{94c3a3f2-8bc2-4960-84e5-52bc022a6573}</t>
  </si>
  <si>
    <t>/</t>
  </si>
  <si>
    <t>SO-01.1  Architektúra a statika</t>
  </si>
  <si>
    <t>Časť</t>
  </si>
  <si>
    <t>2</t>
  </si>
  <si>
    <t>{3a611cf3-e685-4056-acc1-b15a59b6672b}</t>
  </si>
  <si>
    <t>02</t>
  </si>
  <si>
    <t xml:space="preserve">SO-01.2  Zdravotechnika </t>
  </si>
  <si>
    <t>{1aedef7b-81eb-4f46-9d46-493fe8ec8abf}</t>
  </si>
  <si>
    <t>03</t>
  </si>
  <si>
    <t>SO-01.3  Vnútorná plynoinštalácia</t>
  </si>
  <si>
    <t>{71dd3bde-c772-4312-b928-735d55797611}</t>
  </si>
  <si>
    <t>04</t>
  </si>
  <si>
    <t>SO-01.4  Ústredné vykurovanie</t>
  </si>
  <si>
    <t>{39a2115c-83e0-4903-9515-afb49ea45a58}</t>
  </si>
  <si>
    <t>05</t>
  </si>
  <si>
    <t>SO-01.5  Elektroinštalácia - silnoprúd a bleskozvod</t>
  </si>
  <si>
    <t>{00179666-45b4-4e82-9311-f5000c3ab291}</t>
  </si>
  <si>
    <t>06</t>
  </si>
  <si>
    <t>SO-01.6  Elektroinštalácia - slaboprúd</t>
  </si>
  <si>
    <t>{a9682ddb-5c46-41aa-b266-7659b8f5120c}</t>
  </si>
  <si>
    <t>07</t>
  </si>
  <si>
    <t>SO-01.7  Fotovoltaické zariadenie</t>
  </si>
  <si>
    <t>{bc22dc0e-67c0-45bd-be2c-85c5e83b00b4}</t>
  </si>
  <si>
    <t>08</t>
  </si>
  <si>
    <t>SO-01.8  Vzduchitechnika (bez riešenia v PD)</t>
  </si>
  <si>
    <t>{e5a20cba-a5ee-4e65-9514-e5021516f98b}</t>
  </si>
  <si>
    <t>SO-02  Vodovodná prípojka</t>
  </si>
  <si>
    <t>{3a1c4a70-8220-46fd-9905-2a35b61afe8d}</t>
  </si>
  <si>
    <t>SO-02.1  Vodovodná prípojka</t>
  </si>
  <si>
    <t>{4d0d479d-e62d-455b-bc5f-bd5bd995fb63}</t>
  </si>
  <si>
    <t>SO-02.2  Vonkajší domový vodovod</t>
  </si>
  <si>
    <t>{315991f6-0ab1-45a9-86e7-3f87a3a43b47}</t>
  </si>
  <si>
    <t xml:space="preserve">SO-02.3  Vodomerná šachta </t>
  </si>
  <si>
    <t>{09600cad-354e-429c-af1e-9ee48302d036}</t>
  </si>
  <si>
    <t>SO-03  Kanalizačná prípojka</t>
  </si>
  <si>
    <t>{081688c4-bc40-4067-a4df-9c43a817e898}</t>
  </si>
  <si>
    <t xml:space="preserve">SO-03.1  Kanalizačná prípojka </t>
  </si>
  <si>
    <t>{ce80f527-782a-4f33-b510-d014974b5dfb}</t>
  </si>
  <si>
    <t>SO-03.2  Vonkajšia domová kanalizácia</t>
  </si>
  <si>
    <t>{e14bf78d-a2a9-419c-8661-e5350258c8e6}</t>
  </si>
  <si>
    <t>SO-04  Plynová prípojka</t>
  </si>
  <si>
    <t>{5cdb60d9-aa0a-4794-b26d-1bc32ff0e05f}</t>
  </si>
  <si>
    <t>SO-04.1  STL pripojovací plynovod</t>
  </si>
  <si>
    <t>{e0e14064-ee6f-4062-b937-c62c1541e7ea}</t>
  </si>
  <si>
    <t>SO-04.2  Vonkajší NTL domový plynovod</t>
  </si>
  <si>
    <t>{7517f8db-13d5-4203-a292-8665e80c1da8}</t>
  </si>
  <si>
    <t xml:space="preserve">SO-05  Elektrická prípojka </t>
  </si>
  <si>
    <t>{cd3c0e0e-7885-439f-887f-490c6b0ff8e3}</t>
  </si>
  <si>
    <t>SO-05.1  Elektrická prípojka (RIS10-RE)</t>
  </si>
  <si>
    <t>{a44e7429-18df-4b55-8bf1-2021d0b9bd2a}</t>
  </si>
  <si>
    <t>SO-05.2  Vonkajšie rozvody elektriny (RE-RH)</t>
  </si>
  <si>
    <t>{59727842-6c1c-466f-acd8-6043cf7760ba}</t>
  </si>
  <si>
    <t>SO-06  Oplotenie</t>
  </si>
  <si>
    <t>{f02c1714-1c7b-429b-a067-91b7be586349}</t>
  </si>
  <si>
    <t>SO-06.1  Plot uličný</t>
  </si>
  <si>
    <t>{1b599b6a-d0a8-4445-bb9b-4bd3ac7b34d2}</t>
  </si>
  <si>
    <t>SO-06.2  Plot bočný a zadný</t>
  </si>
  <si>
    <t>{ada97df7-eaa1-47e1-8e79-d8fa4042946d}</t>
  </si>
  <si>
    <t>SO-07  Technická úprava areálu</t>
  </si>
  <si>
    <t>{80da42a4-9212-419e-a83e-6f6f646a8eff}</t>
  </si>
  <si>
    <t>SO-07.1  Spevnené plochy</t>
  </si>
  <si>
    <t>{226d481e-56d9-41cb-b7a7-c46599e866c4}</t>
  </si>
  <si>
    <t>SO-07.2  Sadové úpravy a zeleň</t>
  </si>
  <si>
    <t>{f9e8f7cc-a274-4314-9d0c-ecc97cf7914c}</t>
  </si>
  <si>
    <t>KRYCÍ LIST ROZPOČTU</t>
  </si>
  <si>
    <t>Objekt:</t>
  </si>
  <si>
    <t>01 - SO-01  Detské jasle</t>
  </si>
  <si>
    <t>Časť:</t>
  </si>
  <si>
    <t>01 - SO-01.1  Architektúra a statika</t>
  </si>
  <si>
    <t>podľa PD pre stavebné povolenie z 02/2019 znížené - pre žiadosť na EU úprava AMANTE-01 podľa poskytnutej dotácie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</si>
  <si>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</si>
  <si>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</si>
  <si>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</si>
  <si>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</si>
  <si>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</si>
  <si>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</si>
  <si>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</si>
  <si>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</si>
  <si>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</si>
  <si>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</si>
  <si>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</si>
  <si>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</si>
  <si>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</si>
  <si>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</si>
  <si>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</si>
  <si>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</si>
  <si>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</t>
  </si>
  <si>
    <t xml:space="preserve">    713 - Izolácie tepelné</t>
  </si>
  <si>
    <t xml:space="preserve">    722 - Zdravotechnika - vnútorný vodovod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</si>
  <si>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</si>
  <si>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</si>
  <si>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</si>
  <si>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765 - Konštrukcie - krytiny tvrdé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</si>
  <si>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</si>
  <si>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</si>
  <si>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</si>
  <si>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775 - Podlahy vlysové a parketové</t>
  </si>
  <si>
    <t xml:space="preserve">    776 - Podlahy povlakové</t>
  </si>
  <si>
    <t xml:space="preserve">    781 - Dokončovacie práce a obklady</t>
  </si>
  <si>
    <t xml:space="preserve">    782 - Obklady z prírodného a konglomerovaného kameňa</t>
  </si>
  <si>
    <t xml:space="preserve">    783 - Dokončovacie práce - nátery</t>
  </si>
  <si>
    <t xml:space="preserve">    784 - Maľby</t>
  </si>
  <si>
    <t>OST - Ostatné</t>
  </si>
  <si>
    <t>ROZPOČET</t>
  </si>
  <si>
    <t>PČ</t>
  </si>
  <si>
    <t>MJ</t>
  </si>
  <si>
    <t>Množstvo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</si>
  <si>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</si>
  <si>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</si>
  <si>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</si>
  <si>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</si>
  <si>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</si>
  <si>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</si>
  <si>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</si>
  <si>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</si>
  <si>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</si>
  <si>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</si>
  <si>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</si>
  <si>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</si>
  <si>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121101111</t>
  </si>
  <si>
    <t>Odstránenie ornice s vodor. premiestn. na hromady, so zložením na vzdialenosť do 100 m a do 100m3</t>
  </si>
  <si>
    <t>m3</t>
  </si>
  <si>
    <t>4</t>
  </si>
  <si>
    <t>-258314157</t>
  </si>
  <si>
    <t>VV</t>
  </si>
  <si>
    <t>0,15*(13,8*8,9+5,1*9,7+8,9*9,5)</t>
  </si>
  <si>
    <t>-0,026</t>
  </si>
  <si>
    <t xml:space="preserve">Súčet </t>
  </si>
  <si>
    <t>122201101</t>
  </si>
  <si>
    <t>Odkopávka a prekopávka nezapažená v hornine 3, do 100 m3</t>
  </si>
  <si>
    <t>1314672353</t>
  </si>
  <si>
    <t>(1,15-0,6-0,05-0,15)*(13,8*8,9+5,1*9,7+8,9*9,5)</t>
  </si>
  <si>
    <t>0,006</t>
  </si>
  <si>
    <t>Súčet - po -0,55 m</t>
  </si>
  <si>
    <t>3</t>
  </si>
  <si>
    <t>122201109</t>
  </si>
  <si>
    <t>Odkopávky a prekopávky nezapažené. Príplatok k cenám za lepivosť horniny 3</t>
  </si>
  <si>
    <t>863270354</t>
  </si>
  <si>
    <t>130201001</t>
  </si>
  <si>
    <t>Výkop jamy a ryhy v obmedzenom priestore horn. tr.3 ručne</t>
  </si>
  <si>
    <t>-737482995</t>
  </si>
  <si>
    <t xml:space="preserve">(0,75-0,55)*0,35*(9,5+4,2+9,5)   </t>
  </si>
  <si>
    <t xml:space="preserve">(1,15-0,55)*0,7*0,7*4                 </t>
  </si>
  <si>
    <t>Medzisúčet - terasa</t>
  </si>
  <si>
    <t>(1,15-0,55)*0,4*1,0</t>
  </si>
  <si>
    <t>0,15*41,765   "15% ručne</t>
  </si>
  <si>
    <t>-0,005</t>
  </si>
  <si>
    <t>Súčet</t>
  </si>
  <si>
    <t>5</t>
  </si>
  <si>
    <t>132201201</t>
  </si>
  <si>
    <t>Výkop ryhy šírky 600-2000mm horn.3 do 100m3</t>
  </si>
  <si>
    <t>1005976274</t>
  </si>
  <si>
    <t>(1,15-0,55)*0,7*(13,8+7,5*2+6,825+4,925+13,8)</t>
  </si>
  <si>
    <t>(1,15-0,55)*0,7*(9,5*3+3,975+2,825*2)</t>
  </si>
  <si>
    <t>(1,15-0,55)*0,65*7,5</t>
  </si>
  <si>
    <t>Medzisúčet</t>
  </si>
  <si>
    <t>-0,15*41,765   "15% ručne</t>
  </si>
  <si>
    <t>6</t>
  </si>
  <si>
    <t>132201209</t>
  </si>
  <si>
    <t>Príplatok k cenám za lepivosť pri hĺbení rýh š. nad 600 do 2 000 mm zapaž. i nezapažených, s urovnaním dna v hornine 3</t>
  </si>
  <si>
    <t>-1294197747</t>
  </si>
  <si>
    <t>7</t>
  </si>
  <si>
    <t>162201102</t>
  </si>
  <si>
    <t>Vodorovné premiestnenie výkopku z horniny 1-4 nad 20-50m</t>
  </si>
  <si>
    <t>-1081547569</t>
  </si>
  <si>
    <t>89,9+9,3+35,5   "výkop</t>
  </si>
  <si>
    <t>-29,5    "zásyp</t>
  </si>
  <si>
    <t>Súčet - po stavenisku</t>
  </si>
  <si>
    <t>8</t>
  </si>
  <si>
    <t>162201201</t>
  </si>
  <si>
    <t>Vodorovné premiestnenie výkopu nosením do 10 m horniny 1 až 4</t>
  </si>
  <si>
    <t>-1423207757</t>
  </si>
  <si>
    <t>9,3   "ručný výkop</t>
  </si>
  <si>
    <t>29,5   "zásyp medzi ŽB pásy</t>
  </si>
  <si>
    <t>9</t>
  </si>
  <si>
    <t>171201202</t>
  </si>
  <si>
    <t>Uloženie sypaniny na skládky nad 100 do 1000 m3</t>
  </si>
  <si>
    <t>1012171502</t>
  </si>
  <si>
    <t>10</t>
  </si>
  <si>
    <t>174101102</t>
  </si>
  <si>
    <t>Zásyp sypaninou so zhutnením v uzavretých priestoroch s urovnaním povrchu zásypu</t>
  </si>
  <si>
    <t>875543141</t>
  </si>
  <si>
    <t>0,1*(7,225*2,1+7,225*5,5+5,325*3,5+5,325*4,1)</t>
  </si>
  <si>
    <t>0,1*(4,375*9,25+3,225*5,35+3,225*3,6)</t>
  </si>
  <si>
    <t>(0,55-0,21)*4,2*9,15</t>
  </si>
  <si>
    <t>-0,037</t>
  </si>
  <si>
    <t>Súčet - zeminou po štrkopieskový násyp</t>
  </si>
  <si>
    <t>Zakladanie</t>
  </si>
  <si>
    <t>11</t>
  </si>
  <si>
    <t>215901101</t>
  </si>
  <si>
    <t>Zhutnenie podložia z rastlej horniny 1 až 4 pod násypy, z hornina súdržných do 92 % PS a nesúdržných</t>
  </si>
  <si>
    <t>m2</t>
  </si>
  <si>
    <t>-1326311540</t>
  </si>
  <si>
    <t>13,8*8,9+5,1*9,7+8,9*9,5</t>
  </si>
  <si>
    <t>-0,04</t>
  </si>
  <si>
    <t>12</t>
  </si>
  <si>
    <t>271573001</t>
  </si>
  <si>
    <t>Násyp pod základové  konštrukcie so zhutnením zo štrkopiesku fr.0-32 mm</t>
  </si>
  <si>
    <t>-1783434379</t>
  </si>
  <si>
    <t>0,15*0,7*(13,8+7,5*2+6,825+4,925+13,8)</t>
  </si>
  <si>
    <t>0,15*0,7*(9,5*3+3,975+2,825*2)</t>
  </si>
  <si>
    <t>0,15*0,65*7,5</t>
  </si>
  <si>
    <t>0,15*0,4*1,0</t>
  </si>
  <si>
    <t xml:space="preserve">0,15*0,3*(9,5+4,2+9,5)   </t>
  </si>
  <si>
    <t xml:space="preserve">0,15*0,7*0,7*4                 </t>
  </si>
  <si>
    <t>-0,039</t>
  </si>
  <si>
    <t>13</t>
  </si>
  <si>
    <t>273351217</t>
  </si>
  <si>
    <t>Debnenie stien základových dosiek, zhotovenie-tradičné</t>
  </si>
  <si>
    <t>564823041</t>
  </si>
  <si>
    <t>2*(0,15+0,05)*(13,4+18,0)</t>
  </si>
  <si>
    <t>0,04</t>
  </si>
  <si>
    <t>Súčet - podkladný betón</t>
  </si>
  <si>
    <t>14</t>
  </si>
  <si>
    <t>273351218</t>
  </si>
  <si>
    <t>Debnenie stien základových dosiek, odstránenie-tradičné</t>
  </si>
  <si>
    <t>-1496947405</t>
  </si>
  <si>
    <t>15</t>
  </si>
  <si>
    <t>274271322</t>
  </si>
  <si>
    <t>Murivo základových pásov (m2) PREMAC 50x25x25 s betónovou výplňou C 16/20 hr. 250 mm</t>
  </si>
  <si>
    <t>1472316140</t>
  </si>
  <si>
    <t>0,25*(13,4+7,9)</t>
  </si>
  <si>
    <t>-0,025</t>
  </si>
  <si>
    <t>16</t>
  </si>
  <si>
    <t>274271323</t>
  </si>
  <si>
    <t>Murivo základových pásov (m2) PREMAC 50x30x25 s betónovou výplňou C 16/20 hr. 300 mm</t>
  </si>
  <si>
    <t>-1835340128</t>
  </si>
  <si>
    <t>0,25*(13,4+7,9*2+7,225+5,325)</t>
  </si>
  <si>
    <t>0,25*(9,5*3+4,375+3,225*2)</t>
  </si>
  <si>
    <t>0,031</t>
  </si>
  <si>
    <t>17</t>
  </si>
  <si>
    <t>274321411</t>
  </si>
  <si>
    <t>Betón základových pásov, železový (bez výstuže), tr. C 25/30</t>
  </si>
  <si>
    <t>1108721627</t>
  </si>
  <si>
    <t>0,45*0,7*(13,8+7,5*2+6,825+4,925+13,8)</t>
  </si>
  <si>
    <t>0,45*0,7*(9,5*3+3,975+2,825*2)</t>
  </si>
  <si>
    <t>0,45*0,65*7,5</t>
  </si>
  <si>
    <t>0,45*0,4*(1,0+0,25)</t>
  </si>
  <si>
    <t xml:space="preserve">(0,21+0,15)*(0,3+0,35)/2*(9,5+4,2+9,5)   </t>
  </si>
  <si>
    <t>0,038</t>
  </si>
  <si>
    <t>Súčet - výška ŽB pásov podľa statiky (bez podkladného betónu)</t>
  </si>
  <si>
    <t>18</t>
  </si>
  <si>
    <t>274361821</t>
  </si>
  <si>
    <t xml:space="preserve">Výstuž základových pásov z ocele 10505 </t>
  </si>
  <si>
    <t>t</t>
  </si>
  <si>
    <t>-1146217895</t>
  </si>
  <si>
    <t>10*1,58*(13,8+7,5*2+6,825+4,925+13,8+9,5*3+3,975+2,825*2)*0,001</t>
  </si>
  <si>
    <t>0,617*2,3*(13,8+7,5*2+6,825+4,925+13,8+9,5*3+3,975+2,825*2)/0,25*0,001</t>
  </si>
  <si>
    <t>10*1,58*7,5*0,001</t>
  </si>
  <si>
    <t>0,617*2,2*7,5/0,25*0,001</t>
  </si>
  <si>
    <t>6*1,58*(1,0+0,25)*0,001</t>
  </si>
  <si>
    <t>0,617*1,7*(1,0+0,25)/0,25*0,001</t>
  </si>
  <si>
    <t>6*0,889*(9,5+4,2+9,5)*0,001</t>
  </si>
  <si>
    <t>0,617*2,8*(9,5+4,2+9,5)/0,25*0,001</t>
  </si>
  <si>
    <t xml:space="preserve">Medzisúčet </t>
  </si>
  <si>
    <t>0,05*2,447    "krytie a stratné</t>
  </si>
  <si>
    <t>19</t>
  </si>
  <si>
    <t>274361825</t>
  </si>
  <si>
    <t>Výstuž pre murivo základových pásov PREMAC s betónovou výplňou z ocele 10505</t>
  </si>
  <si>
    <t>-463963500</t>
  </si>
  <si>
    <t>2*0,395*(13,4+7,9)*0,001</t>
  </si>
  <si>
    <t>2*0,395*(13,4+7,9*2+7,225+5,325)*0,001</t>
  </si>
  <si>
    <t>2*0,395*(9,5*3+4,375+3,225*2)*0,001</t>
  </si>
  <si>
    <t>0,05*0,081   "krytie a stratné</t>
  </si>
  <si>
    <t>0,005</t>
  </si>
  <si>
    <t>275321411</t>
  </si>
  <si>
    <t>Betón základových pätiek, železový (bez výstuže), tr. C 25/30</t>
  </si>
  <si>
    <t>-1162825784</t>
  </si>
  <si>
    <t>0,45*0,7*0,7*4</t>
  </si>
  <si>
    <t>0,018</t>
  </si>
  <si>
    <t>Súčet - výška ŽB pätiek podľa statiky (bez podkladného betónu)</t>
  </si>
  <si>
    <t>21</t>
  </si>
  <si>
    <t>275361821</t>
  </si>
  <si>
    <t xml:space="preserve">Výstuž základových pätiek z ocele 10505 </t>
  </si>
  <si>
    <t>-1048320808</t>
  </si>
  <si>
    <t>0,9*80,0*0,001</t>
  </si>
  <si>
    <t>0,008</t>
  </si>
  <si>
    <t>Súčet - odhad - 80 kg/m3 betónu</t>
  </si>
  <si>
    <t>22</t>
  </si>
  <si>
    <t>279100016</t>
  </si>
  <si>
    <t>Prestup v základoch z vláknocem. rúr PFR-Permur dĺžky do 700 mm, vn. pr. 100 mm, potrubie vonk.pr. 20-65 mm (bez sady PDE-Permur)</t>
  </si>
  <si>
    <t>ks</t>
  </si>
  <si>
    <t>755379025</t>
  </si>
  <si>
    <t>1   "voda</t>
  </si>
  <si>
    <t>23</t>
  </si>
  <si>
    <t>279100046</t>
  </si>
  <si>
    <t>Prestup v základoch z vláknocem. rúr PFR-Permur dĺžky do 700 mm, vn. pr. 200 mm, potrubie vonk.pr. 108-144 mm (bez sady PDE-Permur)</t>
  </si>
  <si>
    <t>-518681970</t>
  </si>
  <si>
    <t>3   "kanalizácia</t>
  </si>
  <si>
    <t>Zvislé a kompletné konštrukcie</t>
  </si>
  <si>
    <t>24</t>
  </si>
  <si>
    <t>311234560</t>
  </si>
  <si>
    <t>Murivo nosné (m3) z tehál pálených brúsených na pero a drážku, na maltu  (300x250x249)</t>
  </si>
  <si>
    <t>-1776933595</t>
  </si>
  <si>
    <t>0,3*3,05*(13,4+17,4+8,5+9,5+4,9+7,9)</t>
  </si>
  <si>
    <t>0,3*3,05*(7,6+5,175+9,25)</t>
  </si>
  <si>
    <t>-0,3*(0,85*0,5+0,85*1,7*6+0,9*1,7*6+0,9*0,5*2+1,2*1,7*3+0,6*1,7)</t>
  </si>
  <si>
    <t>-0,3*(0,9*2,6+1,65*2,6+3,4*2,6*2)</t>
  </si>
  <si>
    <t>-0,3*(0,8*2,1+0,7*2,1+1,65*2,6+2,4*1,45+0,7*2,0*2)</t>
  </si>
  <si>
    <t>0,3*1,25*(14,2+18,2-0,3*13)*2</t>
  </si>
  <si>
    <t>1/2*0,3*(8,0-4,7)*(7,9+7,9+7,9)</t>
  </si>
  <si>
    <t>-0,3*(1,2*2,1*4+0,85*2,1*2+0,9*1,5*2+0,9*2,1*2+0,8*0,6*2)</t>
  </si>
  <si>
    <t>-1/2*0,3*1,95*1,55*6</t>
  </si>
  <si>
    <t>0,727</t>
  </si>
  <si>
    <t>25</t>
  </si>
  <si>
    <t>311234561</t>
  </si>
  <si>
    <t>Murivo nosné (m3) z tehál pálených  brúsených na pero a drážku, na maltu  (250x375x249)</t>
  </si>
  <si>
    <t>1024851214</t>
  </si>
  <si>
    <t>0,25*3,05*(5,5-0,3*3+7,9+1,2)</t>
  </si>
  <si>
    <t>-0,25*(1,65*2,6+1,65*2,6*2+1,825*2,6)</t>
  </si>
  <si>
    <t>0,25*(3,05-0,25)*(7,9+7,9-0,3*3-1,775-1,65)</t>
  </si>
  <si>
    <t>-0,25*(1,65*2,1+1/2*1,95*1,55*4)</t>
  </si>
  <si>
    <t>0,003</t>
  </si>
  <si>
    <t>26</t>
  </si>
  <si>
    <t>317161201</t>
  </si>
  <si>
    <t>Preklad nosný keramický šírky 70 mm, výšky 238 mm, dĺžky 1000 mm</t>
  </si>
  <si>
    <t>-2100305498</t>
  </si>
  <si>
    <t>27</t>
  </si>
  <si>
    <t>317161202</t>
  </si>
  <si>
    <t>Preklad nosný keramický šírky 70 mm, výšky 238 mm, dĺžky 1250 mm</t>
  </si>
  <si>
    <t>-2092318349</t>
  </si>
  <si>
    <t>28</t>
  </si>
  <si>
    <t>317161203</t>
  </si>
  <si>
    <t>Preklad nosný keramický šírky 70 mm, výšky 238 mm, dĺžky 1500 mm</t>
  </si>
  <si>
    <t>-1248862829</t>
  </si>
  <si>
    <t>29</t>
  </si>
  <si>
    <t>317161206</t>
  </si>
  <si>
    <t>Preklad nosný keramický šírky 70 mm, výšky 238 mm, dĺžky 2250 mm</t>
  </si>
  <si>
    <t>-356975042</t>
  </si>
  <si>
    <t>30</t>
  </si>
  <si>
    <t>317161208</t>
  </si>
  <si>
    <t>Preklad nosný keramický šírky 70 mm, výšky 238 mm, dĺžky 2750 mm</t>
  </si>
  <si>
    <t>1190855191</t>
  </si>
  <si>
    <t>31</t>
  </si>
  <si>
    <t>317321315</t>
  </si>
  <si>
    <t>Betón prekladov železový (bez výstuže) tr. C 20/25</t>
  </si>
  <si>
    <t>-490209763</t>
  </si>
  <si>
    <t>0,4*0,3*(3,6+1,725+2,4)</t>
  </si>
  <si>
    <t>0,5*0,3*(3,4+3,4)</t>
  </si>
  <si>
    <t>0,053</t>
  </si>
  <si>
    <t>Súčet - ostatnú časť prekladov obsahujä ŽB vence</t>
  </si>
  <si>
    <t>32</t>
  </si>
  <si>
    <t>317351107</t>
  </si>
  <si>
    <t>Debnenie prekladu  vrátane podpornej konštrukcie výšky do 4 m zhotovenie</t>
  </si>
  <si>
    <t>775449750</t>
  </si>
  <si>
    <t>(2*0,4+0,3)*(3,6+1,725+2,4)</t>
  </si>
  <si>
    <t>(2*0,5+0,3)*(3,4+3,4)</t>
  </si>
  <si>
    <t>0,062</t>
  </si>
  <si>
    <t>33</t>
  </si>
  <si>
    <t>317351108</t>
  </si>
  <si>
    <t>Debnenie prekladu  vrátane podpornej konštrukcie výšky do 4 m odstránenie</t>
  </si>
  <si>
    <t>429531409</t>
  </si>
  <si>
    <t>34</t>
  </si>
  <si>
    <t>317361821</t>
  </si>
  <si>
    <t xml:space="preserve">Výstuž prekladov z ocele 10505 </t>
  </si>
  <si>
    <t>1879240456</t>
  </si>
  <si>
    <t>(4*1,58+4*0,889)*(3,6+1,725+2,4)*0,001</t>
  </si>
  <si>
    <t>0,395*3*1,4*(3,6+1,725+2,4)/0,12*0,001</t>
  </si>
  <si>
    <t>(5*1,58+4*0,889)*(3,4+3,4)*0,001</t>
  </si>
  <si>
    <t>0,395*1,6*(3,4+3,4)/0,12*0,001</t>
  </si>
  <si>
    <t>0,05*0,297     "5% krytie a stratné</t>
  </si>
  <si>
    <t>35</t>
  </si>
  <si>
    <t>331321315</t>
  </si>
  <si>
    <t>Betón stĺpov a pilierov hranatých, ťahadiel, rámových stojok, vzpier, železový (bez výstuže) tr. C 20/25</t>
  </si>
  <si>
    <t>1299545708</t>
  </si>
  <si>
    <t>0,3*0,3*(3,05+1,25*18+3,0*8)</t>
  </si>
  <si>
    <t>0,3*0,25*(3,05*3+3,0*3)</t>
  </si>
  <si>
    <t>-0,021</t>
  </si>
  <si>
    <t>36</t>
  </si>
  <si>
    <t>331351101</t>
  </si>
  <si>
    <t>Debnenie hranatých stĺpov prierezu pravouhlého štvoruholníka výšky do 4 m, zhotovenie-dielce</t>
  </si>
  <si>
    <t>-1885411438</t>
  </si>
  <si>
    <t>2*(0,3+0,3)*(3,05+1,25*18+3,0*8)</t>
  </si>
  <si>
    <t>2*(0,3+0,25)*(3,05*3+3,0*3)</t>
  </si>
  <si>
    <t>37</t>
  </si>
  <si>
    <t>331351102</t>
  </si>
  <si>
    <t>Debnenie hranatých stĺpov prierezu pravouhlého štvoruholníka výšky do 4 m, odstránenie-dielce</t>
  </si>
  <si>
    <t>-1296223047</t>
  </si>
  <si>
    <t>38</t>
  </si>
  <si>
    <t>331361821</t>
  </si>
  <si>
    <t xml:space="preserve">Výstuž stĺpov, pilierov, stojok hranatých z bet. ocele 10505 </t>
  </si>
  <si>
    <t>1433174234</t>
  </si>
  <si>
    <t>8*0,889*(3,05+1,5)*0,001     "vrátane kotevných prútov</t>
  </si>
  <si>
    <t>0,395*2*1,2*3,05/0,25*0,001</t>
  </si>
  <si>
    <t>(5*1,58+5*0,889)*1,25*18*0,001</t>
  </si>
  <si>
    <t>0,395*2*1,2*1,25*18/0,2*0,001</t>
  </si>
  <si>
    <t>8*0,889*3,0*8*0,001</t>
  </si>
  <si>
    <t>0,395*2*1,2*3,0*8/0,2*0,001</t>
  </si>
  <si>
    <t>8*0,889*(3,05*3+1,5*3+3,0*3)*0,001    "vrátane kotevných prútov</t>
  </si>
  <si>
    <t>0,395*2*1,1*(3,05*3+3,0*3)/0,2*0,001</t>
  </si>
  <si>
    <t>0,05*0,954   "5% krytie a stratné</t>
  </si>
  <si>
    <t>39</t>
  </si>
  <si>
    <t>342243104</t>
  </si>
  <si>
    <t>Priečky z tehál pálených P 10 na pero a drážku, na maltu MVC 2,5 (140x497x238)</t>
  </si>
  <si>
    <t>1195090731</t>
  </si>
  <si>
    <t>3,2*2,1-(0,8*2,6+1,15*1,7)</t>
  </si>
  <si>
    <t>2,2*2,3</t>
  </si>
  <si>
    <t>3,2*(2,3+1,8+1,725+3,225)-(0,6+0,7)*2,1</t>
  </si>
  <si>
    <t>0,025</t>
  </si>
  <si>
    <t>40</t>
  </si>
  <si>
    <t>342243106</t>
  </si>
  <si>
    <t>Priečky z tehál pálených P 10 na pero a drážku, na maltu MVC 2,5 (100x500x238)</t>
  </si>
  <si>
    <t>-1330741778</t>
  </si>
  <si>
    <t>3,2*(2,1+2,1+2,1+1,1)-(1,05*2,5+0,8*2,1)</t>
  </si>
  <si>
    <t>3,2*1,925-1,65*2,55</t>
  </si>
  <si>
    <t>-0,028</t>
  </si>
  <si>
    <t>41</t>
  </si>
  <si>
    <t>342243107</t>
  </si>
  <si>
    <t>Priečky z tehál pálených 20 P 10 na pero a drážku, na maltu MVC 2,5 (200x497x238)</t>
  </si>
  <si>
    <t>326336570</t>
  </si>
  <si>
    <t xml:space="preserve">3,05*0,8   </t>
  </si>
  <si>
    <t>0,06</t>
  </si>
  <si>
    <t>Súčet - pri 003</t>
  </si>
  <si>
    <t>Vodorovné konštrukcie</t>
  </si>
  <si>
    <t>42</t>
  </si>
  <si>
    <t>411321314</t>
  </si>
  <si>
    <t>Betón stropov doskových a trámových,  železový tr. C 20/25</t>
  </si>
  <si>
    <t>-98582183</t>
  </si>
  <si>
    <t>0,2*(7,225*5,5+4,375*9,25+7,225*2,1+5,325*3,5+5,325*4,1)    "D1-D5</t>
  </si>
  <si>
    <t>0,2*(3,225*1,95+1,725*3,55)   "D6-D7</t>
  </si>
  <si>
    <t>0,2*(8,5*0,75+1,3*8,95+4,9*1,3+0,75*9,8)    "K</t>
  </si>
  <si>
    <t>43</t>
  </si>
  <si>
    <t>411351101</t>
  </si>
  <si>
    <t>Debnenie stropov doskových zhotovenie-dielce</t>
  </si>
  <si>
    <t>-1461383169</t>
  </si>
  <si>
    <t>7,225*5,5+4,375*9,25+7,225*2,1+5,325*3,5+5,325*4,1    "D1-D5</t>
  </si>
  <si>
    <t>3,225*1,95+1,725*3,55   "D6-D7</t>
  </si>
  <si>
    <t>8,5*0,75+1,3*8,95+4,9*1,3+0,75*9,8    "K</t>
  </si>
  <si>
    <t>44</t>
  </si>
  <si>
    <t>411351102</t>
  </si>
  <si>
    <t>Debnenie stropov doskových odstránenie-dielce</t>
  </si>
  <si>
    <t>710989060</t>
  </si>
  <si>
    <t>45</t>
  </si>
  <si>
    <t>411354171</t>
  </si>
  <si>
    <t>Podporná konštrukcia stropov výšky do 4 m pre zaťaženie do 5 kPa zhotovenie</t>
  </si>
  <si>
    <t>1958298926</t>
  </si>
  <si>
    <t>46</t>
  </si>
  <si>
    <t>411354172</t>
  </si>
  <si>
    <t>Podporná konštrukcia stropov výšky do 4 m pre zaťaženie do 5 kPa odstránenie</t>
  </si>
  <si>
    <t>1542797939</t>
  </si>
  <si>
    <t>47</t>
  </si>
  <si>
    <t>411361821</t>
  </si>
  <si>
    <t>Výstuž stropov doskových, trámových, vložkových,konzolových alebo balkónových, 10505</t>
  </si>
  <si>
    <t>-35169762</t>
  </si>
  <si>
    <t>90,0*36,0*0,001</t>
  </si>
  <si>
    <t>Súčet - odhad bez statiky, 90 kg/m3 betónu</t>
  </si>
  <si>
    <t>48</t>
  </si>
  <si>
    <t>417321414</t>
  </si>
  <si>
    <t>Betón stužujúcich pásov a vencov železový tr. C 20/25</t>
  </si>
  <si>
    <t>2045056160</t>
  </si>
  <si>
    <t>0,3*(0,2+0,15)*(13,4+17,4+8,5+9,5+4,9+7,9)</t>
  </si>
  <si>
    <t>0,3*(0,2+0,15)*(7,6+5,175+9,25)</t>
  </si>
  <si>
    <t>0,3*0,25*(14,2+18,2-7,9+14,2-7,9+18,2-7,9)</t>
  </si>
  <si>
    <t>0,3*0,25*(2,6+4,6+2,6)*3</t>
  </si>
  <si>
    <t>0,25*(0,2+0,15)*(7,9+7,9)</t>
  </si>
  <si>
    <t>0,25*0,25*(2,6+4,6+2,6)*2</t>
  </si>
  <si>
    <t xml:space="preserve">0,2*0,25*0,8   </t>
  </si>
  <si>
    <t>-0,017</t>
  </si>
  <si>
    <t>49</t>
  </si>
  <si>
    <t>417351115</t>
  </si>
  <si>
    <t>Debnenie bočníc stužujúcich pásov a vencov vrátane vzpier zhotovenie</t>
  </si>
  <si>
    <t>-1638418188</t>
  </si>
  <si>
    <t>2*(0,2+0,15)*(13,4+17,4+8,5+9,5+4,9+7,9)</t>
  </si>
  <si>
    <t>2*(0,2+0,15)*(7,6+5,175+9,25)</t>
  </si>
  <si>
    <t>2*0,25*(14,2+18,2-7,9+14,2-7,9+18,2-7,9)</t>
  </si>
  <si>
    <t>2*0,25*(2,6+4,6+2,6)*3</t>
  </si>
  <si>
    <t>2*(0,2+0,15)*(7,9+7,9)</t>
  </si>
  <si>
    <t>2*0,25*(2,6+4,6+2,6)*2</t>
  </si>
  <si>
    <t xml:space="preserve">2*0,25*0,8   </t>
  </si>
  <si>
    <t>-0,048</t>
  </si>
  <si>
    <t>50</t>
  </si>
  <si>
    <t>417351116</t>
  </si>
  <si>
    <t>Debnenie bočníc stužujúcich pásov a vencov vrátane vzpier odstránenie</t>
  </si>
  <si>
    <t>180736544</t>
  </si>
  <si>
    <t>51</t>
  </si>
  <si>
    <t>417361821</t>
  </si>
  <si>
    <t xml:space="preserve">Výstuž  stužujúcich pásov a vencov z betonárskej ocele 10505 </t>
  </si>
  <si>
    <t>1199120370</t>
  </si>
  <si>
    <t>8*0,889*(13,4+17,4+8,5+9,5+4,9+7,9)*0,001</t>
  </si>
  <si>
    <t>8*0,889*(7,6+5,175+9,25)*0,001</t>
  </si>
  <si>
    <t>8*0,889*(14,2+18,2-7,9+14,2-7,9+18,2-7,9)*0,001</t>
  </si>
  <si>
    <t>8*0,889*(2,6+4,6+2,6)*3*0,001</t>
  </si>
  <si>
    <t>8*0,889*(7,9+7,9)*0,001</t>
  </si>
  <si>
    <t>8*0,889*(2,6+4,6+2,6)*2*0,001</t>
  </si>
  <si>
    <t>6*0,889*0,8*0,001</t>
  </si>
  <si>
    <t>2*0,222*1,3*(13,4+17,4+8,5+9,5+4,9+7,9)/0,15*0,001</t>
  </si>
  <si>
    <t>2*0,222*1,3*(7,6+5,175+9,25)/0,15*0,001</t>
  </si>
  <si>
    <t>2*0,222*1,1*(14,2+18,2-7,9+14,2-7,9+18,2-7,9)/0,15*0,001</t>
  </si>
  <si>
    <t>2*0,222*1,1*(2,6+4,6+2,6)*3/0,15*0,001</t>
  </si>
  <si>
    <t>2*0,222*1,2*(7,9+7,9)/0,15*0,001</t>
  </si>
  <si>
    <t>2*0,222*1,0*(2,6+4,6+2,6)*2/0,15*0,001</t>
  </si>
  <si>
    <t xml:space="preserve">2*0,222*0,9*0,8/0,15*0,001   </t>
  </si>
  <si>
    <t>52</t>
  </si>
  <si>
    <t>417391151</t>
  </si>
  <si>
    <t>Montáž obkladu betónových konštrukcií vykonaný súčasne s betónovaním extrudovaným polystyrénom</t>
  </si>
  <si>
    <t>-1173491299</t>
  </si>
  <si>
    <t>2*(0,2+0,15)*(13,4+18,0)</t>
  </si>
  <si>
    <t>2*0,25*(14,15+18,8)</t>
  </si>
  <si>
    <t>0,045</t>
  </si>
  <si>
    <t>53</t>
  </si>
  <si>
    <t>M</t>
  </si>
  <si>
    <t>283720018800</t>
  </si>
  <si>
    <t>Doska soklová EPS Sto-Sockelplatte CZ hr. 50 mm, 1000x500 mm</t>
  </si>
  <si>
    <t>-1566797717</t>
  </si>
  <si>
    <t>38,5*1,02</t>
  </si>
  <si>
    <t>0,03</t>
  </si>
  <si>
    <t>54</t>
  </si>
  <si>
    <t>430321315</t>
  </si>
  <si>
    <t>Schodiskové konštrukcie, betón železový tr. C 20/25</t>
  </si>
  <si>
    <t>-695316984</t>
  </si>
  <si>
    <t>0,2*1,2*5,65</t>
  </si>
  <si>
    <t>0,044</t>
  </si>
  <si>
    <t>55</t>
  </si>
  <si>
    <t>430361821</t>
  </si>
  <si>
    <t>Výstuž schodiskových konštrukcií z betonárskej ocele 10505</t>
  </si>
  <si>
    <t>1799543679</t>
  </si>
  <si>
    <t>13*0,889*5,65*0,001</t>
  </si>
  <si>
    <t>0,395*1,2*5,65/0,3*0,001</t>
  </si>
  <si>
    <t>0,05*0,074   "5% krytie a stratné</t>
  </si>
  <si>
    <t>0,002</t>
  </si>
  <si>
    <t>56</t>
  </si>
  <si>
    <t>431351121</t>
  </si>
  <si>
    <t>Debnenie do 4 m výšky - podest a podstupňových dosiek pôdorysne priamočiarych zhotovenie</t>
  </si>
  <si>
    <t>-989908817</t>
  </si>
  <si>
    <t>1,2*5,65</t>
  </si>
  <si>
    <t>0,02</t>
  </si>
  <si>
    <t>57</t>
  </si>
  <si>
    <t>431351122</t>
  </si>
  <si>
    <t>Debnenie do 4 m výšky - podest a podstupňových dosiek pôdorysne priamočiarych odstránenie</t>
  </si>
  <si>
    <t>-747777516</t>
  </si>
  <si>
    <t>58</t>
  </si>
  <si>
    <t>434311116</t>
  </si>
  <si>
    <t>Stupne dusané na terén alebo dosku z betónu bez poteru, so zahladením povrchu tr. C 20/25</t>
  </si>
  <si>
    <t>m</t>
  </si>
  <si>
    <t>1090636372</t>
  </si>
  <si>
    <t>18*1,2</t>
  </si>
  <si>
    <t>59</t>
  </si>
  <si>
    <t>434351141</t>
  </si>
  <si>
    <t>Debnenie stupňov na podstupňovej doske alebo na teréne pôdorysne priamočiarych zhotovenie</t>
  </si>
  <si>
    <t>-1164581478</t>
  </si>
  <si>
    <t>18*1,2*(0,185+0,3)</t>
  </si>
  <si>
    <t>0,024</t>
  </si>
  <si>
    <t>60</t>
  </si>
  <si>
    <t>434351142</t>
  </si>
  <si>
    <t>Debnenie stupňov na podstupňovej doske alebo na teréne pôdorysne priamočiarych odstránenie</t>
  </si>
  <si>
    <t>-1639070594</t>
  </si>
  <si>
    <t>Komunikácie</t>
  </si>
  <si>
    <t>61</t>
  </si>
  <si>
    <t>596141111</t>
  </si>
  <si>
    <t>Kladenie dlažby z mozaiky jednofarebnej pre peších do lôžka z cementovej malty</t>
  </si>
  <si>
    <t>-1084067689</t>
  </si>
  <si>
    <t>53,25</t>
  </si>
  <si>
    <t>0,05</t>
  </si>
  <si>
    <t>Súčet - P3/A</t>
  </si>
  <si>
    <t>62</t>
  </si>
  <si>
    <t>592460020500</t>
  </si>
  <si>
    <t xml:space="preserve">Platňa betónová  </t>
  </si>
  <si>
    <t>765310264</t>
  </si>
  <si>
    <t>53,3*1,01</t>
  </si>
  <si>
    <t>-0,033</t>
  </si>
  <si>
    <t>Úpravy povrchov, podlahy, osadenie</t>
  </si>
  <si>
    <t>63</t>
  </si>
  <si>
    <t>611460121</t>
  </si>
  <si>
    <t>Príprava vnútorného podkladu stropov penetráciou základnou</t>
  </si>
  <si>
    <t>-984816796</t>
  </si>
  <si>
    <t>11,04+23,79+1,79+18,28+5,25+1,3+1,01+4,73+2,64+41,11+41,35+5,41+6,09</t>
  </si>
  <si>
    <t>Súčet - 1.  NP</t>
  </si>
  <si>
    <t>64</t>
  </si>
  <si>
    <t>611460151</t>
  </si>
  <si>
    <t>Príprava vnútorného podkladu stropov cementovým prednástrekom, hr. 3 mm</t>
  </si>
  <si>
    <t>-1201450725</t>
  </si>
  <si>
    <t>65</t>
  </si>
  <si>
    <t>611460241</t>
  </si>
  <si>
    <t>Vnútorná omietka stropov vápennocementová jadrová (hrubá), hr. 10 mm</t>
  </si>
  <si>
    <t>481305657</t>
  </si>
  <si>
    <t>66</t>
  </si>
  <si>
    <t>611460251</t>
  </si>
  <si>
    <t>Vnútorná omietka stropov vápennocementová štuková (jemná), hr. 3 mm</t>
  </si>
  <si>
    <t>582619627</t>
  </si>
  <si>
    <t>67</t>
  </si>
  <si>
    <t>612460121</t>
  </si>
  <si>
    <t>Príprava vnútorného podkladu stien penetráciou základnou</t>
  </si>
  <si>
    <t>-587577506</t>
  </si>
  <si>
    <t>2*3,2*(3,225+5,25+1,6+5,175+4,1+1,925+0,75+1,15+1,75)</t>
  </si>
  <si>
    <t>2*2,2*2,3</t>
  </si>
  <si>
    <t>2*3,2*(5,175+3,5+2,45+2,1+1,1+0,95+1,1+1,05+2,37+2,1+1,255+2,1+7,225+5,5)</t>
  </si>
  <si>
    <t>2*3,2*(4,375+9,25+3,225+1,65+3,225+1,95)</t>
  </si>
  <si>
    <t>-(0,85*0,5+0,85*1,7*6+0,9*1,7*6+0,9*0,5*2+1,2*1,7*3+0,6*1,7+0,9*2,6+1,65*2,6+3,4*2,6*2)</t>
  </si>
  <si>
    <t>-2*(0,8+1,65+1,65+1,65+1,65+1,825)*2,6-2*1,05*2,5-2*1,15*1,7</t>
  </si>
  <si>
    <t>-2*(0,8+0,7+0,6+0,7*3)*2,1-2*(1,65*2,55+2,4*1,45)</t>
  </si>
  <si>
    <t>0,25*(2,7+5,1*6+5,2*6+2,8*2+5,8*3+4,6+6,1+6,85+8,6*2+7,3+7,025)+0,15*7,7</t>
  </si>
  <si>
    <t>1,5*(7,55+1,0+1,14+2,95+1,85+3,4+3,8+5,65+3,45)</t>
  </si>
  <si>
    <t>3,05*(7,9+7,9+7,9)*2</t>
  </si>
  <si>
    <t>-(1,0*2,1*4+0,8*2,1*2+0,8*0,6*2+0,9*1,15*2+0,9*2,1*2+1/2*1,95*1,55*10)</t>
  </si>
  <si>
    <t>-2*(1,65+1,775)*2,1</t>
  </si>
  <si>
    <t>0,25*(5,2*4+5,0*2+2,8*2+4,1*2+5,1*2+5,975)</t>
  </si>
  <si>
    <t>3,39</t>
  </si>
  <si>
    <t>68</t>
  </si>
  <si>
    <t>612460151</t>
  </si>
  <si>
    <t>Príprava vnútorného podkladu stien cementovým prednástrekom, hr. 3 mm</t>
  </si>
  <si>
    <t>-1925812091</t>
  </si>
  <si>
    <t>69</t>
  </si>
  <si>
    <t>612460241</t>
  </si>
  <si>
    <t>Vnútorná omietka stien vápennocementová jadrová (hrubá), hr. 10 mm</t>
  </si>
  <si>
    <t>-1995734449</t>
  </si>
  <si>
    <t>70</t>
  </si>
  <si>
    <t>612460251</t>
  </si>
  <si>
    <t>Vnútorná omietka stien vápennocementová štuková (jemná), hr. 3 mm</t>
  </si>
  <si>
    <t>-1155070164</t>
  </si>
  <si>
    <t>620,0</t>
  </si>
  <si>
    <t>-(68,0+11,0)    "obklady na omietke</t>
  </si>
  <si>
    <t>71</t>
  </si>
  <si>
    <t>621462232</t>
  </si>
  <si>
    <t>Vonkajšia omietka podhľadov tenkovrstvová silikónová - škrabaná hr. 2 mm vrátane penetračného náteru Baumit UniPrimer</t>
  </si>
  <si>
    <t>1079644310</t>
  </si>
  <si>
    <t>8,8*0,75+1,3*8,95+4,9*1,3+0,75*9,8       "K</t>
  </si>
  <si>
    <t>0,2*(8,8+8,95+4,9+9,8)</t>
  </si>
  <si>
    <t>0,055</t>
  </si>
  <si>
    <t>72</t>
  </si>
  <si>
    <t>622464232</t>
  </si>
  <si>
    <t>Vonkajšia omietka stien tenkovrstvová silikónová - škrabaná hr. 2 mm vrátane penetračného náteru Baumit UniPrimer</t>
  </si>
  <si>
    <t>6532377</t>
  </si>
  <si>
    <t>(3,05-0,45)*(13,7+18,0)*2</t>
  </si>
  <si>
    <t>(4,8-3,05)*(14,35+18,95)*2</t>
  </si>
  <si>
    <t>1/2*(8,0-4,8)*(7,9+7,9+8,8)</t>
  </si>
  <si>
    <t>-(0,85*0,5+0,85*1,7*6+0,9*1,7*6+0,9*0,5*2+1,2*1,7*3+0,6*1,7)</t>
  </si>
  <si>
    <t>-(0,9*2,15+1,65*2,15+3,4*2,15*2)</t>
  </si>
  <si>
    <t>-(1,0*2,1*4+0,85*2,1*2+0,8*0,6*2+0,9*1,15*2+0,9*2,1*2)</t>
  </si>
  <si>
    <t>0,15*(2,7+5,1*6+5,2*6+2,8*2+5,8*3+4,6)</t>
  </si>
  <si>
    <t>0,15*(6,1+6,85+8,6*2)</t>
  </si>
  <si>
    <t>0,15*(5,2*4+5,05*2+2,8*23,2*2+5,1*2)</t>
  </si>
  <si>
    <t>0,457</t>
  </si>
  <si>
    <t>73</t>
  </si>
  <si>
    <t>625251407.1</t>
  </si>
  <si>
    <t>Kontaktný zatepľovací systém hr. 150 mm BAUMIT - riešenie pre sokel (dosky XPSXPS), kotvením</t>
  </si>
  <si>
    <t>-1589581203</t>
  </si>
  <si>
    <t>2*(0,55+0,45)*(13,7+18,0)</t>
  </si>
  <si>
    <t>-0,45*(0,9+1,8+3,4+3,4)</t>
  </si>
  <si>
    <t>74</t>
  </si>
  <si>
    <t>625251542</t>
  </si>
  <si>
    <t>Kontaktný zatepľovací systém hr. 50 mm - štandardné riešenie (biely EPS-F), zatĺkacie kotvy</t>
  </si>
  <si>
    <t>1169141485</t>
  </si>
  <si>
    <t>75</t>
  </si>
  <si>
    <t>625251550</t>
  </si>
  <si>
    <t>Kontaktný zatepľovací systém hr. 150 mm- štandardné riešenie (biely EPS-F), zatĺkacie kotvy</t>
  </si>
  <si>
    <t>-2099779402</t>
  </si>
  <si>
    <t>0,448</t>
  </si>
  <si>
    <t>76</t>
  </si>
  <si>
    <t>625251563</t>
  </si>
  <si>
    <t>Kontaktný zatepľovací systém ostenia hr. 30 mm  - štandardné riešenie (biely EPS-F)</t>
  </si>
  <si>
    <t>419256506</t>
  </si>
  <si>
    <t>0,009</t>
  </si>
  <si>
    <t>77</t>
  </si>
  <si>
    <t>625259162</t>
  </si>
  <si>
    <t>Príplatok za zhotovenie vodorovnej podhľadovej konštrukcie z kontaktného zatepľovacieho systému z EPS hr. do 190 mm</t>
  </si>
  <si>
    <t>96706740</t>
  </si>
  <si>
    <t>78</t>
  </si>
  <si>
    <t>631312611</t>
  </si>
  <si>
    <t>Mazanina z betónu prostého (m3) tr. C 16/20 hr.nad 50 do 80 mm</t>
  </si>
  <si>
    <t>-1377614855</t>
  </si>
  <si>
    <t>0,075*(11,04+23,79+18,28+41,11+41,35)</t>
  </si>
  <si>
    <t>Medzisúčet - P1/A</t>
  </si>
  <si>
    <t>0,065*(1,79+5,25+1,3+1,01+4,73+5,41)</t>
  </si>
  <si>
    <t>Medzisúčet - P1/B</t>
  </si>
  <si>
    <t>0,075*(2,64+6,09)</t>
  </si>
  <si>
    <t>Medzisúčet - P1/C</t>
  </si>
  <si>
    <t>0,075*(5,26+27,05)</t>
  </si>
  <si>
    <t>Medzisúčet - P2/A</t>
  </si>
  <si>
    <t>0,07*(5,86+14,34+10,36+2,74+2,4)</t>
  </si>
  <si>
    <t>Medzisúčet - P2/B</t>
  </si>
  <si>
    <t>0,065*(6,53+18,52+8,56+57,27)</t>
  </si>
  <si>
    <t>Medzisúčet - P2/C</t>
  </si>
  <si>
    <t>0,06*53,25</t>
  </si>
  <si>
    <t>Medzisúčet - P3/A</t>
  </si>
  <si>
    <t>0,05*(5,05+5,05)   "loggie</t>
  </si>
  <si>
    <t>-0,019</t>
  </si>
  <si>
    <t>79</t>
  </si>
  <si>
    <t>631315661</t>
  </si>
  <si>
    <t>Mazanina z betónu prostého (m3) tr.C 20/25 hr.nad 120 do 240 mm</t>
  </si>
  <si>
    <t>126581162</t>
  </si>
  <si>
    <t>0,15*(13,4*8,5+8,5*9,5)</t>
  </si>
  <si>
    <t>0,15*5,05*9,5   "terasa</t>
  </si>
  <si>
    <t>Súčet - podklad</t>
  </si>
  <si>
    <t>80</t>
  </si>
  <si>
    <t>631362422</t>
  </si>
  <si>
    <t xml:space="preserve">Výstuž mazanín z betónov (z kameniva) a z ľahkých betónov, zo zváraných sietí KARI, priemer drôtu 6/6 mm, veľkosť oka 150x150 mm </t>
  </si>
  <si>
    <t>-132512297</t>
  </si>
  <si>
    <t>2*(13,4*8,5+8,5*9,5)</t>
  </si>
  <si>
    <t>2*5,05*9,5   "terasa</t>
  </si>
  <si>
    <t>81</t>
  </si>
  <si>
    <t>631571003</t>
  </si>
  <si>
    <t>Násyp zo štrkopiesku 0-32 (pre spevnenie podkladu)</t>
  </si>
  <si>
    <t>-484957950</t>
  </si>
  <si>
    <t>0,15*(7,225*2,1+7,225*5,5+5,325*3,5+5,325*4,1)</t>
  </si>
  <si>
    <t>0,15*(4,375*9,25+3,225*5,35+3,225*3,6)</t>
  </si>
  <si>
    <t>0,15*4,2*9,15</t>
  </si>
  <si>
    <t>0,028</t>
  </si>
  <si>
    <t>82</t>
  </si>
  <si>
    <t>632452641</t>
  </si>
  <si>
    <t>Cementová samonivelizačná stierka, pevnosti v tlaku 25 MPa, hr. 2 mm</t>
  </si>
  <si>
    <t>1827575079</t>
  </si>
  <si>
    <t>11,04+23,79+18,28+41,11+41,35</t>
  </si>
  <si>
    <t>1,79+5,25+1,3+1,01+4,73+5,41</t>
  </si>
  <si>
    <t>2,64+6,09</t>
  </si>
  <si>
    <t>5,26+27,05</t>
  </si>
  <si>
    <t>5,86+14,34+10,36+2,74+2,4</t>
  </si>
  <si>
    <t>6,53+18,52+8,56+57,27</t>
  </si>
  <si>
    <t>5,05+5,05   "loggie</t>
  </si>
  <si>
    <t>83</t>
  </si>
  <si>
    <t>642942111</t>
  </si>
  <si>
    <t>Osadenie oceľovej dverovej zárubne alebo rámu, plochy otvoru do 2,5 m2</t>
  </si>
  <si>
    <t>-1548150167</t>
  </si>
  <si>
    <t>84</t>
  </si>
  <si>
    <t>553310008300</t>
  </si>
  <si>
    <t>Zárubňa oceľová 600x1970x160 mm</t>
  </si>
  <si>
    <t>497972076</t>
  </si>
  <si>
    <t>85</t>
  </si>
  <si>
    <t>553310008500</t>
  </si>
  <si>
    <t>Zárubňa oceľová 700x1970x160 mm</t>
  </si>
  <si>
    <t>-757263911</t>
  </si>
  <si>
    <t>86</t>
  </si>
  <si>
    <t>553310008700</t>
  </si>
  <si>
    <t>Zárubňa oceľová 800x1970x160 mm</t>
  </si>
  <si>
    <t>-850223957</t>
  </si>
  <si>
    <t>87</t>
  </si>
  <si>
    <t>642942221</t>
  </si>
  <si>
    <t>Osadenie oceľovej dverovej zárubne alebo rámu, plochy otvoru nad 2,5 do 4,5 m2</t>
  </si>
  <si>
    <t>-175093361</t>
  </si>
  <si>
    <t>88</t>
  </si>
  <si>
    <t>553310009450</t>
  </si>
  <si>
    <t>Zárubňa oceľová 1650x1970x160 mm</t>
  </si>
  <si>
    <t>-1669089292</t>
  </si>
  <si>
    <t>89</t>
  </si>
  <si>
    <t>553310009150</t>
  </si>
  <si>
    <t xml:space="preserve">Zárubňa oceľová 1050x2500x100 mm </t>
  </si>
  <si>
    <t>1841526167</t>
  </si>
  <si>
    <t>Ostatné konštrukcie a práce-búranie</t>
  </si>
  <si>
    <t>90</t>
  </si>
  <si>
    <t>941941041</t>
  </si>
  <si>
    <t>Montáž lešenia ľahkého pracovného radového s podlahami šírky nad 1,00 do 1,20 m, výšky do 10 m</t>
  </si>
  <si>
    <t>-1556836233</t>
  </si>
  <si>
    <t>2*4,8*(13,7+18,3)</t>
  </si>
  <si>
    <t>2*1/2*(8,0-4,8)*(8,8+8,8+8,8)</t>
  </si>
  <si>
    <t>8,32</t>
  </si>
  <si>
    <t>91</t>
  </si>
  <si>
    <t>941941291</t>
  </si>
  <si>
    <t>Príplatok za prvý a každý ďalší i začatý mesiac použitia lešenia šírky nad 1,00 do 1,20 m, výšky do 10 m</t>
  </si>
  <si>
    <t>383441075</t>
  </si>
  <si>
    <t>3*400,0</t>
  </si>
  <si>
    <t>92</t>
  </si>
  <si>
    <t>941941841</t>
  </si>
  <si>
    <t>Demontáž lešenia ľahkého pracovného radového a s podlahami, šírky nad 1,00 do 1,20 m výšky do 10 m</t>
  </si>
  <si>
    <t>-435531429</t>
  </si>
  <si>
    <t>93</t>
  </si>
  <si>
    <t>941955001</t>
  </si>
  <si>
    <t>Lešenie ľahké pracovné pomocné, s výškou lešeňovej podlahy do 1,20 m</t>
  </si>
  <si>
    <t>-1516137920</t>
  </si>
  <si>
    <t>(5,26+27,05+6,53+18,52+8,56+5,86+14,34+10,36+2,74+2,4+57,27)*0,8    "80% plochy podkrovia</t>
  </si>
  <si>
    <t>-0,002</t>
  </si>
  <si>
    <t>94</t>
  </si>
  <si>
    <t>953941211</t>
  </si>
  <si>
    <t>Osadenie konzoly alebo kotvy bez dodania, pre schodiskové madlá do múru so zaliatím cementovou maltou</t>
  </si>
  <si>
    <t>428239446</t>
  </si>
  <si>
    <t>3*3,0   "008, 012</t>
  </si>
  <si>
    <t>95</t>
  </si>
  <si>
    <t>612120.2</t>
  </si>
  <si>
    <t>Predeľovacia stena - laminátová drevotrieska s ABS hranami, kotvená 1x do podlahy a 2x do steny, farba zelená obojstranne</t>
  </si>
  <si>
    <t>-1792598473</t>
  </si>
  <si>
    <t>96</t>
  </si>
  <si>
    <t>953943122</t>
  </si>
  <si>
    <t>Osadenie drobných kovových predmetov do betónu pred zabetónovaním, hmotnosti 1-5 kg/kus (bez dodávky)</t>
  </si>
  <si>
    <t>671066988</t>
  </si>
  <si>
    <t>8+3*8   "kotevné prúty S1 a S2 na 1. NP - dodávka vo výstuži stĺpov</t>
  </si>
  <si>
    <t>4   "kotvenie oceľ. stĺpov pergoly do základov - dodávka v kcii pergoly</t>
  </si>
  <si>
    <t>97</t>
  </si>
  <si>
    <t>953946131</t>
  </si>
  <si>
    <t>KZS - soklový profil  pre hr. izolantu 150 mm (hliníkový)</t>
  </si>
  <si>
    <t>423261431</t>
  </si>
  <si>
    <t>2*(13,7+18,0)-(0,9+1,65+3,4*2)</t>
  </si>
  <si>
    <t>98</t>
  </si>
  <si>
    <t>953995115</t>
  </si>
  <si>
    <t>KZS - nadokenná lišta s odkvapovým nosom (PVC)</t>
  </si>
  <si>
    <t>-1194302968</t>
  </si>
  <si>
    <t>0,85+0,85*6+0,9*6+0,9*2+1,2*3+0,6   "okná</t>
  </si>
  <si>
    <t>0,9+1,65+3,4*2   "dvere</t>
  </si>
  <si>
    <t>1,0*4+0,85*2+0,8*2+0,9*2+0,9*2  "podkrovie</t>
  </si>
  <si>
    <t>99</t>
  </si>
  <si>
    <t>953995222</t>
  </si>
  <si>
    <t>KZS - ukončovací profil pri oplechovaní (plastový)</t>
  </si>
  <si>
    <t>1688464448</t>
  </si>
  <si>
    <t>0,85+0,85*6+0,9*6+0,9*2+1,2*3+0,6</t>
  </si>
  <si>
    <t>0,8*2</t>
  </si>
  <si>
    <t>100</t>
  </si>
  <si>
    <t>953996131</t>
  </si>
  <si>
    <t>KZS - rohový PVC profil s integrovanou tkaninou 100x100</t>
  </si>
  <si>
    <t>-1148448275</t>
  </si>
  <si>
    <t>5*4,8</t>
  </si>
  <si>
    <t>2*(0,5+1,7*6+1,7*6+0,5*2+1,7*3+1,7+2,6*4)</t>
  </si>
  <si>
    <t>2*(2,1*4+2,1*2+0,6*2+1,15*2+2,1*2)</t>
  </si>
  <si>
    <t>Presun hmôt HSV</t>
  </si>
  <si>
    <t>101</t>
  </si>
  <si>
    <t>998011002</t>
  </si>
  <si>
    <t>Presun hmôt pre budovy (801, 803, 812), zvislá konštr. z tehál, tvárnic, z kovu výšky do 12 m</t>
  </si>
  <si>
    <t>-35752557</t>
  </si>
  <si>
    <t>PSV</t>
  </si>
  <si>
    <t>Práce a dodávky PSV</t>
  </si>
  <si>
    <t>711</t>
  </si>
  <si>
    <t>Izolácie proti vode a vlhkosti</t>
  </si>
  <si>
    <t>102</t>
  </si>
  <si>
    <t>711111001</t>
  </si>
  <si>
    <t>Zhotovenie izolácie proti zemnej vlhkosti vodorovná náterom penetračným za studena</t>
  </si>
  <si>
    <t>427834814</t>
  </si>
  <si>
    <t>13,4*18,0</t>
  </si>
  <si>
    <t>103</t>
  </si>
  <si>
    <t>246170000900</t>
  </si>
  <si>
    <t>Lak asfaltový ALP-PENETRAL SN v sudoch</t>
  </si>
  <si>
    <t>-1307101704</t>
  </si>
  <si>
    <t>241,2*0,0003</t>
  </si>
  <si>
    <t>104</t>
  </si>
  <si>
    <t>711112001</t>
  </si>
  <si>
    <t>Zhotovenie  izolácie proti zemnej vlhkosti zvislá penetračným náterom za studena</t>
  </si>
  <si>
    <t>807112015</t>
  </si>
  <si>
    <t>2*(0,55+0,15)*(13,4+18,0)</t>
  </si>
  <si>
    <t>Súčet - povrch základov po úroveň terénu po +0,15 m nad terénom</t>
  </si>
  <si>
    <t>105</t>
  </si>
  <si>
    <t>83368859</t>
  </si>
  <si>
    <t>44,0*0,00035</t>
  </si>
  <si>
    <t>106</t>
  </si>
  <si>
    <t>711141559</t>
  </si>
  <si>
    <t>Zhotovenie  izolácie proti zemnej vlhkosti a tlakovej vode vodorovná NAIP pritavením</t>
  </si>
  <si>
    <t>321072761</t>
  </si>
  <si>
    <t>107</t>
  </si>
  <si>
    <t>628310001000</t>
  </si>
  <si>
    <t>Pás asfaltový HYDROBIT V 60 S 35 pre spodné vrstvy hydroizolačných systémov</t>
  </si>
  <si>
    <t>-1276444299</t>
  </si>
  <si>
    <t>241,2*1,15</t>
  </si>
  <si>
    <t>108</t>
  </si>
  <si>
    <t>711142559</t>
  </si>
  <si>
    <t>Zhotovenie  izolácie proti zemnej vlhkosti a tlakovej vode zvislá NAIP pritavením</t>
  </si>
  <si>
    <t>-1476835330</t>
  </si>
  <si>
    <t>109</t>
  </si>
  <si>
    <t>-1899922414</t>
  </si>
  <si>
    <t>44,0*1,2</t>
  </si>
  <si>
    <t>110</t>
  </si>
  <si>
    <t>998711101</t>
  </si>
  <si>
    <t>Presun hmôt pre izoláciu proti vode v objektoch výšky do 6 m</t>
  </si>
  <si>
    <t>1595864119</t>
  </si>
  <si>
    <t>712</t>
  </si>
  <si>
    <t>Izolácie striech</t>
  </si>
  <si>
    <t>111</t>
  </si>
  <si>
    <t>712290030</t>
  </si>
  <si>
    <t>Zhotovenie parozábrany pre strechy šikmé nad 30°</t>
  </si>
  <si>
    <t>560763249</t>
  </si>
  <si>
    <t>3,6*12,8</t>
  </si>
  <si>
    <t>3,6*(4,85+7,45)/2</t>
  </si>
  <si>
    <t>3,6*(9,25+11,85)/2</t>
  </si>
  <si>
    <t>3,2*(12,8+15,2-3,2)</t>
  </si>
  <si>
    <t>-0,8*1,2*4</t>
  </si>
  <si>
    <t>0,3</t>
  </si>
  <si>
    <t>112</t>
  </si>
  <si>
    <t>283230006600</t>
  </si>
  <si>
    <t>Parozábrana - fólia z PE hr. 0,2 mm</t>
  </si>
  <si>
    <t>-680530764</t>
  </si>
  <si>
    <t>220,0*1,15</t>
  </si>
  <si>
    <t>113</t>
  </si>
  <si>
    <t>998712102</t>
  </si>
  <si>
    <t>Presun hmôt pre izoláciu povlakovej krytiny v objektoch výšky nad 6 do 12 m</t>
  </si>
  <si>
    <t>-64764333</t>
  </si>
  <si>
    <t>713</t>
  </si>
  <si>
    <t>Izolácie tepelné</t>
  </si>
  <si>
    <t>114</t>
  </si>
  <si>
    <t>713120010</t>
  </si>
  <si>
    <t>Zakrývanie tepelnej izolácie podláh fóliou</t>
  </si>
  <si>
    <t>179794288</t>
  </si>
  <si>
    <t>115</t>
  </si>
  <si>
    <t>283230006600.1</t>
  </si>
  <si>
    <t>Fólia z PE hr. 0,22 mm</t>
  </si>
  <si>
    <t>-95386369</t>
  </si>
  <si>
    <t>322,7*1,15</t>
  </si>
  <si>
    <t>116</t>
  </si>
  <si>
    <t>713122111</t>
  </si>
  <si>
    <t>Montáž tepelnej izolácie podláh polystyrénom, kladeným voľne v jednej vrstve</t>
  </si>
  <si>
    <t>-1732259108</t>
  </si>
  <si>
    <t>Medzisúčet - P1/A,  120 mm</t>
  </si>
  <si>
    <t>Medzisúčet - P1/B, hr. 120 mm</t>
  </si>
  <si>
    <t>-0,03</t>
  </si>
  <si>
    <t>Medzisúčet - P1/C, hr. 100 mm</t>
  </si>
  <si>
    <t>5,26+27,05+6,53+18,52+8,56+5,86+14,34+10,36+2,74+2,4+57,27</t>
  </si>
  <si>
    <t>Medzisúčet - P2/A, P2/B, P2/C, hr. 20 mm</t>
  </si>
  <si>
    <t>117</t>
  </si>
  <si>
    <t>283760001400</t>
  </si>
  <si>
    <t>Doska EPS Neofloor 150 hr. 20 mm, sivý penový polystyrén pre zateplenie podláh, ISOVER</t>
  </si>
  <si>
    <t>-573058520</t>
  </si>
  <si>
    <t>158,9*1,02</t>
  </si>
  <si>
    <t>0,022</t>
  </si>
  <si>
    <t>118</t>
  </si>
  <si>
    <t>283760002100</t>
  </si>
  <si>
    <t>Doska EPS Neofloor 150 hr. 100 mm, sivý penový polystyrén pre zateplenie podláh, ISOVER</t>
  </si>
  <si>
    <t>27912051</t>
  </si>
  <si>
    <t>8,7*1,02</t>
  </si>
  <si>
    <t>0,026</t>
  </si>
  <si>
    <t>119</t>
  </si>
  <si>
    <t>283760002200</t>
  </si>
  <si>
    <t>Doska EPS Neofloor 150 hr. 120 mm, sivý penový polystyrén pre zateplenie podláh, ISOVER</t>
  </si>
  <si>
    <t>-1351709544</t>
  </si>
  <si>
    <t>(135,6+19,5)*1,02</t>
  </si>
  <si>
    <t>120</t>
  </si>
  <si>
    <t>713161520</t>
  </si>
  <si>
    <t>Montáž tepelnej izolácie striech šikmých prichytená pribitím a vyviazaním na latovanie medzi a pod krokvy hr. do 10 cm</t>
  </si>
  <si>
    <t>1668125717</t>
  </si>
  <si>
    <t>121</t>
  </si>
  <si>
    <t>116804</t>
  </si>
  <si>
    <t>Fasrock (1000 x 600 mm), hrúbka 50 mm, izolácia na báze minerálnych vlákien ROCKWOOL</t>
  </si>
  <si>
    <t>78495342</t>
  </si>
  <si>
    <t>220,0*1,02</t>
  </si>
  <si>
    <t>122</t>
  </si>
  <si>
    <t>713161530</t>
  </si>
  <si>
    <t>Montáž tepelnej izolácie striech šikmých prichytená pribitím a vyviazaním na latovanie medzi a pod krokvy hr. nad 10 cm</t>
  </si>
  <si>
    <t>-562979513</t>
  </si>
  <si>
    <t>123</t>
  </si>
  <si>
    <t>116103</t>
  </si>
  <si>
    <t>Multirock Roll (1000mm x dĺžka) rolovaný pás, hrúbka 200 mm, izolácia na báze minerálnych vlákien ROCKWOOL</t>
  </si>
  <si>
    <t>-205270848</t>
  </si>
  <si>
    <t>124</t>
  </si>
  <si>
    <t>713190020</t>
  </si>
  <si>
    <t>Úprava ostenia a prestupov štvorcových pri zateplenom podkroví, TI hr. nad 200 mm, parozábrana</t>
  </si>
  <si>
    <t>448950471</t>
  </si>
  <si>
    <t>2*(0,8+1,2)*4</t>
  </si>
  <si>
    <t>125</t>
  </si>
  <si>
    <t>998713102</t>
  </si>
  <si>
    <t>Presun hmôt pre izolácie tepelné v objektoch výšky nad 6 m do 12 m</t>
  </si>
  <si>
    <t>786350167</t>
  </si>
  <si>
    <t>722</t>
  </si>
  <si>
    <t>Zdravotechnika - vnútorný vodovod</t>
  </si>
  <si>
    <t>126</t>
  </si>
  <si>
    <t>722250180</t>
  </si>
  <si>
    <t>Montáž hasiaceho prístroja na stenu</t>
  </si>
  <si>
    <t>-609363666</t>
  </si>
  <si>
    <t>127</t>
  </si>
  <si>
    <t>449170000900</t>
  </si>
  <si>
    <t>Prenosný hasiaci prístroj práškový P6Če 6 kg, 21A</t>
  </si>
  <si>
    <t>1753421550</t>
  </si>
  <si>
    <t>128</t>
  </si>
  <si>
    <t>998722101</t>
  </si>
  <si>
    <t>Presun hmôt pre vnútorný vodovod v objektoch výšky do 6 m</t>
  </si>
  <si>
    <t>2035115158</t>
  </si>
  <si>
    <t>762</t>
  </si>
  <si>
    <t>Konštrukcie tesárske</t>
  </si>
  <si>
    <t>129</t>
  </si>
  <si>
    <t>762081061</t>
  </si>
  <si>
    <t>Zvláštne výkony na stavenisku, viacstranné brúsenie reziva</t>
  </si>
  <si>
    <t>1301095701</t>
  </si>
  <si>
    <t>"100/160"      (3,15*12+2,15*4)*0,52</t>
  </si>
  <si>
    <t>"150/150"     (3,1*2+2,5*2)*0,6</t>
  </si>
  <si>
    <t>Medzisúčet - pergoly</t>
  </si>
  <si>
    <t>0,052</t>
  </si>
  <si>
    <t>130</t>
  </si>
  <si>
    <t>762311103</t>
  </si>
  <si>
    <t>Montáž kotevných želiez, príložiek, pätiek, ťahadiel, s pripojením k drevenej konštrukcii</t>
  </si>
  <si>
    <t>-1172464953</t>
  </si>
  <si>
    <t>"pomúrnica po 1,5 m</t>
  </si>
  <si>
    <t>"150/150"    (15,2+5,8+10,7+10,7)/1,5</t>
  </si>
  <si>
    <t>1,733</t>
  </si>
  <si>
    <t>131</t>
  </si>
  <si>
    <t>533810.1</t>
  </si>
  <si>
    <t>Kotvenie pomúrnice k ŽB vencom</t>
  </si>
  <si>
    <t>-694073597</t>
  </si>
  <si>
    <t>132</t>
  </si>
  <si>
    <t>762332130</t>
  </si>
  <si>
    <t>Montáž viazaných konštrukcií krovov striech z reziva priemernej plochy 224-288 cm2</t>
  </si>
  <si>
    <t>-1357872703</t>
  </si>
  <si>
    <t>"150/80"     15,2*3+13,6*3</t>
  </si>
  <si>
    <t>"150/150"    12,5</t>
  </si>
  <si>
    <t>"100/200"    6,3*(18+11+14+14)</t>
  </si>
  <si>
    <t>"150/150"    15,2+5,8+10,7+10,7</t>
  </si>
  <si>
    <t>"80/180"       1,6*(23+28)+4,8*(18+24)</t>
  </si>
  <si>
    <t>"150/150"     1,5*10</t>
  </si>
  <si>
    <t>"120/120"     1,2*20</t>
  </si>
  <si>
    <t>"100/160"      3,15*12+2,15*4</t>
  </si>
  <si>
    <t>"150/150"     3,1*2+2,5*2</t>
  </si>
  <si>
    <t>133</t>
  </si>
  <si>
    <t>605420000301</t>
  </si>
  <si>
    <t>Rezivo stavebné zo smreku - hranoly hranené, drevený materiál krovu</t>
  </si>
  <si>
    <t>406080808</t>
  </si>
  <si>
    <t>"150/80"     (15,2*3+13,6*3)*0,15*0,08</t>
  </si>
  <si>
    <t>"150/150"    12,5*0,15*0,15</t>
  </si>
  <si>
    <t>"100/200"    6,3*(18+11+14+14)*0,1*0,2</t>
  </si>
  <si>
    <t>"150/150"    (15,2+5,8+10,7+10,7)*0,15*0,15</t>
  </si>
  <si>
    <t>"80/180"       (1,6*(23+28)+4,8*(18+24))*0,08*0,18</t>
  </si>
  <si>
    <t>"150/150"     1,5*10*0,15*0,15</t>
  </si>
  <si>
    <t>"120/120"     1,2*20*0,12*0,12</t>
  </si>
  <si>
    <t>0,1*14,216</t>
  </si>
  <si>
    <t>134</t>
  </si>
  <si>
    <t>605710008100</t>
  </si>
  <si>
    <t>Konštrukčné drevo - hranoly KVH, SI pohľadová kvalita, drevený materiál pergol</t>
  </si>
  <si>
    <t>1806657641</t>
  </si>
  <si>
    <t>"100/160"      (3,15*12+2,15*4)*0,1*0,16</t>
  </si>
  <si>
    <t>"150/150"     (3,1*2+2,5*2)*0,15*0,15</t>
  </si>
  <si>
    <t>0,1*0,994</t>
  </si>
  <si>
    <t>0,007</t>
  </si>
  <si>
    <t>135</t>
  </si>
  <si>
    <t>762341022</t>
  </si>
  <si>
    <t>Montáž debnenia odkvapov z tatranského profilu pre všetky druhy striech</t>
  </si>
  <si>
    <t>1497945121</t>
  </si>
  <si>
    <t>0,8*(15,2+9,4+9,4+4,65)</t>
  </si>
  <si>
    <t>0,7*(6,3+6,3)*3</t>
  </si>
  <si>
    <t>136</t>
  </si>
  <si>
    <t>611920005700</t>
  </si>
  <si>
    <t>Drevený obklad tatranský profil, hrúbka 15 mm, smrek, I. trieda</t>
  </si>
  <si>
    <t>-2007130281</t>
  </si>
  <si>
    <t>57,4*1,1</t>
  </si>
  <si>
    <t>137</t>
  </si>
  <si>
    <t>762341032</t>
  </si>
  <si>
    <t>Montáž debnenia štítových hrán z tatranského profilu pre všetky druhy striech</t>
  </si>
  <si>
    <t>6278084</t>
  </si>
  <si>
    <t>0,35*(15,2+9,4+9,4+4,65)</t>
  </si>
  <si>
    <t>0,35*(6,3+6,3)*3</t>
  </si>
  <si>
    <t>0,042</t>
  </si>
  <si>
    <t>138</t>
  </si>
  <si>
    <t>-140928356</t>
  </si>
  <si>
    <t>26,8*1,15</t>
  </si>
  <si>
    <t>-0,02</t>
  </si>
  <si>
    <t>139</t>
  </si>
  <si>
    <t>762341201</t>
  </si>
  <si>
    <t>Montáž latovania jednoduchých striech pre sklon do 60°</t>
  </si>
  <si>
    <t>1933152561</t>
  </si>
  <si>
    <t>458/0,32</t>
  </si>
  <si>
    <t>3,75</t>
  </si>
  <si>
    <t>140</t>
  </si>
  <si>
    <t>605430000301</t>
  </si>
  <si>
    <t>Rezivo stavebné zo smreku - strešné laty impregnované 30x50 mm, dĺ. 4000-5000 mm</t>
  </si>
  <si>
    <t>2021688592</t>
  </si>
  <si>
    <t>1435,0*1,1</t>
  </si>
  <si>
    <t>141</t>
  </si>
  <si>
    <t>762341253</t>
  </si>
  <si>
    <t>Montáž kontralát pre sklon nad 35°</t>
  </si>
  <si>
    <t>-158134207</t>
  </si>
  <si>
    <t>458,0/0,9</t>
  </si>
  <si>
    <t>1,111</t>
  </si>
  <si>
    <t>142</t>
  </si>
  <si>
    <t>-535166143</t>
  </si>
  <si>
    <t>510,0*1,1</t>
  </si>
  <si>
    <t>143</t>
  </si>
  <si>
    <t>762395000</t>
  </si>
  <si>
    <t>Spojovacie prostriedky  pre viazané konštrukcie krovov, debnenie a laťovanie, nadstrešné konštr., spádové kliny - svorky, dosky, klince, pásová oceľ, vruty</t>
  </si>
  <si>
    <t>-424713926</t>
  </si>
  <si>
    <t>15,64+1,1</t>
  </si>
  <si>
    <t>(57,4+30,8)*0,015</t>
  </si>
  <si>
    <t>(1578,5+561)*0,05*0,03</t>
  </si>
  <si>
    <t>144</t>
  </si>
  <si>
    <t>998762102</t>
  </si>
  <si>
    <t>Presun hmôt pre konštrukcie tesárske v objektoch výšky do 12 m</t>
  </si>
  <si>
    <t>1735415491</t>
  </si>
  <si>
    <t>763</t>
  </si>
  <si>
    <t>Konštrukcie - drevostavby</t>
  </si>
  <si>
    <t>145</t>
  </si>
  <si>
    <t>763115103</t>
  </si>
  <si>
    <t>Priečka SDK hr. 75 mm - jednoducho opláštená doskami RFI 12.5 mm, profily CW 50, bez tepelnej izolácie</t>
  </si>
  <si>
    <t>-1664605783</t>
  </si>
  <si>
    <t>2,2*0,4   "m. č. 110</t>
  </si>
  <si>
    <t>146</t>
  </si>
  <si>
    <t>763115212</t>
  </si>
  <si>
    <t>Priečka SDK hr. 100 mm - jednoducho opláštená doskami RF 12.5 mm s tep. izoláciou, CW 75</t>
  </si>
  <si>
    <t>563306596</t>
  </si>
  <si>
    <t>3,05*(1,925+3,9+1,925-1,45)</t>
  </si>
  <si>
    <t>-(0,7*2,0+1/2*1,95*1,55)</t>
  </si>
  <si>
    <t>-0,004</t>
  </si>
  <si>
    <t>147</t>
  </si>
  <si>
    <t>763115213</t>
  </si>
  <si>
    <t>Priečka SDK hr. 125 mm - jednoducho opláštená doskami RF 12.5 mm s tep. izoláciou, CW 100</t>
  </si>
  <si>
    <t>-715089643</t>
  </si>
  <si>
    <t>3,05*3,45-0,8*2,1</t>
  </si>
  <si>
    <t>0,057</t>
  </si>
  <si>
    <t>Súčet - m. č. 105</t>
  </si>
  <si>
    <t>148</t>
  </si>
  <si>
    <t>763115412</t>
  </si>
  <si>
    <t>Priečka SDK hr. 100 mm - jednoducho opláštená doskami RFI 12.5 mm s tep. izoláciou, CW 75</t>
  </si>
  <si>
    <t>-677884187</t>
  </si>
  <si>
    <t>3,05*(2,4+2,4+2,34)-(0,6*2,1+0,7*2,1+1/2*1,95*1,55*2)</t>
  </si>
  <si>
    <t>3,05*(1,95+3,225)-(0,7*2,1+1/2*1,95*1,55)</t>
  </si>
  <si>
    <t>149</t>
  </si>
  <si>
    <t>763115413</t>
  </si>
  <si>
    <t>Priečka SDK hr. 125 mm - jednoducho opláštená doskami RFI 12.5 mm s tep. izoláciou, CW 100</t>
  </si>
  <si>
    <t>-2146758996</t>
  </si>
  <si>
    <t>3,05*(1,65+0,8)</t>
  </si>
  <si>
    <t>0,027</t>
  </si>
  <si>
    <t>Súčet - m. č. 106</t>
  </si>
  <si>
    <t>150</t>
  </si>
  <si>
    <t>763115614</t>
  </si>
  <si>
    <t>Priečka SDK hr. 150 mm dvojito opláštená doskami RF 12.5 mm s tep. izoláciou, CW 100</t>
  </si>
  <si>
    <t>908330184</t>
  </si>
  <si>
    <t>3,05*(3,475+4,25)-(3,95*2,1+1/2*1,95*1,55)</t>
  </si>
  <si>
    <t>3,05*(5,75+3,275)-(1,65*2,1+1/2*1,95*1,55)</t>
  </si>
  <si>
    <t>151</t>
  </si>
  <si>
    <t>763120011</t>
  </si>
  <si>
    <t>Sadrokartónová inštalačná predstena pre sanitárne zariadenia, dvojité opláštenie, doska 2xRBI 12,5 mm</t>
  </si>
  <si>
    <t>1237411511</t>
  </si>
  <si>
    <t>1,5*(1,1+1,14)</t>
  </si>
  <si>
    <t>(1,5+0,2)*1,45</t>
  </si>
  <si>
    <t>152</t>
  </si>
  <si>
    <t>763138211</t>
  </si>
  <si>
    <t>Podhľad SDK protipožiarny RF 12.5 mm závesný - jednoúrovňová oceľová podkonštrukcia CD, bez TI</t>
  </si>
  <si>
    <t>-175421327</t>
  </si>
  <si>
    <t>2,6*(7,55+1,0+1,4+2,96)</t>
  </si>
  <si>
    <t>2,6*(4,85+6,95)/2</t>
  </si>
  <si>
    <t>2,6*(9,25-0,1+11,35-0,1-0,25)/2</t>
  </si>
  <si>
    <t>2,6*(9,25-0,1*2+11,35-0,1*2-0,25)/2</t>
  </si>
  <si>
    <t>3,8*(7,55+5,3+5,825+9,075-3,15)</t>
  </si>
  <si>
    <t>0,324</t>
  </si>
  <si>
    <t>153</t>
  </si>
  <si>
    <t>763182291</t>
  </si>
  <si>
    <t>Montáž zárubní oceľových ostatných pre SDK priečky KNAUF W112 v do 4,75 m jednokrídlových</t>
  </si>
  <si>
    <t>-252353224</t>
  </si>
  <si>
    <t>154</t>
  </si>
  <si>
    <t>553310011000</t>
  </si>
  <si>
    <t>Zárubňa oceľová typ S 100 V/600 L/P pre sadrokartón</t>
  </si>
  <si>
    <t>1349617473</t>
  </si>
  <si>
    <t>155</t>
  </si>
  <si>
    <t>553310011100</t>
  </si>
  <si>
    <t>Zárubňa oceľová typ S 100 V/700 L/P pre sadrokartón</t>
  </si>
  <si>
    <t>615661462</t>
  </si>
  <si>
    <t>156</t>
  </si>
  <si>
    <t>553310011200</t>
  </si>
  <si>
    <t>Zárubňa oceľová typ S 100 V/800 L/P pre sadrokartón</t>
  </si>
  <si>
    <t>1298248711</t>
  </si>
  <si>
    <t>157</t>
  </si>
  <si>
    <t>553310011300</t>
  </si>
  <si>
    <t>Zárubňa oceľová typ S 100 V/900 L/P pre sadrokartón</t>
  </si>
  <si>
    <t>-503433147</t>
  </si>
  <si>
    <t>158</t>
  </si>
  <si>
    <t>763182292</t>
  </si>
  <si>
    <t>Montáž zárubní oceľových ostatných pre SDK priečky KNAUF W112 v do 4,75 m dvojkrídlových</t>
  </si>
  <si>
    <t>-389894711</t>
  </si>
  <si>
    <t>159</t>
  </si>
  <si>
    <t>553310011550</t>
  </si>
  <si>
    <t>Zárubňa oceľová typ S 100 V/1650 dvojkrídlová pre sadrokartón</t>
  </si>
  <si>
    <t>-1815889733</t>
  </si>
  <si>
    <t>160</t>
  </si>
  <si>
    <t>998763301</t>
  </si>
  <si>
    <t>Presun hmôt pre sádrokartónové konštrukcie v objektoch výšky do 7 m</t>
  </si>
  <si>
    <t>-25217018</t>
  </si>
  <si>
    <t>764</t>
  </si>
  <si>
    <t>Konštrukcie klampiarske</t>
  </si>
  <si>
    <t>161</t>
  </si>
  <si>
    <t>764327221.1</t>
  </si>
  <si>
    <t>Montáž oplechovania odkvapov na balkónoch - balkónový systém HASOFT</t>
  </si>
  <si>
    <t>289253252</t>
  </si>
  <si>
    <t>7,9+7,9</t>
  </si>
  <si>
    <t>162</t>
  </si>
  <si>
    <t>55373000351</t>
  </si>
  <si>
    <t>Klampiarske doplnky - balkónový profil priamy 2 m, HASOFT</t>
  </si>
  <si>
    <t>1797206740</t>
  </si>
  <si>
    <t>15,8/2,0</t>
  </si>
  <si>
    <t>0,1</t>
  </si>
  <si>
    <t>163</t>
  </si>
  <si>
    <t>00781</t>
  </si>
  <si>
    <t>Hasoft samolepiaci tesniaci pás 100mm/20m</t>
  </si>
  <si>
    <t>-182072095</t>
  </si>
  <si>
    <t>15,8/20,0*1,05</t>
  </si>
  <si>
    <t>0,07</t>
  </si>
  <si>
    <t>164</t>
  </si>
  <si>
    <t>764352427</t>
  </si>
  <si>
    <t>Žľaby z pozinkovaného farbeného PZf plechu, pododkvapové polkruhové r.š. 330 mm, ozn. K1/2</t>
  </si>
  <si>
    <t>-1332692308</t>
  </si>
  <si>
    <t>15,2</t>
  </si>
  <si>
    <t>4,65+9,4*2</t>
  </si>
  <si>
    <t>Súčet - ozn. K1/2</t>
  </si>
  <si>
    <t>165</t>
  </si>
  <si>
    <t>764359412</t>
  </si>
  <si>
    <t>Kotlík kónický z pozinkovaného farbeného PZf plechu, pre rúry s priemerom od 100 do 125 mm</t>
  </si>
  <si>
    <t>1673818033</t>
  </si>
  <si>
    <t>166</t>
  </si>
  <si>
    <t>764410730</t>
  </si>
  <si>
    <t>Oplechovanie parapetov z hliníkového farebného Al plechu, vrátane rohov r.š. 200 mm</t>
  </si>
  <si>
    <t>137025522</t>
  </si>
  <si>
    <t>1,2*3+0,85*6+0,9*6+0,6+0,9*2+0,85+0,85*2+0,9*2+0,9*2+0,8*2</t>
  </si>
  <si>
    <t>167</t>
  </si>
  <si>
    <t>764430410</t>
  </si>
  <si>
    <t>Oplechovanie muriva a atík z pozinkovaného farbeného PZf plechu, vrátane rohov r.š. 250 mm, ozn. K4</t>
  </si>
  <si>
    <t>100556016</t>
  </si>
  <si>
    <t>3,15*12</t>
  </si>
  <si>
    <t>2,15*4</t>
  </si>
  <si>
    <t>Súčet - pergoly</t>
  </si>
  <si>
    <t>168</t>
  </si>
  <si>
    <t>76445</t>
  </si>
  <si>
    <t>Oceľová reťaz, ozn. K2</t>
  </si>
  <si>
    <t>-2145319080</t>
  </si>
  <si>
    <t>3*4,0</t>
  </si>
  <si>
    <t>169</t>
  </si>
  <si>
    <t>998764102</t>
  </si>
  <si>
    <t>Presun hmôt pre konštrukcie klampiarske v objektoch výšky nad 6 do 12 m</t>
  </si>
  <si>
    <t>135561921</t>
  </si>
  <si>
    <t>765</t>
  </si>
  <si>
    <t>Konštrukcie - krytiny tvrdé</t>
  </si>
  <si>
    <t>170</t>
  </si>
  <si>
    <t>765312229</t>
  </si>
  <si>
    <t>Keramická krytina jednoduchých striech, sklon od 30° do 35°</t>
  </si>
  <si>
    <t>1676838336</t>
  </si>
  <si>
    <t>6,3*(15,2+15,2)</t>
  </si>
  <si>
    <t>-1/2*6,3*10,4</t>
  </si>
  <si>
    <t>6,3*(14,6+9,4)*2</t>
  </si>
  <si>
    <t>0,68</t>
  </si>
  <si>
    <t>171</t>
  </si>
  <si>
    <t>765314301</t>
  </si>
  <si>
    <t>Keramická krytina - hrebeň s použitím vetracieho pásu hliník, sklon od 22° do 35°</t>
  </si>
  <si>
    <t>542427782</t>
  </si>
  <si>
    <t>15,2+14,6</t>
  </si>
  <si>
    <t>172</t>
  </si>
  <si>
    <t>765314409</t>
  </si>
  <si>
    <t xml:space="preserve">Keramická krytina - štítová hrana z okrajových škridiel </t>
  </si>
  <si>
    <t>-809069189</t>
  </si>
  <si>
    <t>2*(6,3+6,3)</t>
  </si>
  <si>
    <t>6,3+6,3</t>
  </si>
  <si>
    <t>173</t>
  </si>
  <si>
    <t>765314501</t>
  </si>
  <si>
    <t>Keramická krytna - úžľabie, pás so stredovou stojatou drážkou hliník, ozn. K3</t>
  </si>
  <si>
    <t>-602184077</t>
  </si>
  <si>
    <t>8,5+8,5</t>
  </si>
  <si>
    <t>174</t>
  </si>
  <si>
    <t>765314511</t>
  </si>
  <si>
    <t>Keramická krytina - odkvap pod krytinu, odkvapový plech hliník</t>
  </si>
  <si>
    <t>536239998</t>
  </si>
  <si>
    <t>175</t>
  </si>
  <si>
    <t>765314523</t>
  </si>
  <si>
    <t>Keramická krytina - odkvapová hrana pre profilovanú krytinu hliník, ozn. K1/1, K1/3</t>
  </si>
  <si>
    <t>1291607100</t>
  </si>
  <si>
    <t>Súčet - ozn. K1/1</t>
  </si>
  <si>
    <t>176</t>
  </si>
  <si>
    <t>765901142</t>
  </si>
  <si>
    <t>Strešná fólia JUTA Jutafol D 140 Standard od 22° do 35°, na krokvy</t>
  </si>
  <si>
    <t>1227954907</t>
  </si>
  <si>
    <t>177</t>
  </si>
  <si>
    <t>998765102</t>
  </si>
  <si>
    <t>Presun hmôt pre tvrdé krytiny v objektoch výšky nad 6 do 12 m</t>
  </si>
  <si>
    <t>10512447</t>
  </si>
  <si>
    <t>766</t>
  </si>
  <si>
    <t>Konštrukcie stolárske</t>
  </si>
  <si>
    <t>178</t>
  </si>
  <si>
    <t>766121210</t>
  </si>
  <si>
    <t>Montáž drevených stien plných, s výplňou palubovkou alebo preglejkou, v. do 2,75 m</t>
  </si>
  <si>
    <t>-1570469686</t>
  </si>
  <si>
    <t>1,75*2,1</t>
  </si>
  <si>
    <t>179</t>
  </si>
  <si>
    <t>612120.1</t>
  </si>
  <si>
    <t>Priečka z kompaktnej dosky MAX 1750x2100 mm s obojstranným dekorom a dverami 600y2100 mm, ozn. D15</t>
  </si>
  <si>
    <t>-2018746816</t>
  </si>
  <si>
    <t>180</t>
  </si>
  <si>
    <t>766621400</t>
  </si>
  <si>
    <t>Montáž okien plastových na PUR penu s hydroizolačnými ISO páskami (exteriérová a interiérová)</t>
  </si>
  <si>
    <t>243229343</t>
  </si>
  <si>
    <t>2*(1,2+1,7)*3</t>
  </si>
  <si>
    <t>2*(0,85+1,7)*6</t>
  </si>
  <si>
    <t>2*(0,9+1,7)*6</t>
  </si>
  <si>
    <t>2*(0,6+1,7)*1</t>
  </si>
  <si>
    <t>2*(0,9+0,5)*2</t>
  </si>
  <si>
    <t>2*(0,85+0,5)*1</t>
  </si>
  <si>
    <t>2*(0,85+2,1)*2</t>
  </si>
  <si>
    <t>2*(0,9+2,1)*2</t>
  </si>
  <si>
    <t>2*(0,9+1,15)*2</t>
  </si>
  <si>
    <t>2*(1,2+0,6)*2</t>
  </si>
  <si>
    <t>2*(2,4+1,45)*1</t>
  </si>
  <si>
    <t>2*(1,15+1,70)*1</t>
  </si>
  <si>
    <t>181</t>
  </si>
  <si>
    <t>611411.1</t>
  </si>
  <si>
    <t>Plastové okno 1200x1700 mm -  jednokrídlové OS s nadvśvetlíkom S, izolačné trojsklo, ozn. O1</t>
  </si>
  <si>
    <t>-1839720487</t>
  </si>
  <si>
    <t>182</t>
  </si>
  <si>
    <t>611411.2</t>
  </si>
  <si>
    <t>Plastové okno 850x1700 mm - jednokrídlové OS s nadsvetlíkom S, izolačné trojsklo, ozn. O2</t>
  </si>
  <si>
    <t>-1584252529</t>
  </si>
  <si>
    <t>183</t>
  </si>
  <si>
    <t>611411.3</t>
  </si>
  <si>
    <t>Plastové okno 900x1700 mm - jednokrídlové OS s nadsvetlíkom S, izolačné trojsklo, ozn. O3</t>
  </si>
  <si>
    <t>1196898905</t>
  </si>
  <si>
    <t>184</t>
  </si>
  <si>
    <t>611411.4</t>
  </si>
  <si>
    <t>Plastové okno600x1700 mm - jednokrídlové OS s nadsvetlíkom S, izolačné trojsklo, ozn. O4</t>
  </si>
  <si>
    <t>1123507201</t>
  </si>
  <si>
    <t>185</t>
  </si>
  <si>
    <t>611411.5</t>
  </si>
  <si>
    <t>Plastové okno 900x500 mm -  jednokrídlové OS, izolačné trojsklo, ozn. O5</t>
  </si>
  <si>
    <t>-1850226146</t>
  </si>
  <si>
    <t>186</t>
  </si>
  <si>
    <t>611411.6</t>
  </si>
  <si>
    <t>Plastové okno 850x500 mm - jednokrídlové OS, izolačné trojsklo, ozn. O6</t>
  </si>
  <si>
    <t>-623592605</t>
  </si>
  <si>
    <t>187</t>
  </si>
  <si>
    <t>611411.7</t>
  </si>
  <si>
    <t>Plastové okno 850x2100 mm - jednokrídlové OS, izolačné trojsklo, ozn. O7</t>
  </si>
  <si>
    <t>-2007432809</t>
  </si>
  <si>
    <t>188</t>
  </si>
  <si>
    <t>611411.8</t>
  </si>
  <si>
    <t>Plastové okno 900x2100 mm - jednokrídlové OS, izolačné trojsklo, ozn. O8</t>
  </si>
  <si>
    <t>-690296396</t>
  </si>
  <si>
    <t>189</t>
  </si>
  <si>
    <t>611411.9</t>
  </si>
  <si>
    <t>Plastové okno 900x1150 mm - jednokrídlové OS, izolačné trojsklo, ozn. O9</t>
  </si>
  <si>
    <t>-1665561490</t>
  </si>
  <si>
    <t>190</t>
  </si>
  <si>
    <t>611411.10</t>
  </si>
  <si>
    <t xml:space="preserve">Plastové okno 1200x600 mm - jednokrídlové OS, izolačné trojsklo </t>
  </si>
  <si>
    <t>1612215715</t>
  </si>
  <si>
    <t>191</t>
  </si>
  <si>
    <t>611411.11</t>
  </si>
  <si>
    <t>Plastové okno vnútorné 2400x1450 mm - pevné. sklo krizet číre</t>
  </si>
  <si>
    <t>297474672</t>
  </si>
  <si>
    <t>192</t>
  </si>
  <si>
    <t>611411.12</t>
  </si>
  <si>
    <t>Plastové okno vnútorné 1150x1700 mm - dvojkrídlové s 1x posuvným krídlom a pevným nadsvetlíkom, sklo krizet číre, ozn. D7</t>
  </si>
  <si>
    <t>-2010953672</t>
  </si>
  <si>
    <t>193</t>
  </si>
  <si>
    <t>283290006100.1</t>
  </si>
  <si>
    <t>Tesniaca fólia CX exteriér, š. 290 mm, dĺ. 30 m, pre tesnenie pripájacej škáry okenného rámu a muriva, polymér</t>
  </si>
  <si>
    <t>-1692628924</t>
  </si>
  <si>
    <t>144,7*1,05</t>
  </si>
  <si>
    <t>-0,035</t>
  </si>
  <si>
    <t>194</t>
  </si>
  <si>
    <t>283290006200.1</t>
  </si>
  <si>
    <t>Tesniaca fólia CX interiér, š. 70 mm, dĺ. 30 m, pre tesnenie pripájacej škáry okenného rámu a muriva, polymér</t>
  </si>
  <si>
    <t>524847777</t>
  </si>
  <si>
    <t>195</t>
  </si>
  <si>
    <t>766641161</t>
  </si>
  <si>
    <t>Montáž dverí plastových, vchodových, 1 m obvodu dverí na PUR penu s tesniacou fóliou</t>
  </si>
  <si>
    <t>972731354</t>
  </si>
  <si>
    <t>"plastové dvere zasklené, vrátane kovania a zárubne</t>
  </si>
  <si>
    <t>1,8+2*2,6</t>
  </si>
  <si>
    <t>0,9+2*2,6</t>
  </si>
  <si>
    <t>(3,4+2*2,6)*2</t>
  </si>
  <si>
    <t>(1,2+2*2,1)*4</t>
  </si>
  <si>
    <t>196</t>
  </si>
  <si>
    <t>611730.1</t>
  </si>
  <si>
    <t>Dvere plastové vchodové 1800x2600 mm  - dvojkrídlové zasklené s nadsvetlíkom v. 500 mm, vrátane plastovej zárubne a kovania, ozn. VD1</t>
  </si>
  <si>
    <t>766790413</t>
  </si>
  <si>
    <t>197</t>
  </si>
  <si>
    <t>611730.2</t>
  </si>
  <si>
    <t>Dvere plastové vchodové 900x2600 mm - jednokrídlové plné s nadsvetlíkom v. 500 mm, vrátane plastovej zárubne a kovania, ozn. VD2</t>
  </si>
  <si>
    <t>1109713296</t>
  </si>
  <si>
    <t>198</t>
  </si>
  <si>
    <t>611730.3</t>
  </si>
  <si>
    <t>Dvere plastové terasové 3400x2600 mm - dvojkrídlové s 1 posuvným krídlom, s nadsvetlíkom v. 500 mm, vrátane plastovej zárubne a kovania, ozn. BD1</t>
  </si>
  <si>
    <t>-166267556</t>
  </si>
  <si>
    <t>199</t>
  </si>
  <si>
    <t>611730.4</t>
  </si>
  <si>
    <t>Dvere plastové balkónové 1200x2100 mm - jednokrídlové zasklené, vrátane plastovej zárubne a kovania, ozn. BD2</t>
  </si>
  <si>
    <t>1269141595</t>
  </si>
  <si>
    <t>200</t>
  </si>
  <si>
    <t>766642115.1</t>
  </si>
  <si>
    <t>Dodávka a montáž posuvných jednokrídlových vderí 800x1970 mm na stenu, vrátane posuvného systému a kovania</t>
  </si>
  <si>
    <t>-2085568324</t>
  </si>
  <si>
    <t>201</t>
  </si>
  <si>
    <t>766662112</t>
  </si>
  <si>
    <t>Montáž dverového krídla otočného jednokrídlového poldrážkového, do existujúcej zárubne, vrátane kovania</t>
  </si>
  <si>
    <t>570143828</t>
  </si>
  <si>
    <t>202</t>
  </si>
  <si>
    <t>611610.1</t>
  </si>
  <si>
    <t>Dvere vnútorné 800x1970 mm - jednokrídlové plné, DTD doska, povrch dýha, ozn. D3, D7</t>
  </si>
  <si>
    <t>-855960242</t>
  </si>
  <si>
    <t>203</t>
  </si>
  <si>
    <t>611610.2</t>
  </si>
  <si>
    <t>Dvere vnútorné 700x1970 mm - jednokrídlové plné, DTD doska, povrch dýha, ozn. D4</t>
  </si>
  <si>
    <t>1675753101</t>
  </si>
  <si>
    <t>204</t>
  </si>
  <si>
    <t>611610.3</t>
  </si>
  <si>
    <t>Dvere vnútorné 600x1970 mm - jednokrídlové plné, DTD doska, povrch dýha, ozn. D5</t>
  </si>
  <si>
    <t>-277650069</t>
  </si>
  <si>
    <t>205</t>
  </si>
  <si>
    <t>0610.4</t>
  </si>
  <si>
    <t>Dvere vnútorné 700x1970 mm - jednokrídlové plné, DTD doska, povrch dýha, ozn. D6</t>
  </si>
  <si>
    <t>-1916295368</t>
  </si>
  <si>
    <t>206</t>
  </si>
  <si>
    <t>611610.5</t>
  </si>
  <si>
    <t>Dvere vnútorné 900x1970 mm - jednokrídlové 1/3 zasklené, DTD doska, povrch dýha, sklo kriuet číre, ozn. D11</t>
  </si>
  <si>
    <t>73786172</t>
  </si>
  <si>
    <t>207</t>
  </si>
  <si>
    <t>611610.6</t>
  </si>
  <si>
    <t>Dvere vnútorné 800x1970 mm - jednokrídlové 1/3 zasklené, DTD doska, povrch dýha, sklo krizet číre, ozn. D12</t>
  </si>
  <si>
    <t>270760846</t>
  </si>
  <si>
    <t>208</t>
  </si>
  <si>
    <t>611610.7</t>
  </si>
  <si>
    <t>Dvere vnútorné 700x1970 mm - jednokrídlové 1/3 zasklené, var. 30, DTD doska, povrch dýha, sklo krizet číre, ozn. D13</t>
  </si>
  <si>
    <t>15056538</t>
  </si>
  <si>
    <t>209</t>
  </si>
  <si>
    <t>611610.8</t>
  </si>
  <si>
    <t>Dvere vnútorné 600x1970 mm - jednokrídlové 1/3 zasklené, DTD doska, povrch dýha, sklo krizet číre, ozn. D14</t>
  </si>
  <si>
    <t>1654795719</t>
  </si>
  <si>
    <t>210</t>
  </si>
  <si>
    <t>611610.9</t>
  </si>
  <si>
    <t>Dvere vnútorné 650x750 mm - jednokrídlové 1/3 zasklené, DDS doska hr. 19 mm, farba breza, s vetracou mriežkou, ozn. D10</t>
  </si>
  <si>
    <t>-489585498</t>
  </si>
  <si>
    <t>211</t>
  </si>
  <si>
    <t>549150.1</t>
  </si>
  <si>
    <t>Kľučka dverová 2x, 2x rozeta, FAB, nehrdzavejúca oceľ, povrch nerez brúsený</t>
  </si>
  <si>
    <t>-1722650244</t>
  </si>
  <si>
    <t>212</t>
  </si>
  <si>
    <t>766662132</t>
  </si>
  <si>
    <t>Montáž dverového krídla otočného dvojkrídlového poldrážkového, do existujúcej zárubne, vrátane kovania</t>
  </si>
  <si>
    <t>-1636465388</t>
  </si>
  <si>
    <t>213</t>
  </si>
  <si>
    <t>611620.1</t>
  </si>
  <si>
    <t>Dvere vnútorné 1650x1970 mm - dvojkrídlové 2/3 zasklené, DTD doska, povrch dýha, sklo krizet číre, ozn. D1, D2</t>
  </si>
  <si>
    <t>783273518</t>
  </si>
  <si>
    <t>1+4</t>
  </si>
  <si>
    <t>214</t>
  </si>
  <si>
    <t>611620.2</t>
  </si>
  <si>
    <t>Dvere vnútorné 1650x1970 mm - dvojkrídlové celozasklené, DTD doska, povrch dýha, sklo krizet číre, ozn. D9</t>
  </si>
  <si>
    <t>-118897570</t>
  </si>
  <si>
    <t>215</t>
  </si>
  <si>
    <t>611620.3</t>
  </si>
  <si>
    <t>Dvere vnútorné 1050x2550 mm - dvojkrídlové plné, DDS dosky hr. 19 mm, farba breza, ozn. D8</t>
  </si>
  <si>
    <t>-1309355490</t>
  </si>
  <si>
    <t>216</t>
  </si>
  <si>
    <t>-1040063754</t>
  </si>
  <si>
    <t>217</t>
  </si>
  <si>
    <t>766671002</t>
  </si>
  <si>
    <t>Montáž okna strešného VELUX, veľkosť okna 78x118 cm M 06 so zatepľovacou sadou, parozábranou a lemovaním</t>
  </si>
  <si>
    <t>-1713496518</t>
  </si>
  <si>
    <t>218</t>
  </si>
  <si>
    <t>611310004801</t>
  </si>
  <si>
    <t>Strešné okno 780x1180 mm - drevené kyvné VELUX GLU MK06 0061 S 0002, so spodnou kľučkou, farba biela, ozn. 10/A</t>
  </si>
  <si>
    <t>181766222</t>
  </si>
  <si>
    <t>219</t>
  </si>
  <si>
    <t>611380003300</t>
  </si>
  <si>
    <t>Lemovanie hliníkové VELUX EDW MK06 780x1180 mm bez zatepľovacej sady pre profilovanú strešnú krytinu</t>
  </si>
  <si>
    <t>354814033</t>
  </si>
  <si>
    <t>220</t>
  </si>
  <si>
    <t>611380008600</t>
  </si>
  <si>
    <t>Manžeta z parotesnej fólie VELUX BBX MK06, 780x1180 mm</t>
  </si>
  <si>
    <t>180957481</t>
  </si>
  <si>
    <t>221</t>
  </si>
  <si>
    <t>766694111</t>
  </si>
  <si>
    <t>Montáž parapetnej dosky drevenej šírky do 300 mm, dĺžky do 1000 mm</t>
  </si>
  <si>
    <t>683440096</t>
  </si>
  <si>
    <t>222</t>
  </si>
  <si>
    <t>611550000300</t>
  </si>
  <si>
    <t>Parapetná doska vnútorná, š. 300 mm z drevotriesky laminovanej</t>
  </si>
  <si>
    <t>2071989257</t>
  </si>
  <si>
    <t>(0,85*6+0,9*6+0,6+0,9*2+0,85+0,85*2+0,9*2+0,9*2+0,8*2)*1,05</t>
  </si>
  <si>
    <t>0,017</t>
  </si>
  <si>
    <t>223</t>
  </si>
  <si>
    <t>611550001700</t>
  </si>
  <si>
    <t>Plastové krytky k vnútorným parapetom - pár</t>
  </si>
  <si>
    <t>pár</t>
  </si>
  <si>
    <t>-632416812</t>
  </si>
  <si>
    <t>224</t>
  </si>
  <si>
    <t>766694112</t>
  </si>
  <si>
    <t>Montáž parapetnej dosky drevenej šírky do 300 mm, dĺžky 1000-1600 mm</t>
  </si>
  <si>
    <t>1243647146</t>
  </si>
  <si>
    <t>225</t>
  </si>
  <si>
    <t>305095954</t>
  </si>
  <si>
    <t>3*1,2*1,05</t>
  </si>
  <si>
    <t>226</t>
  </si>
  <si>
    <t>-391290348</t>
  </si>
  <si>
    <t>227</t>
  </si>
  <si>
    <t>766694113</t>
  </si>
  <si>
    <t>Montáž parapetnej dosky drevenej šírky do 300 mm, dĺžky 1600-2600 mm</t>
  </si>
  <si>
    <t>1479403660</t>
  </si>
  <si>
    <t>228</t>
  </si>
  <si>
    <t>570922095</t>
  </si>
  <si>
    <t>2,4*1,05</t>
  </si>
  <si>
    <t>229</t>
  </si>
  <si>
    <t>-1792082248</t>
  </si>
  <si>
    <t>230</t>
  </si>
  <si>
    <t>998766101</t>
  </si>
  <si>
    <t>Presun hmot pre konštrukcie stolárske v objektoch výšky do 6 m</t>
  </si>
  <si>
    <t>-673016491</t>
  </si>
  <si>
    <t>767</t>
  </si>
  <si>
    <t>Konštrukcie doplnkové kovové</t>
  </si>
  <si>
    <t>231</t>
  </si>
  <si>
    <t>767163030</t>
  </si>
  <si>
    <t>Montáž zábradlia hliníkového na lodžie, výplň bezpečnostné sklo, kotvenie do podlahy chemickými kotvami</t>
  </si>
  <si>
    <t>-944245688</t>
  </si>
  <si>
    <t>7,8+7,8</t>
  </si>
  <si>
    <t>232</t>
  </si>
  <si>
    <t>553520.2</t>
  </si>
  <si>
    <t>Zábradlie na loggie 7800x1300 mm - kcia a madlo z oceľových profilov vrátane náteru, výplň bezpečnostné sklo číre, kotvenie do podlahy</t>
  </si>
  <si>
    <t>159015424</t>
  </si>
  <si>
    <t>233</t>
  </si>
  <si>
    <t>767163065</t>
  </si>
  <si>
    <t>Montáž zábradlia na francúzske okná, výplň bezpečnostné sklo, kotvenie do fasády chemickými kotvami</t>
  </si>
  <si>
    <t>-804432585</t>
  </si>
  <si>
    <t>0,95+0,95</t>
  </si>
  <si>
    <t>234</t>
  </si>
  <si>
    <t>553520.1</t>
  </si>
  <si>
    <t>Zábradlie na francúzske okná 950x1300 mm - kcia a madlo z oceľových profilov vrátane náteru, výplň bezpečnostné sklo číre, kotvenie do podlahy</t>
  </si>
  <si>
    <t>-1354921352</t>
  </si>
  <si>
    <t>235</t>
  </si>
  <si>
    <t>767230005</t>
  </si>
  <si>
    <t>Montáž zábradlia hliníkového na schody a podesty, výplň bezpečnostné sklo, kotvenie do podlahy chemickými kotvami</t>
  </si>
  <si>
    <t>-818617076</t>
  </si>
  <si>
    <t>236</t>
  </si>
  <si>
    <t>553520.3</t>
  </si>
  <si>
    <t>Zábradlie na schody a podesty 6050x1300 mm - kcia a madlo z oceľových profilov vrátane náteru, výplň bezpečnostné sklo číre,  kotvenie do podlahy</t>
  </si>
  <si>
    <t>-1659274611</t>
  </si>
  <si>
    <t>237</t>
  </si>
  <si>
    <t>767230070</t>
  </si>
  <si>
    <t>Montáž schodiskového madla na stenu</t>
  </si>
  <si>
    <t>-753431115</t>
  </si>
  <si>
    <t>238</t>
  </si>
  <si>
    <t>553520003500</t>
  </si>
  <si>
    <t>Madlo schodiskové pre kotvenie na stenu, nerezové</t>
  </si>
  <si>
    <t>684238158</t>
  </si>
  <si>
    <t>239</t>
  </si>
  <si>
    <t>76742.1</t>
  </si>
  <si>
    <t>Montáž opláštenia - na oceľovú konštrukciu, výšky do 15 m</t>
  </si>
  <si>
    <t>-1318515538</t>
  </si>
  <si>
    <t>2*(0,3+1,2)*8,95</t>
  </si>
  <si>
    <t>2*0,3*1,2</t>
  </si>
  <si>
    <t>0,43</t>
  </si>
  <si>
    <t>Súčet - pergola, ozn. K5</t>
  </si>
  <si>
    <t>240</t>
  </si>
  <si>
    <t>138210001200</t>
  </si>
  <si>
    <t>Plech hladký pozinkovaný farbený, hr. 0,60 mm</t>
  </si>
  <si>
    <t>318723233</t>
  </si>
  <si>
    <t>28,0*1,05</t>
  </si>
  <si>
    <t>241</t>
  </si>
  <si>
    <t>767661500</t>
  </si>
  <si>
    <t>Montáž interierovej žalúzie hliníkovej lamelovej štandardnej</t>
  </si>
  <si>
    <t>-1004554711</t>
  </si>
  <si>
    <t>63,3</t>
  </si>
  <si>
    <t>242</t>
  </si>
  <si>
    <t>611530061300</t>
  </si>
  <si>
    <t>Žalúzie interiérové hliníkové, lamela šírky 18/25 mm, biela, bez vedenia</t>
  </si>
  <si>
    <t>179183198</t>
  </si>
  <si>
    <t>243</t>
  </si>
  <si>
    <t>611530061500</t>
  </si>
  <si>
    <t>Bočné vedenie pre žalúzie, silikónové lanko</t>
  </si>
  <si>
    <t>278734671</t>
  </si>
  <si>
    <t>244</t>
  </si>
  <si>
    <t>767995104</t>
  </si>
  <si>
    <t>Montáž ostatných atypických  kovových stavebných doplnkových konštrukcií nad 20 do 50 kg</t>
  </si>
  <si>
    <t>kg</t>
  </si>
  <si>
    <t>-225233410</t>
  </si>
  <si>
    <t>245</t>
  </si>
  <si>
    <t>553200.5</t>
  </si>
  <si>
    <t xml:space="preserve">Kovové konštrukcie z oceľových profilov - podperná konštrukcia fotovoltaických panelov vrátane náteru </t>
  </si>
  <si>
    <t>-635650851</t>
  </si>
  <si>
    <t>246</t>
  </si>
  <si>
    <t>767995105</t>
  </si>
  <si>
    <t>Montáž ostatných atypických kovových stavebných doplnkových konštrukcií nad 50 do 100 kg</t>
  </si>
  <si>
    <t>-1217401477</t>
  </si>
  <si>
    <t>"profil 150/150/6 - 28,1 kg/m; 0,584 m2/m</t>
  </si>
  <si>
    <t>(3,3*4+8,4)*28,1</t>
  </si>
  <si>
    <t xml:space="preserve">"profil 60/60/5  -  8,42 kg/m; 0,227 m2/m </t>
  </si>
  <si>
    <t>(0,7+0,5+1,2+0,295+1,2+0,295)*10*8,42</t>
  </si>
  <si>
    <t>0,02*959,758   "2% na spoje a stratné</t>
  </si>
  <si>
    <t>1,047</t>
  </si>
  <si>
    <t>Súčet - odhad bez PD</t>
  </si>
  <si>
    <t>247</t>
  </si>
  <si>
    <t>145520.1</t>
  </si>
  <si>
    <t>Kovové konštrukcie - nosná konštrukcia pergoly z oceľových profilov</t>
  </si>
  <si>
    <t>1257907471</t>
  </si>
  <si>
    <t>248</t>
  </si>
  <si>
    <t>767995107</t>
  </si>
  <si>
    <t>Montáž ostatných atypických kovových stavebných doplnkových konštrukcií nad 250 do 500 kg</t>
  </si>
  <si>
    <t>1930662362</t>
  </si>
  <si>
    <t>"HEA240 - 60,3 kg/m, 1,37 m2/m</t>
  </si>
  <si>
    <t>(15,2*2+13,6*2)*60,3</t>
  </si>
  <si>
    <t>0,02*3473,028   "2% stratné a na spoje</t>
  </si>
  <si>
    <t>-0,741</t>
  </si>
  <si>
    <t>249</t>
  </si>
  <si>
    <t>133880.1</t>
  </si>
  <si>
    <t>Kovové konštrukcie - väznice z oceľových nosníkov HEA 240, z valcovanej ocele S235JR</t>
  </si>
  <si>
    <t>1134170147</t>
  </si>
  <si>
    <t>15,2*2+13,6*2</t>
  </si>
  <si>
    <t>250</t>
  </si>
  <si>
    <t>998767101</t>
  </si>
  <si>
    <t>Presun hmôt pre kovové stavebné doplnkové konštrukcie v objektoch výšky do 6 m</t>
  </si>
  <si>
    <t>478597494</t>
  </si>
  <si>
    <t>771</t>
  </si>
  <si>
    <t>Podlahy z dlaždíc</t>
  </si>
  <si>
    <t>251</t>
  </si>
  <si>
    <t>771415004</t>
  </si>
  <si>
    <t>Montáž soklíkov z obkladačiek do tmelu veľ. 300 x 80 mm</t>
  </si>
  <si>
    <t>-1199937741</t>
  </si>
  <si>
    <t>2*(1,1+0,95+1,1+1,05+2,37+2,1)-(0,8+0,6)</t>
  </si>
  <si>
    <t>2*(3,375+4,25+2,96+3,5)-(3,95+0,9)</t>
  </si>
  <si>
    <t>(0,65+7,9+0,65-1,0*4+0,85*2)*2</t>
  </si>
  <si>
    <t>252</t>
  </si>
  <si>
    <t>597640.2</t>
  </si>
  <si>
    <t>Sokel keramický 300x80</t>
  </si>
  <si>
    <t>-1723110562</t>
  </si>
  <si>
    <t>53,1/0,3*1,02</t>
  </si>
  <si>
    <t>0,46</t>
  </si>
  <si>
    <t>253</t>
  </si>
  <si>
    <t>771541115</t>
  </si>
  <si>
    <t>Montáž podláh z dlaždíc gres kladených do tmelu veľ. 300 x 300 mm</t>
  </si>
  <si>
    <t>-79940451</t>
  </si>
  <si>
    <t>254</t>
  </si>
  <si>
    <t>597740.1</t>
  </si>
  <si>
    <t xml:space="preserve">Dlaždice keramické gres protišmykové, 300x300 mm </t>
  </si>
  <si>
    <t>-1542170382</t>
  </si>
  <si>
    <t>55,2*1,02</t>
  </si>
  <si>
    <t>255</t>
  </si>
  <si>
    <t>771541215</t>
  </si>
  <si>
    <t>Montáž podláh z dlaždíc gres kladených do tmelu flexibil. mrazuvzdorného veľ. 300 x 300 mm</t>
  </si>
  <si>
    <t>-572969333</t>
  </si>
  <si>
    <t>5,05+5,05</t>
  </si>
  <si>
    <t>Súčet  - loggie</t>
  </si>
  <si>
    <t>256</t>
  </si>
  <si>
    <t>597740.2</t>
  </si>
  <si>
    <t xml:space="preserve">Dlaždice keramické gres protišmykové vonkajšie, 300x300 mm </t>
  </si>
  <si>
    <t>-893394714</t>
  </si>
  <si>
    <t>10,1*1,02</t>
  </si>
  <si>
    <t>257</t>
  </si>
  <si>
    <t>998771101</t>
  </si>
  <si>
    <t>Presun hmôt pre podlahy z dlaždíc v objektoch výšky do 6m</t>
  </si>
  <si>
    <t>-1991653823</t>
  </si>
  <si>
    <t>775</t>
  </si>
  <si>
    <t>Podlahy vlysové a parketové</t>
  </si>
  <si>
    <t>258</t>
  </si>
  <si>
    <t>775413120</t>
  </si>
  <si>
    <t>Montáž podlahových soklíkov alebo líšt obvodových skrutkovaním</t>
  </si>
  <si>
    <t>-1180516920</t>
  </si>
  <si>
    <t>2*(1,255+2,1+3,225+1,95)-(0,7+0,7*2)</t>
  </si>
  <si>
    <t>2*(1,925+3,8+3,275+5,65+2,48+3,45+7,55+7,9)-(0,7+1,65+1,0+0,8+1,0*2+0,85+1,65)+0,25*8</t>
  </si>
  <si>
    <t>259</t>
  </si>
  <si>
    <t>611990004200</t>
  </si>
  <si>
    <t>Lišta soklová - drevená lišta, 30x18 mm</t>
  </si>
  <si>
    <t>1019857853</t>
  </si>
  <si>
    <t>80,4*1,02</t>
  </si>
  <si>
    <t>-0,008</t>
  </si>
  <si>
    <t>82*1,01 'Přepočítané koeficientom množstva</t>
  </si>
  <si>
    <t>260</t>
  </si>
  <si>
    <t>775413220</t>
  </si>
  <si>
    <t>Montáž prechodovej lišty priskrutkovaním</t>
  </si>
  <si>
    <t>1025491204</t>
  </si>
  <si>
    <t>0,7+0,7*2</t>
  </si>
  <si>
    <t>0,7+1,65+1,0+0,8+1,0*2+0,85+1,65</t>
  </si>
  <si>
    <t>261</t>
  </si>
  <si>
    <t>611990000800</t>
  </si>
  <si>
    <t>Lišta prechodová skrutkovacia, šírka 28 mm,s ryhovaným povrchom</t>
  </si>
  <si>
    <t>-103780851</t>
  </si>
  <si>
    <t>10,8*1,01</t>
  </si>
  <si>
    <t>10,9*1,01 'Přepočítané koeficientom množstva</t>
  </si>
  <si>
    <t>262</t>
  </si>
  <si>
    <t>775550080</t>
  </si>
  <si>
    <t>Montáž podlahy z laminátových a drevených parkiet, šírka do 190 mm, položená voľne</t>
  </si>
  <si>
    <t>1061241967</t>
  </si>
  <si>
    <t>-0,01</t>
  </si>
  <si>
    <t>263</t>
  </si>
  <si>
    <t>611980003010</t>
  </si>
  <si>
    <t>Podlaha laminátová hr. 8 mm</t>
  </si>
  <si>
    <t>1151660461</t>
  </si>
  <si>
    <t>99,6*1,02</t>
  </si>
  <si>
    <t>264</t>
  </si>
  <si>
    <t>775592110</t>
  </si>
  <si>
    <t>Montáž podložky vyrovnávacej a tlmiacej penovej hr. 2 mm pod plávajúce podlahy</t>
  </si>
  <si>
    <t>-1962595685</t>
  </si>
  <si>
    <t>99,6*1,03</t>
  </si>
  <si>
    <t>0,012</t>
  </si>
  <si>
    <t>265</t>
  </si>
  <si>
    <t>283230008500</t>
  </si>
  <si>
    <t>Podložka Mirelon z PE pod plávajúce podlahy, hr. 2 mm</t>
  </si>
  <si>
    <t>-2135053354</t>
  </si>
  <si>
    <t>99,6*1,03 'Přepočítané koeficientom množstva</t>
  </si>
  <si>
    <t>266</t>
  </si>
  <si>
    <t>998775101</t>
  </si>
  <si>
    <t>Presun hmôt pre podlahy vlysové a parketové v objektoch výšky do 6 m</t>
  </si>
  <si>
    <t>-1684967969</t>
  </si>
  <si>
    <t>776</t>
  </si>
  <si>
    <t>Podlahy povlakové</t>
  </si>
  <si>
    <t>267</t>
  </si>
  <si>
    <t>776270117</t>
  </si>
  <si>
    <t>Lepenie schodových hrán</t>
  </si>
  <si>
    <t>1440144596</t>
  </si>
  <si>
    <t>1,2*18</t>
  </si>
  <si>
    <t>268</t>
  </si>
  <si>
    <t>697590.1</t>
  </si>
  <si>
    <t>Schodová hrana drážkovaná z PVC</t>
  </si>
  <si>
    <t>1247433553</t>
  </si>
  <si>
    <t>21,60*1,02</t>
  </si>
  <si>
    <t>-0,032</t>
  </si>
  <si>
    <t>269</t>
  </si>
  <si>
    <t>776270450</t>
  </si>
  <si>
    <t>Lepenie povlakových podláh na schodiskových stupňoch a podestách na pásku</t>
  </si>
  <si>
    <t>-487186210</t>
  </si>
  <si>
    <t>270</t>
  </si>
  <si>
    <t>284110</t>
  </si>
  <si>
    <t>Podlaha PVC homogénna hr. 2 mm, trieda záťaže 34/43</t>
  </si>
  <si>
    <t>-1129386570</t>
  </si>
  <si>
    <t>10,5*1,03</t>
  </si>
  <si>
    <t>-0,015</t>
  </si>
  <si>
    <t>271</t>
  </si>
  <si>
    <t>776411000</t>
  </si>
  <si>
    <t xml:space="preserve">Lepenie podlahových líšt soklových </t>
  </si>
  <si>
    <t>-934253346</t>
  </si>
  <si>
    <t>2*(3,225+5,25+2,3+1,6+5,175+4,1+1,925+0,75)-(1,8+0,7+1,65*2+1,825*2+1,65*3)+0,25*2</t>
  </si>
  <si>
    <t>2*(5,175+3,5+7,225+5,5+4,375+9,25)-(2,1+1,65+0,7+0,8+1,65*2+3,4*2+1,65*2+0,7*2)</t>
  </si>
  <si>
    <t>2*(4,375+9,25+3,225+1,65+3,225+1,95)</t>
  </si>
  <si>
    <t>2*(3,225+3,4+2,975+0,825+0,465+5,805+9,075)-(0,7+1,65+0,7+0,8+1,65+0,6+0,7+0,9+3,95)</t>
  </si>
  <si>
    <t>272</t>
  </si>
  <si>
    <t>6970005090</t>
  </si>
  <si>
    <t>Soklová lišta PVC,  60 mm</t>
  </si>
  <si>
    <t>303326089</t>
  </si>
  <si>
    <t>172,0*1,01</t>
  </si>
  <si>
    <t>273</t>
  </si>
  <si>
    <t>776420011</t>
  </si>
  <si>
    <t>Lepenie podlahových soklov z PVC vytiahnutím</t>
  </si>
  <si>
    <t>-1688701490</t>
  </si>
  <si>
    <t>274</t>
  </si>
  <si>
    <t>617238972</t>
  </si>
  <si>
    <t>172,0*0,08*1,03</t>
  </si>
  <si>
    <t>275</t>
  </si>
  <si>
    <t>776521100</t>
  </si>
  <si>
    <t>Lepenie povlakových podláh z PVC homogénnych pásov</t>
  </si>
  <si>
    <t>-1658631222</t>
  </si>
  <si>
    <t>276</t>
  </si>
  <si>
    <t>512270718</t>
  </si>
  <si>
    <t>167,9*1,02</t>
  </si>
  <si>
    <t>277</t>
  </si>
  <si>
    <t>776992200</t>
  </si>
  <si>
    <t>Príprava podkladu prebrúsením strojne brúskou na betón</t>
  </si>
  <si>
    <t>-1979103030</t>
  </si>
  <si>
    <t>278</t>
  </si>
  <si>
    <t>998776101</t>
  </si>
  <si>
    <t>Presun hmôt pre podlahy povlakové v objektoch výšky do 6 m</t>
  </si>
  <si>
    <t>123046282</t>
  </si>
  <si>
    <t>781</t>
  </si>
  <si>
    <t>Dokončovacie práce a obklady</t>
  </si>
  <si>
    <t>279</t>
  </si>
  <si>
    <t>781445210</t>
  </si>
  <si>
    <t>Montáž obkladov vnútor. stien z obkladačiek kladených do tmelu flexibilného veľ. 300x300 mm</t>
  </si>
  <si>
    <t>-1373682777</t>
  </si>
  <si>
    <t>2*2,1*(1,15+1,75)-0,6*2,1</t>
  </si>
  <si>
    <t>2*2,1*(2,45+2,1)-(0,8*2,6+0,8*2,1+0,85*1,2)</t>
  </si>
  <si>
    <t>2*2,1*(2,37+2,1)-0,7*2,1</t>
  </si>
  <si>
    <t>2*2,1*(3,225+1,65)-(0,7*2,1+1,2*1,2)</t>
  </si>
  <si>
    <t>1,5*(1,3+0,1)    "okolo umývadla v 002</t>
  </si>
  <si>
    <t>1,5*(1,0+0,15)    "okolo umývadla v 004</t>
  </si>
  <si>
    <t>1,5*(1,2+1,2)   "okolo umývadla v 010</t>
  </si>
  <si>
    <t>0,456</t>
  </si>
  <si>
    <t>Medzisúčet - 1. NP</t>
  </si>
  <si>
    <t>1,5*1,85</t>
  </si>
  <si>
    <t>0,6*(3,375+4,25)</t>
  </si>
  <si>
    <t>1,5*(1,14+1,0)</t>
  </si>
  <si>
    <t>0,44</t>
  </si>
  <si>
    <t>Medzisúčet - podkrovie</t>
  </si>
  <si>
    <t>2,1*1,96+2*(2,1+1,5)/2*3,225-0,7*2,1</t>
  </si>
  <si>
    <t>2,1*(1,14+1,0+0,6)+2*(2,1+1,5)/2*(2,4+2,4)-(0,6+0,7)*2,1</t>
  </si>
  <si>
    <t>Medzisúčet - podkrovie na SDK</t>
  </si>
  <si>
    <t>280</t>
  </si>
  <si>
    <t>597740.4</t>
  </si>
  <si>
    <t>Obklad keramický 300x300 mm</t>
  </si>
  <si>
    <t>751244519</t>
  </si>
  <si>
    <t>114,0*1,02</t>
  </si>
  <si>
    <t>281</t>
  </si>
  <si>
    <t>998781101</t>
  </si>
  <si>
    <t>Presun hmôt pre obklady keramické v objektoch výšky do   6 m</t>
  </si>
  <si>
    <t>1306165832</t>
  </si>
  <si>
    <t>782</t>
  </si>
  <si>
    <t>Obklady z prírodného a konglomerovaného kameňa</t>
  </si>
  <si>
    <t>282</t>
  </si>
  <si>
    <t>782111120</t>
  </si>
  <si>
    <t>Montáž obkladov stien pravouhl. doskami z mäkkých kameňov s lícom rovným, hr. do 25 mm z remienkov</t>
  </si>
  <si>
    <t>-1236424763</t>
  </si>
  <si>
    <t>2*0,45*(13,7+18,3)</t>
  </si>
  <si>
    <t>-0,45*(1,0+1,8+3,4*2)+0,15*6</t>
  </si>
  <si>
    <t>283</t>
  </si>
  <si>
    <t>5100021009</t>
  </si>
  <si>
    <t>Obklad stien kamenný, vonkajší</t>
  </si>
  <si>
    <t>-476061899</t>
  </si>
  <si>
    <t>25,4*1,04</t>
  </si>
  <si>
    <t>-0,016</t>
  </si>
  <si>
    <t>284</t>
  </si>
  <si>
    <t>998782101</t>
  </si>
  <si>
    <t>Presun hmôt pre kamenné obklady v objektoch výšky do 6 m</t>
  </si>
  <si>
    <t>371190829</t>
  </si>
  <si>
    <t>783</t>
  </si>
  <si>
    <t>Dokončovacie práce - nátery</t>
  </si>
  <si>
    <t>285</t>
  </si>
  <si>
    <t>783222100</t>
  </si>
  <si>
    <t>Nátery kov.stav.doplnk.konštr. syntetické farby šedej na vzduchu schnúce dvojnásobné - 70µm</t>
  </si>
  <si>
    <t>894932431</t>
  </si>
  <si>
    <t>286</t>
  </si>
  <si>
    <t>783226100</t>
  </si>
  <si>
    <t>Nátery kov.stav.doplnk.konštr. syntetické na vzduchu schnúce základný - 35µm</t>
  </si>
  <si>
    <t>1355046677</t>
  </si>
  <si>
    <t>(3,3*4+8,4)*0,584</t>
  </si>
  <si>
    <t>(0,7+0,5+1,2+0,295+1,2+0,295)*10*0,227</t>
  </si>
  <si>
    <t>Medzisúčet - kcie pergoly</t>
  </si>
  <si>
    <t>(15,2*2+13,6*2)*1,37</t>
  </si>
  <si>
    <t>0,02*78,912   "2% stratné a na spoje</t>
  </si>
  <si>
    <t>Medzisúčet - väznice</t>
  </si>
  <si>
    <t>0,385</t>
  </si>
  <si>
    <t>287</t>
  </si>
  <si>
    <t>783726000</t>
  </si>
  <si>
    <t>Nátery tesárskych konštrukcií syntetické lazurovacím lakom napustením</t>
  </si>
  <si>
    <t>610389779</t>
  </si>
  <si>
    <t>57,4+26,8</t>
  </si>
  <si>
    <t>Medzisúčet - tatranský profil</t>
  </si>
  <si>
    <t>288</t>
  </si>
  <si>
    <t>783726200</t>
  </si>
  <si>
    <t>Nátery tesárskych konštrukcií syntetické na vzduchu schnúce lazurovacím lakom 2x lakovaním</t>
  </si>
  <si>
    <t>1636023472</t>
  </si>
  <si>
    <t>289</t>
  </si>
  <si>
    <t>783782203</t>
  </si>
  <si>
    <t>Nátery tesárskych konštrukcií povrchová impregnácia Bochemitom QB</t>
  </si>
  <si>
    <t>-1825907840</t>
  </si>
  <si>
    <t>"150/80"     (15,2*3+13,6*3)*0,46</t>
  </si>
  <si>
    <t>"150/150"    12,5*0,6</t>
  </si>
  <si>
    <t>"100/200"    6,3*(18+11+14+14)*0,6</t>
  </si>
  <si>
    <t>"150/150"    (15,2+5,8+10,7+10,7)*0,6</t>
  </si>
  <si>
    <t>"80/180"       (1,6*(23+28)+4,8*(18+24))*0,52</t>
  </si>
  <si>
    <t>"150/150"     1,5*10*0,6</t>
  </si>
  <si>
    <t>"120/120"     1,2*20*0,48</t>
  </si>
  <si>
    <t>784</t>
  </si>
  <si>
    <t>Maľby</t>
  </si>
  <si>
    <t>290</t>
  </si>
  <si>
    <t>784410900</t>
  </si>
  <si>
    <t>Príprava podkladu pod maľby stien a stropov (penetrácia, prebrúsenie, pačokovanie) výšky do 3,80 m</t>
  </si>
  <si>
    <t>640391919</t>
  </si>
  <si>
    <t>163,8    "MVC stropov 1. NP</t>
  </si>
  <si>
    <t>191,0  "SDK stropy</t>
  </si>
  <si>
    <t>Medzisúčet - stropy</t>
  </si>
  <si>
    <t>541,0    "1. NP bez obkladov</t>
  </si>
  <si>
    <t>2*(0,9+16,3+8,9+28,8+7,5+36,3)     "podkrovie - celková plocha vrátane SDK s obkladmi</t>
  </si>
  <si>
    <t>-35,0    "ker. obklady stien na SDK</t>
  </si>
  <si>
    <t>291</t>
  </si>
  <si>
    <t>784452451</t>
  </si>
  <si>
    <t>Maľby z maliarskych zmesí tekutých - matná umývateľná maľba na jemnozrnný podklad výšky do 3,80 m</t>
  </si>
  <si>
    <t>1656966884</t>
  </si>
  <si>
    <t>OST</t>
  </si>
  <si>
    <t>Ostatné</t>
  </si>
  <si>
    <t>001</t>
  </si>
  <si>
    <t>262144</t>
  </si>
  <si>
    <t xml:space="preserve">02 - SO-01.2  Zdravotechnika </t>
  </si>
  <si>
    <t xml:space="preserve">    721 - Zdravotech. vnútorná kanalizácia</t>
  </si>
  <si>
    <t xml:space="preserve">    725 - Zdravotechnika - zariaď. predmety</t>
  </si>
  <si>
    <t>713482111</t>
  </si>
  <si>
    <t>Montáž trubíc z PE, hr.do 10 mm,vnút.priemer do 38 mm</t>
  </si>
  <si>
    <t>-145848662</t>
  </si>
  <si>
    <t>283310001100</t>
  </si>
  <si>
    <t xml:space="preserve">Izolačná PE trubica TUBOLIT DG 18x9 mm </t>
  </si>
  <si>
    <t>465056708</t>
  </si>
  <si>
    <t>283310001300</t>
  </si>
  <si>
    <t>Izolačná PE trubica TUBOLIT DG 22x9 mm</t>
  </si>
  <si>
    <t>981356895</t>
  </si>
  <si>
    <t>283310001500</t>
  </si>
  <si>
    <t xml:space="preserve">Izolačná PE trubica TUBOLIT DG 28x9 mm </t>
  </si>
  <si>
    <t>1505821824</t>
  </si>
  <si>
    <t>283310001600</t>
  </si>
  <si>
    <t>Izolačná PE trubica TUBOLIT DG 35x9 mm</t>
  </si>
  <si>
    <t>448735836</t>
  </si>
  <si>
    <t>998713101</t>
  </si>
  <si>
    <t>Presun hmôt pre izolácie tepelné v objektoch výšky do 6 m</t>
  </si>
  <si>
    <t>-530934880</t>
  </si>
  <si>
    <t>721</t>
  </si>
  <si>
    <t>Zdravotech. vnútorná kanalizácia</t>
  </si>
  <si>
    <t>721171109</t>
  </si>
  <si>
    <t>Potrubie z PVC - U odpadové ležaté hrdlové D 110x2, 2</t>
  </si>
  <si>
    <t>1915788655</t>
  </si>
  <si>
    <t>3*0,5+4*0,5+0,5   "napojenie WC, WC1, Vý</t>
  </si>
  <si>
    <t>2,2+1,3+2,2+2,8+0,9+1,0+0,7+0,7+1,3     "1. NP</t>
  </si>
  <si>
    <t>1,0+0,8    "podkrovie</t>
  </si>
  <si>
    <t>1,1</t>
  </si>
  <si>
    <t>721171111</t>
  </si>
  <si>
    <t>Potrubie z PVC - U odpadové ležaté hrdlové D 140x2, 8</t>
  </si>
  <si>
    <t>392829515</t>
  </si>
  <si>
    <t>9,5+0,8+0,8</t>
  </si>
  <si>
    <t>3*2,4   "mimo objekt do RŠ</t>
  </si>
  <si>
    <t>0,7</t>
  </si>
  <si>
    <t>721172107</t>
  </si>
  <si>
    <t>Potrubie z PVC - U odpadové zvislé hrdlové D 75x1,8</t>
  </si>
  <si>
    <t>347236253</t>
  </si>
  <si>
    <t>2,0   "K2</t>
  </si>
  <si>
    <t>721172109</t>
  </si>
  <si>
    <t>Potrubie z PVC - U odpadové zvislé hrdlové D 110x2, 2</t>
  </si>
  <si>
    <t>-1833103357</t>
  </si>
  <si>
    <t>7,0+7,0+4,0   "K1, K3, K4</t>
  </si>
  <si>
    <t>286510021300</t>
  </si>
  <si>
    <t xml:space="preserve">Čistiaca tvarovka PVC-U, DN 110 hladká pre gravitačnú kanalizáciu </t>
  </si>
  <si>
    <t>-1599100957</t>
  </si>
  <si>
    <t>721173203</t>
  </si>
  <si>
    <t>Potrubie z PVC - U odpadné pripájacie D 32x1, 8</t>
  </si>
  <si>
    <t>-1349053373</t>
  </si>
  <si>
    <t>10,0   "odhad</t>
  </si>
  <si>
    <t>721173204</t>
  </si>
  <si>
    <t>Potrubie z PVC - U odpadné pripájacie D 40x1, 8</t>
  </si>
  <si>
    <t>-630851120</t>
  </si>
  <si>
    <t>7*0,9+4*0,9+2*0,9+2*0,9    "pripojenie U, U1, HL21, UR</t>
  </si>
  <si>
    <t>0,5+1,0+0,6+1,2+1,0    "1. NP</t>
  </si>
  <si>
    <t>2,0+1,7+1,0+2,5+0,7+1,5   "podkrovie</t>
  </si>
  <si>
    <t>0,8</t>
  </si>
  <si>
    <t>721173205</t>
  </si>
  <si>
    <t>Potrubie z PVC - U odpadné pripájacie D 50x1, 8</t>
  </si>
  <si>
    <t>350728185</t>
  </si>
  <si>
    <t>3*0,5+2*0,9+0,9+0,9  "pripojenie S, DJ, AP, VP</t>
  </si>
  <si>
    <t>2,5+1,8+1,2+1,3   "1. NP</t>
  </si>
  <si>
    <t>1,2+1,3   "podkrovie</t>
  </si>
  <si>
    <t>0,6</t>
  </si>
  <si>
    <t>721194103</t>
  </si>
  <si>
    <t>Zriadenie prípojky na potrubí vyvedenie a upevnenie odpadových výpustiek D 32x1,8</t>
  </si>
  <si>
    <t>683650355</t>
  </si>
  <si>
    <t>2   "VZT</t>
  </si>
  <si>
    <t>721194104</t>
  </si>
  <si>
    <t>Zriadenie prípojky na potrubí vyvedenie a upevnenie odpadových výpustiek D 40x1,8</t>
  </si>
  <si>
    <t>1503107173</t>
  </si>
  <si>
    <t>7+4+2+2  "U, U1, HL21, UR</t>
  </si>
  <si>
    <t>721194105</t>
  </si>
  <si>
    <t>Zriadenie prípojky na potrubí vyvedenie a upevnenie odpadových výpustiek D 50x1, 8</t>
  </si>
  <si>
    <t>1331500691</t>
  </si>
  <si>
    <t>3+2+1+1   "S, DJ, AP, VP</t>
  </si>
  <si>
    <t>721194109</t>
  </si>
  <si>
    <t>Zriadenie prípojky na potrubí vyvedenie a upevnenie odpadových výpustiek D 110x2,3</t>
  </si>
  <si>
    <t>1115144403</t>
  </si>
  <si>
    <t>3+4+1   "WC, WC1, Vý</t>
  </si>
  <si>
    <t>721213003</t>
  </si>
  <si>
    <t>Montáž podlahového vpustu s vodorovným odtokom a integrovaným vztlakovým uzáverom DN 50</t>
  </si>
  <si>
    <t>-254220339</t>
  </si>
  <si>
    <t>286630024100</t>
  </si>
  <si>
    <t>Podlahový vpust HL300, horizontálny odtok DN 50, vztlakový uzáver, izolačný tanier, mriežka nerez 115x115 mm, rám 123x123 mm</t>
  </si>
  <si>
    <t>429701041</t>
  </si>
  <si>
    <t>721274103</t>
  </si>
  <si>
    <t>Ventilačné hlavice strešná - plastové DN 100 HUL 810</t>
  </si>
  <si>
    <t>655851316</t>
  </si>
  <si>
    <t>721290012</t>
  </si>
  <si>
    <t>Montáž privzdušňovacieho ventilu pre odpadové potrubia DN 110</t>
  </si>
  <si>
    <t>498826685</t>
  </si>
  <si>
    <t>551610000100</t>
  </si>
  <si>
    <t>Privzdušňovacia hlavica HL900N, DN 110, dvojitá vzduchová izolácia, vnútorná kanalizácia</t>
  </si>
  <si>
    <t>439578585</t>
  </si>
  <si>
    <t>721290111</t>
  </si>
  <si>
    <t>Ostatné - skúška tesnosti kanalizácie v objektoch vodou do DN 125</t>
  </si>
  <si>
    <t>568721314</t>
  </si>
  <si>
    <t>20+19+2+18</t>
  </si>
  <si>
    <t>10+28+15</t>
  </si>
  <si>
    <t>998721101</t>
  </si>
  <si>
    <t>Presun hmôt pre vnútornú kanalizáciu v objektoch výšky do 6 m</t>
  </si>
  <si>
    <t>-2139902038</t>
  </si>
  <si>
    <t>722171111</t>
  </si>
  <si>
    <t>Potrubie plasthliníkové ALPEX - DUO 16x2 mm v kotúčoch</t>
  </si>
  <si>
    <t>-710071370</t>
  </si>
  <si>
    <t>1,5   "V1 - SV hore  z podlahy</t>
  </si>
  <si>
    <t>2*(0,6+3,0)     "SV+TV k U, 2xU1, S</t>
  </si>
  <si>
    <t>1,0   "V2 - SV hore z podlahy</t>
  </si>
  <si>
    <t>1,0   "SV k 2xWC1</t>
  </si>
  <si>
    <t>2*1,5   "SV+TV hore z podlahy</t>
  </si>
  <si>
    <t>2*0,5+1,8    "SV+TV k 2xU, SV k WC</t>
  </si>
  <si>
    <t>2*(0,6+1,0)+1,0   "SV+TV k 2xU, Dj, SV k UR</t>
  </si>
  <si>
    <t>2*1,8   "SV+TV k 2xU1</t>
  </si>
  <si>
    <t>2*(2,5+0,5)   "SV+TV k 2xWC1, S</t>
  </si>
  <si>
    <t>2*1,5  "SV+TV hore z podlahy</t>
  </si>
  <si>
    <t>2*(1,2+2,2+2,0)+1,0   "SV+TV k U, WC, S, DJ + SV k UR</t>
  </si>
  <si>
    <t>2*(0,3+2,5+0,3)+0,8   "SV+TV k Vý, U + SV k WC</t>
  </si>
  <si>
    <t>3,9</t>
  </si>
  <si>
    <t>722171113</t>
  </si>
  <si>
    <t>Potrubie plasthliníkové ALPEX - DUO 20x2 mm v kotúčoch</t>
  </si>
  <si>
    <t>-1845830157</t>
  </si>
  <si>
    <t>1,5    "TV do podlahy podkrovia od OUV</t>
  </si>
  <si>
    <t>7,6    "TV v podlahe podkrovia po V3</t>
  </si>
  <si>
    <t>4,2+0,6   "TV v podlahe podkrovia po V4</t>
  </si>
  <si>
    <t>4,0+4,0   "V3, V4 - TV do podlahy 1. NP</t>
  </si>
  <si>
    <t>0,3+4,8   "TV v podlahe 1. NP</t>
  </si>
  <si>
    <t>2*2,2   "SV+TV v podlahe 1. NP</t>
  </si>
  <si>
    <t>1,6</t>
  </si>
  <si>
    <t>722171114</t>
  </si>
  <si>
    <t>Potrubie plasthliníkové ALPEX - DUO 26x3 mm v kotúčoch</t>
  </si>
  <si>
    <t>903274622</t>
  </si>
  <si>
    <t>7,6+1,5    "SV v podlahe podkrovia + hore k OUV</t>
  </si>
  <si>
    <t>4,0   "V4 - SV do podlahy 1. NP</t>
  </si>
  <si>
    <t>0,3+4,8+2,4   "SV v podlahe 1. NP</t>
  </si>
  <si>
    <t>1,2   "hore k H1</t>
  </si>
  <si>
    <t>1,2</t>
  </si>
  <si>
    <t>722171134</t>
  </si>
  <si>
    <t>Potrubie plasthliníkové ALPEX - DUO 32x3 mm v tyčiach</t>
  </si>
  <si>
    <t>328373159</t>
  </si>
  <si>
    <t>2,0+1,4+7,8+0,2   "v podlahe 1. NP</t>
  </si>
  <si>
    <t>4,0    "V3 - SV do podkrovia</t>
  </si>
  <si>
    <t>722190401</t>
  </si>
  <si>
    <t>Vyvedenie a upevnenie výpustky   DN 15</t>
  </si>
  <si>
    <t>1418521230</t>
  </si>
  <si>
    <t>722220111</t>
  </si>
  <si>
    <t>Montáž armatúry závitovej s jedným závitom,nástenka pre výtokový ventil G 1/2</t>
  </si>
  <si>
    <t>-1375849946</t>
  </si>
  <si>
    <t>722220121</t>
  </si>
  <si>
    <t>Montáž armatúry závitovej s jedným závitom, nástenka pre batériu G 1/2</t>
  </si>
  <si>
    <t>2093739423</t>
  </si>
  <si>
    <t>722221015</t>
  </si>
  <si>
    <t>Montáž guľového kohúta závitového priameho pre vodu G 3/4</t>
  </si>
  <si>
    <t>1173236724</t>
  </si>
  <si>
    <t>551110013800</t>
  </si>
  <si>
    <t>Guľový uzáver pre vodu, DN 20</t>
  </si>
  <si>
    <t>2104433740</t>
  </si>
  <si>
    <t>722221020</t>
  </si>
  <si>
    <t>Montáž guľového kohúta závitového priameho pre vodu G 1</t>
  </si>
  <si>
    <t>-265950966</t>
  </si>
  <si>
    <t>"napojenie OÚV na rozvody vody</t>
  </si>
  <si>
    <t>551110013900</t>
  </si>
  <si>
    <t>Guľový uzáver pre vodu, DN 25</t>
  </si>
  <si>
    <t>-1624923519</t>
  </si>
  <si>
    <t>722221025</t>
  </si>
  <si>
    <t>Montáž guľového kohúta závitového priameho pre vodu G 5/4</t>
  </si>
  <si>
    <t>1710010548</t>
  </si>
  <si>
    <t>551110014000</t>
  </si>
  <si>
    <t>Guľový uzáver pre vodu, DN 32 - HUV</t>
  </si>
  <si>
    <t>1713998228</t>
  </si>
  <si>
    <t>1452G01500</t>
  </si>
  <si>
    <t>Plnoprietokový kombinovaný spätný a uzatvárací ventil s odvodnením EA KEMPER Fig. 145G, DN 32</t>
  </si>
  <si>
    <t>-218253700</t>
  </si>
  <si>
    <t>722221060</t>
  </si>
  <si>
    <t>Montáž guľového kohúta závitového priameho pre vodu s vypúšťaním G 1/2</t>
  </si>
  <si>
    <t>-114158463</t>
  </si>
  <si>
    <t>"napojenie OÚV na rozvody vod</t>
  </si>
  <si>
    <t>551210036500</t>
  </si>
  <si>
    <t>Vypúšťací guľový ventil, DN 15</t>
  </si>
  <si>
    <t>-543473138</t>
  </si>
  <si>
    <t>722221180</t>
  </si>
  <si>
    <t>Montáž poistného ventilu závitového pre vodu G 1</t>
  </si>
  <si>
    <t>1596750087</t>
  </si>
  <si>
    <t>551210026000</t>
  </si>
  <si>
    <t>Ventil poistný pre teplú vodu, DN 25</t>
  </si>
  <si>
    <t>1582439290</t>
  </si>
  <si>
    <t>722221275</t>
  </si>
  <si>
    <t>Montáž spätného ventilu závitového G 1</t>
  </si>
  <si>
    <t>-404556835</t>
  </si>
  <si>
    <t>551110016500</t>
  </si>
  <si>
    <t>Spätný ventil kontrolovateľný, DN 25</t>
  </si>
  <si>
    <t>1268972538</t>
  </si>
  <si>
    <t>722250005</t>
  </si>
  <si>
    <t>Montáž hydrantového systému s tvarovo stálou hadicou D 25</t>
  </si>
  <si>
    <t>súb.</t>
  </si>
  <si>
    <t>785467171</t>
  </si>
  <si>
    <t>449150000800</t>
  </si>
  <si>
    <t>Hydrantový systém s tvarovo stálou hadicou D 25 PH-PLUS, hadica 30 m, skriňa 710x710x245 mm, plné dvierka, prúdnica ekv. 10</t>
  </si>
  <si>
    <t>-1149548340</t>
  </si>
  <si>
    <t>722290226</t>
  </si>
  <si>
    <t>Tlaková skúška vodovodného potrubia závitového do DN 50</t>
  </si>
  <si>
    <t>-556926956</t>
  </si>
  <si>
    <t>65+33+23+16</t>
  </si>
  <si>
    <t>722290234</t>
  </si>
  <si>
    <t>Prepláchnutie a dezinfekcia vodovodného potrubia do DN 80</t>
  </si>
  <si>
    <t>-1566004306</t>
  </si>
  <si>
    <t>Presun hmôt pre vnútorný vodovod v objektoch  výšky do 6 m</t>
  </si>
  <si>
    <t>-507370756</t>
  </si>
  <si>
    <t>725</t>
  </si>
  <si>
    <t>Zdravotechnika - zariaď. predmety</t>
  </si>
  <si>
    <t>725119307</t>
  </si>
  <si>
    <t>Montáž záchodovej misy kombinovanej s rovným odpadom</t>
  </si>
  <si>
    <t>1388886117</t>
  </si>
  <si>
    <t>642340000400</t>
  </si>
  <si>
    <t>WC kombi keramické so sedátkom a poklopom, splachovanie hlboké 3/6 l, farba biela</t>
  </si>
  <si>
    <t>-748212196</t>
  </si>
  <si>
    <t>642350001600</t>
  </si>
  <si>
    <t>WC kombi keramické detské so sedátkom a poklopom s farebnou potlačou, splachovanie 3/6 l, (SAPHO KID)</t>
  </si>
  <si>
    <t>1842599467</t>
  </si>
  <si>
    <t>725219201</t>
  </si>
  <si>
    <t>Montáž umývadla na konzoly, bez výtokovej armatúry</t>
  </si>
  <si>
    <t>262082933</t>
  </si>
  <si>
    <t>642110002400</t>
  </si>
  <si>
    <t>Umývadlo keramické 55 cm so zápachovým uzáverom, farba biela</t>
  </si>
  <si>
    <t>-2072439124</t>
  </si>
  <si>
    <t>642110002250</t>
  </si>
  <si>
    <t>Umývadielko keramické detské (SAPHO KID) so zápachovým uzáverom, farba biela</t>
  </si>
  <si>
    <t>621348863</t>
  </si>
  <si>
    <t>725241111</t>
  </si>
  <si>
    <t>Montáž - vanička sprchová akrylátová štvorcová 800x800 mm</t>
  </si>
  <si>
    <t>-285678414</t>
  </si>
  <si>
    <t>554230001200</t>
  </si>
  <si>
    <t>Sprchovacia vanička akrylátová štvorcová 800x800 mm, farba biela</t>
  </si>
  <si>
    <t>1314797359</t>
  </si>
  <si>
    <t>725241112</t>
  </si>
  <si>
    <t>Montáž - vanička sprchová akrylátová štvorcová 900x900 mm</t>
  </si>
  <si>
    <t>-1040031032</t>
  </si>
  <si>
    <t>554230001300</t>
  </si>
  <si>
    <t>Sprchovacia vanička akrylátová štvorcová 900x900 mm, farba biela</t>
  </si>
  <si>
    <t>-1780571335</t>
  </si>
  <si>
    <t>725241141</t>
  </si>
  <si>
    <t>Montáž - vanička sprchová akrylátová štvrťkruhová 800x800 mm</t>
  </si>
  <si>
    <t>-147197898</t>
  </si>
  <si>
    <t>554230001600</t>
  </si>
  <si>
    <t xml:space="preserve">Sprchovacia vanička akrylátová štvrťkruhová 800x800 mm, farba biela </t>
  </si>
  <si>
    <t>-915443363</t>
  </si>
  <si>
    <t>725319112</t>
  </si>
  <si>
    <t>Montáž kuchynských drezov jednoduchých, hranatých, s rozmerom  do 600 x 600 mm, bez výtokových armatúr</t>
  </si>
  <si>
    <t>-770158591</t>
  </si>
  <si>
    <t>552310.1</t>
  </si>
  <si>
    <t>Kuchynský drez nerezový na zapustenie do dosky s odkvapkávacou plochou, so zápachovým uzáverom</t>
  </si>
  <si>
    <t>1349556026</t>
  </si>
  <si>
    <t>725329102</t>
  </si>
  <si>
    <t>Montáž kuchynských drezov dvojitých s dvoma drezmi, alebo okapovým drezom s rozmerom do 780x600 mm, bez výtokových armatúr</t>
  </si>
  <si>
    <t>-876097103</t>
  </si>
  <si>
    <t>552310.2</t>
  </si>
  <si>
    <t>Kuchynský dvojdrez nerezový na zapustenie do dosky so zápachovým užáverom</t>
  </si>
  <si>
    <t>-1832539604</t>
  </si>
  <si>
    <t>725333360</t>
  </si>
  <si>
    <t>Montáž výlevky keramickej voľne stojacej bez výtokovej armatúry</t>
  </si>
  <si>
    <t>1722278910</t>
  </si>
  <si>
    <t>642710000100</t>
  </si>
  <si>
    <t>Výlevka stojatá keramická s plastovou mrežou</t>
  </si>
  <si>
    <t>-252920015</t>
  </si>
  <si>
    <t>725539100</t>
  </si>
  <si>
    <t>Montáž elektrického zásobníka akumulačného stojatého do 30 L</t>
  </si>
  <si>
    <t>1702831006</t>
  </si>
  <si>
    <t>541320005300</t>
  </si>
  <si>
    <t>Ohrievač vody EOV 30 elektrický tlakový závesný zvislý akumulačný, objem 30 l, TATRAMAT</t>
  </si>
  <si>
    <t>-2139071551</t>
  </si>
  <si>
    <t>725819201</t>
  </si>
  <si>
    <t>Montáž ventilu nástenného G 1/2</t>
  </si>
  <si>
    <t>-384538009</t>
  </si>
  <si>
    <t>169407</t>
  </si>
  <si>
    <t xml:space="preserve">Výtokový ventil nástenný DN 15 shadicovou prípojkou </t>
  </si>
  <si>
    <t>-1996633794</t>
  </si>
  <si>
    <t>5300040012</t>
  </si>
  <si>
    <t>Výtokový ventil pračkový DN 15</t>
  </si>
  <si>
    <t>KS</t>
  </si>
  <si>
    <t>-1758886611</t>
  </si>
  <si>
    <t>725819401</t>
  </si>
  <si>
    <t>Montáž ventilu rohového s pripojovacou rúrkou G 1/2</t>
  </si>
  <si>
    <t>791337959</t>
  </si>
  <si>
    <t>3+4+7*2+4*2+2*2    "WC, WC1, U, U1, DJ</t>
  </si>
  <si>
    <t>5514109000</t>
  </si>
  <si>
    <t>Ventil pre hygienické a zdravotnické zariadenia rohový DN 15 s rúrkou a ružicou</t>
  </si>
  <si>
    <t>1197162842</t>
  </si>
  <si>
    <t>725829201</t>
  </si>
  <si>
    <t>Montáž batérie umývadlovej a drezovej nástennej pákovej, alebo klasickej</t>
  </si>
  <si>
    <t>366119444</t>
  </si>
  <si>
    <t>5514671042</t>
  </si>
  <si>
    <t xml:space="preserve">Batéria drezová nástenná 150 mm s predĺženým výtokom (výlevka) </t>
  </si>
  <si>
    <t>-22543939</t>
  </si>
  <si>
    <t>725829601</t>
  </si>
  <si>
    <t>Montáž batérií umývadlových stojankových pákových alebo klasických</t>
  </si>
  <si>
    <t>1578894308</t>
  </si>
  <si>
    <t>5514643221</t>
  </si>
  <si>
    <t>Umývadlová páková batéria</t>
  </si>
  <si>
    <t>1946033531</t>
  </si>
  <si>
    <t>5514643233</t>
  </si>
  <si>
    <t>Drezová stojánková batéria - predbežná cena, výber podľa investora</t>
  </si>
  <si>
    <t>-867567222</t>
  </si>
  <si>
    <t>725849202</t>
  </si>
  <si>
    <t>Montáž batérie sprchovej nástennej termostatickej</t>
  </si>
  <si>
    <t>-1188814918</t>
  </si>
  <si>
    <t>5514363101</t>
  </si>
  <si>
    <t>Sprchová batéria termostatická - predbežná cena, výber podľa investora</t>
  </si>
  <si>
    <t>-1311456834</t>
  </si>
  <si>
    <t>725849206</t>
  </si>
  <si>
    <t>Montáž batérie sprchovej nástennej, držiak sprchy s pevou výškou sprchy</t>
  </si>
  <si>
    <t>900790775</t>
  </si>
  <si>
    <t>5514678850</t>
  </si>
  <si>
    <t>Sprchová súprava - tyč 60 cm, hadica 1600 mm, hlavica - predbežná cena, výber podľa investora</t>
  </si>
  <si>
    <t>852221688</t>
  </si>
  <si>
    <t>725869323</t>
  </si>
  <si>
    <t>Montáž zápachovej uzávierky pre zariaďovacie predmety, pračkovej  do D 50 (podomietkovej)</t>
  </si>
  <si>
    <t>-1137059606</t>
  </si>
  <si>
    <t>551620026700</t>
  </si>
  <si>
    <t>Podomietková inštalačná sada HL400, DN 32 pripojenie, DN 40/50 odtok, k práčkam, umývačkám riadu a umývadlám, PP/nerezová oceľ</t>
  </si>
  <si>
    <t>995616893</t>
  </si>
  <si>
    <t>725869340</t>
  </si>
  <si>
    <t>Montáž zápachovej uzávierky pre zariaďovacie predmety, sprchovej do D 50</t>
  </si>
  <si>
    <t>1209709993</t>
  </si>
  <si>
    <t>551620004700</t>
  </si>
  <si>
    <t>Zápachová uzávierka HL524 DN40/50, pre odpadové otvory sprchových vaní DN 50, guľový kĺb na odtoku, integrovaná prepadová trubica (0 - 70 mm), PP/krytka - chróm</t>
  </si>
  <si>
    <t>-558235069</t>
  </si>
  <si>
    <t>725869382</t>
  </si>
  <si>
    <t>Montáž zápachovej uzávierky pre zariaďovacie predmety, ostatných typov do D 50</t>
  </si>
  <si>
    <t>1082403132</t>
  </si>
  <si>
    <t>551620027100</t>
  </si>
  <si>
    <t>Vtokový lievik HL21, DN 32, (0,17 l/s), s protizápachovým uzáverom, vetranie a klimatizácia, PP</t>
  </si>
  <si>
    <t>-830653290</t>
  </si>
  <si>
    <t>725989101</t>
  </si>
  <si>
    <t>Montáž dvierok kovových lakovaných</t>
  </si>
  <si>
    <t>311432559</t>
  </si>
  <si>
    <t>5516757402</t>
  </si>
  <si>
    <t>Dvierka krycie 150x300 mm, nerezové</t>
  </si>
  <si>
    <t>-200431924</t>
  </si>
  <si>
    <t>998725101</t>
  </si>
  <si>
    <t>Presun hmôt pre zariaďovacie predmety v objektoch výšky do 6 m</t>
  </si>
  <si>
    <t>1206660272</t>
  </si>
  <si>
    <t>03 - SO-01.3  Vnútorná plynoinštalácia</t>
  </si>
  <si>
    <t xml:space="preserve">    723 - Zdravotechnika - plynovod</t>
  </si>
  <si>
    <t>723</t>
  </si>
  <si>
    <t>Zdravotechnika - plynovod</t>
  </si>
  <si>
    <t>723120202</t>
  </si>
  <si>
    <t>Potrubie z oceľových rúrok závitových čiernych spájaných zvarovaním - akosť 11 353.0 DN 15</t>
  </si>
  <si>
    <t>-825760238</t>
  </si>
  <si>
    <t>723120203</t>
  </si>
  <si>
    <t>Potrubie z oceľových rúrok závitových čiernych spájaných zvarovaním - akosť 11 353.0 DN 20</t>
  </si>
  <si>
    <t>-1052548</t>
  </si>
  <si>
    <t>723120204</t>
  </si>
  <si>
    <t>Potrubie z oceľových rúrok závitových čiernych spájaných zvarovaním - akosť 11 353.0 DN 25</t>
  </si>
  <si>
    <t>389419315</t>
  </si>
  <si>
    <t>4,0   "hore</t>
  </si>
  <si>
    <t>723150366</t>
  </si>
  <si>
    <t>Potrubie z oceľových rúrok hladkých čiernych, chránička D 44,5/2</t>
  </si>
  <si>
    <t>-1349080732</t>
  </si>
  <si>
    <t>723190251</t>
  </si>
  <si>
    <t>Prípojka k strojom a zariadeniam vyvedenie a upevnenie plynov.výpustiek na potrubí DN15 s nástenkou</t>
  </si>
  <si>
    <t>-2105340260</t>
  </si>
  <si>
    <t>723190252</t>
  </si>
  <si>
    <t>Prípojka k strojom a zariadeniam vyvedenie a upevnenie plynov.výpustiek na potrubí DN 20 s nástenkou</t>
  </si>
  <si>
    <t>1231930401</t>
  </si>
  <si>
    <t>723239101</t>
  </si>
  <si>
    <t>Montáž armatúry závitovej s dvoma závitmi, kohútik priamy,solenoidový ventil G 1/2</t>
  </si>
  <si>
    <t>1668599600</t>
  </si>
  <si>
    <t>551340001300</t>
  </si>
  <si>
    <t>Guľový kohút na plyn, DN 15</t>
  </si>
  <si>
    <t>-1443711908</t>
  </si>
  <si>
    <t>723239102</t>
  </si>
  <si>
    <t>Montáž armatúry závitovej s dvoma závitmi, kohútik priamy,solenoidový ventil G 3/4</t>
  </si>
  <si>
    <t>1957321127</t>
  </si>
  <si>
    <t>5516050010</t>
  </si>
  <si>
    <t>Guľový kohút na plyn, DN 20</t>
  </si>
  <si>
    <t>180150687</t>
  </si>
  <si>
    <t>998723101</t>
  </si>
  <si>
    <t>Presun hmôt pre vnútorný plynovod v objektoch výšky do 6 m</t>
  </si>
  <si>
    <t>-1008488322</t>
  </si>
  <si>
    <t>783424140</t>
  </si>
  <si>
    <t>Nátery kov.potr.a armatúr syntet. potrubie do DN 50 mm dvojnásobné so základným náterom</t>
  </si>
  <si>
    <t>-1303236341</t>
  </si>
  <si>
    <t>3,2+1,6+4,0</t>
  </si>
  <si>
    <t>04 - SO-01.4  Ústredné vykurovanie</t>
  </si>
  <si>
    <t xml:space="preserve">    731 - Ústredné kúrenie, kotolne</t>
  </si>
  <si>
    <t xml:space="preserve">    732 - Ústredné kúrenie, strojovne</t>
  </si>
  <si>
    <t xml:space="preserve">    733 - Ústredné kúrenie, rozvodné potrubie</t>
  </si>
  <si>
    <t xml:space="preserve">    734 - Ústredné kúrenie, armatúry.</t>
  </si>
  <si>
    <t xml:space="preserve">    735 - Ústredné kúrenie, vykurov. telesá</t>
  </si>
  <si>
    <t>HZS - Hodinové zúčtovacie sadzby</t>
  </si>
  <si>
    <t>VRN - Vedľajšie rozpočtové náklady</t>
  </si>
  <si>
    <t>713482131</t>
  </si>
  <si>
    <t>Montáž trubíc z PE, hr.30 mm,vnút.priemer do 38 mm</t>
  </si>
  <si>
    <t>-964982073</t>
  </si>
  <si>
    <t>283310006200</t>
  </si>
  <si>
    <t>Izolačná PE trubica TUBOLIT DG 22x30 mm (d potrubia x hr. izolácie)</t>
  </si>
  <si>
    <t>1097249375</t>
  </si>
  <si>
    <t>283310006300</t>
  </si>
  <si>
    <t>Izolačná PE trubica TUBOLIT DG 28x30 mm (d potrubia x hr. izolácie)</t>
  </si>
  <si>
    <t>-666867725</t>
  </si>
  <si>
    <t>998713101.1</t>
  </si>
  <si>
    <t>-90903730</t>
  </si>
  <si>
    <t>731</t>
  </si>
  <si>
    <t>Ústredné kúrenie, kotolne</t>
  </si>
  <si>
    <t>73126.1</t>
  </si>
  <si>
    <t>Montáž zdroja tepla - 32 kW s príslušenstvom</t>
  </si>
  <si>
    <t>-284017527</t>
  </si>
  <si>
    <t>480001</t>
  </si>
  <si>
    <t>DAIKIN ALTHERMA HYBRID HEAT PUMP, 7,9-31,9 kW - plynový kondenzačný kotol + tepelné čerpadlo vzduch/voda, vrátane diaľkového ovládania a prepojovacieho potrubia</t>
  </si>
  <si>
    <t>-1052320501</t>
  </si>
  <si>
    <t>731291020</t>
  </si>
  <si>
    <t>Montáž rýchlomontážnej sady bez zmiešavača DN 25</t>
  </si>
  <si>
    <t>-910333997</t>
  </si>
  <si>
    <t>484810004600</t>
  </si>
  <si>
    <t>Rýchlomontážna sada M31 bez zmiešavača, DN 25, typ čerpadla Alpha-60</t>
  </si>
  <si>
    <t>-1245890888</t>
  </si>
  <si>
    <t>731291070</t>
  </si>
  <si>
    <t>Montáž rýchlomontážnej sady s 3-cestným zmiešavačom DN 25</t>
  </si>
  <si>
    <t>1684519582</t>
  </si>
  <si>
    <t>484810.1</t>
  </si>
  <si>
    <t>Rýchlomontážna sada M32 s trojcestným zmiešavačom, DN 25, typ čerpadla Alpha-60</t>
  </si>
  <si>
    <t>sada</t>
  </si>
  <si>
    <t>1354679155</t>
  </si>
  <si>
    <t>484810.2</t>
  </si>
  <si>
    <t>Motor zmiešavača</t>
  </si>
  <si>
    <t>1618011864</t>
  </si>
  <si>
    <t>484810.3</t>
  </si>
  <si>
    <t>Montážna sada pre motor zmiešavača, VIESSMANN</t>
  </si>
  <si>
    <t>-781897693</t>
  </si>
  <si>
    <t>998731101</t>
  </si>
  <si>
    <t>Presun hmôt pre kotolne umiestnené vo výške (hĺbke) do 6 m</t>
  </si>
  <si>
    <t>-1253003347</t>
  </si>
  <si>
    <t>732</t>
  </si>
  <si>
    <t>Ústredné kúrenie, strojovne</t>
  </si>
  <si>
    <t>732111403.1</t>
  </si>
  <si>
    <t>Montáž rozdeľovača a zberača pre 3 okruhy vrátane vyrovnávača tlakov</t>
  </si>
  <si>
    <t>-131661623</t>
  </si>
  <si>
    <t>484650.1</t>
  </si>
  <si>
    <t xml:space="preserve">Rozdeľovač pre 3 okruhy DN 32 s tepelnou izoláciou </t>
  </si>
  <si>
    <t>1500787697</t>
  </si>
  <si>
    <t>484650.2</t>
  </si>
  <si>
    <t xml:space="preserve">Rozdeľovač pre 3 okruhy DN 32 - upevnenie na stenu </t>
  </si>
  <si>
    <t>-1620900938</t>
  </si>
  <si>
    <t>484650.3</t>
  </si>
  <si>
    <t xml:space="preserve">Hydraulická výhybka pre montáž pod rozdeľovač pre DN 32, max. prietok 4,8 m3/h </t>
  </si>
  <si>
    <t>-143189339</t>
  </si>
  <si>
    <t>484650.4</t>
  </si>
  <si>
    <t xml:space="preserve">Púzdro do anuloidu pre ponorný snímač teploty </t>
  </si>
  <si>
    <t>-1659703420</t>
  </si>
  <si>
    <t>732219235</t>
  </si>
  <si>
    <t>Montáž zásobníkového ohrievača vody pre ohrev pitnej vody v spojení s kotlami a slnečnými kolektormi objem 300 l</t>
  </si>
  <si>
    <t>383325774</t>
  </si>
  <si>
    <t>484380001200</t>
  </si>
  <si>
    <t>Ohrievač zásobníkový Vitocell W-100 pre ohrev vody v spojení s nástennými kotlami a slnečnými kolektormi, objem 300 l, biely</t>
  </si>
  <si>
    <t>-1867961668</t>
  </si>
  <si>
    <t>732331039</t>
  </si>
  <si>
    <t>Montáž expanznej nádoby tlak 6 barov s membránou 35 l</t>
  </si>
  <si>
    <t>-1468329358</t>
  </si>
  <si>
    <t>484630006400</t>
  </si>
  <si>
    <t>Nádoba expanzná s membránou typ NG 35 l, D 354 mm, v 475 mm, pripojenie R 3/4", 6/1,5 bar, šedá, REFLEX</t>
  </si>
  <si>
    <t>1562175472</t>
  </si>
  <si>
    <t>998732101</t>
  </si>
  <si>
    <t>Presun hmôt pre strojovne v objektoch výšky do 6 m</t>
  </si>
  <si>
    <t>826865733</t>
  </si>
  <si>
    <t>733</t>
  </si>
  <si>
    <t>Ústredné kúrenie, rozvodné potrubie</t>
  </si>
  <si>
    <t>733151078</t>
  </si>
  <si>
    <t>Potrubie z medených rúrok tvrdých spájaných tvrdou spájkou D 22/1,0 mm</t>
  </si>
  <si>
    <t>-1466120076</t>
  </si>
  <si>
    <t>10,0   "kotolňa</t>
  </si>
  <si>
    <t>733151081</t>
  </si>
  <si>
    <t>Potrubie z medených rúrok tvrdých spájaných tvrdou spájkou D 28/1,0 mm</t>
  </si>
  <si>
    <t>-893828750</t>
  </si>
  <si>
    <t>"kotolňa</t>
  </si>
  <si>
    <t>30,0</t>
  </si>
  <si>
    <t>"RZ-R1, R2</t>
  </si>
  <si>
    <t>2*3,0   "kotolňa</t>
  </si>
  <si>
    <t>2*3,0   "dole</t>
  </si>
  <si>
    <t>2*(0,5+8,0+1,5+5,0+3,5)</t>
  </si>
  <si>
    <t>2*(0,5+0,5)    "napojenie R1, R2</t>
  </si>
  <si>
    <t>"RZ-R3</t>
  </si>
  <si>
    <t>2*(5,1+4,0+0,5)</t>
  </si>
  <si>
    <t>2*0,5   "napojenie R3</t>
  </si>
  <si>
    <t>2,8</t>
  </si>
  <si>
    <t>733160000</t>
  </si>
  <si>
    <t>Montáž PPR potrubia univerzálneho (max 70°) polyfúznym zváraním PN 20 D 16x2,2</t>
  </si>
  <si>
    <t>-1794736970</t>
  </si>
  <si>
    <t>"v podlahe</t>
  </si>
  <si>
    <t>2*(0,5+2,3+1,4+0,5)</t>
  </si>
  <si>
    <t>2*(2,2+1,5)</t>
  </si>
  <si>
    <t>2*(1,5+9,0+1,8)</t>
  </si>
  <si>
    <t>2*(0,5+6,3+3,5)</t>
  </si>
  <si>
    <t>"do podlahy</t>
  </si>
  <si>
    <t>2*4*0,5</t>
  </si>
  <si>
    <t>"1 m na pripojenie každého telesa</t>
  </si>
  <si>
    <t>4*1,0</t>
  </si>
  <si>
    <t>120110</t>
  </si>
  <si>
    <t>4-vrstvová rúrka UNIVENTA RADIA-NOXY PB priemer 14 x 2,0 mm</t>
  </si>
  <si>
    <t>-655246319</t>
  </si>
  <si>
    <t>70,0*1,05</t>
  </si>
  <si>
    <t>733191201</t>
  </si>
  <si>
    <t>Tlaková skúška medeného potrubia do D 35 mm</t>
  </si>
  <si>
    <t>-345407672</t>
  </si>
  <si>
    <t>10+110</t>
  </si>
  <si>
    <t>733191301</t>
  </si>
  <si>
    <t>Tlaková skúška plastového potrubia do 32 mm</t>
  </si>
  <si>
    <t>2098890319</t>
  </si>
  <si>
    <t>998733101.1</t>
  </si>
  <si>
    <t>Presun hmôt pre rozvody potrubia v objektoch výšky do 6 m</t>
  </si>
  <si>
    <t>1185624600</t>
  </si>
  <si>
    <t>734</t>
  </si>
  <si>
    <t>Ústredné kúrenie, armatúry.</t>
  </si>
  <si>
    <t>734209112</t>
  </si>
  <si>
    <t>Montáž závitovej armatúry s 2 závitmi do G 1/2</t>
  </si>
  <si>
    <t>899418806</t>
  </si>
  <si>
    <t>1762467</t>
  </si>
  <si>
    <t>HERZ ventil TS-98-V DN 15, termostatický, rohový</t>
  </si>
  <si>
    <t>-1570025788</t>
  </si>
  <si>
    <t>1392401</t>
  </si>
  <si>
    <t xml:space="preserve">HERZ ventil do spiatočky RL-5 DN 15, rohový </t>
  </si>
  <si>
    <t>105727606</t>
  </si>
  <si>
    <t>734213250</t>
  </si>
  <si>
    <t>Montáž ventilu odvzdušňovacieho závitového automatického G 1/2</t>
  </si>
  <si>
    <t>865192811</t>
  </si>
  <si>
    <t>551210011400</t>
  </si>
  <si>
    <t>Ventil odvzdušňovací automatický, DN 15</t>
  </si>
  <si>
    <t>449655337</t>
  </si>
  <si>
    <t>734223208</t>
  </si>
  <si>
    <t>Montáž termostatickej hlavice</t>
  </si>
  <si>
    <t>1177912121</t>
  </si>
  <si>
    <t>1920013</t>
  </si>
  <si>
    <t>HERZ Hlavica termostatická "Mini"</t>
  </si>
  <si>
    <t>-788194620</t>
  </si>
  <si>
    <t>4340</t>
  </si>
  <si>
    <t>HEIMEIER hlavica termostatická s termostatickou vložkou s presným prednastavením</t>
  </si>
  <si>
    <t>-817109782</t>
  </si>
  <si>
    <t>734223255</t>
  </si>
  <si>
    <t>Montáž armatúr pre spodné pripojenie vykurovacích telies priamych</t>
  </si>
  <si>
    <t>-1185771919</t>
  </si>
  <si>
    <t>1346611</t>
  </si>
  <si>
    <t>HERZ-3000 - diel pripájací pre 2-rúrk. sústavy, obojstr. vypúšťanie/napúšťanie</t>
  </si>
  <si>
    <t>-1419343387</t>
  </si>
  <si>
    <t>734224012</t>
  </si>
  <si>
    <t>Montáž guľového kohúta závitového G 1</t>
  </si>
  <si>
    <t>-1228011414</t>
  </si>
  <si>
    <t>-1486385860</t>
  </si>
  <si>
    <t>734251140</t>
  </si>
  <si>
    <t>Ventil poistný do expanzomatov závitový, G 1</t>
  </si>
  <si>
    <t>659505408</t>
  </si>
  <si>
    <t>734291113</t>
  </si>
  <si>
    <t>Ostané armatúry, kohútik plniaci a vypúšťací normy 13 7061, PN 1,0/100st. C G 1/2</t>
  </si>
  <si>
    <t>-1454672593</t>
  </si>
  <si>
    <t>734291340</t>
  </si>
  <si>
    <t xml:space="preserve">Montáž filtra závitového G 1 </t>
  </si>
  <si>
    <t>467059854</t>
  </si>
  <si>
    <t>422010003100</t>
  </si>
  <si>
    <t>Filter závitový, DN 25</t>
  </si>
  <si>
    <t>16636699</t>
  </si>
  <si>
    <t>734411111</t>
  </si>
  <si>
    <t>Teplomer technický s ochranným púzdrom</t>
  </si>
  <si>
    <t>-1479093626</t>
  </si>
  <si>
    <t>998734101.1</t>
  </si>
  <si>
    <t>Presun hmôt pre armatúry v objektoch výšky do 6 m</t>
  </si>
  <si>
    <t>-922930091</t>
  </si>
  <si>
    <t>735</t>
  </si>
  <si>
    <t>Ústredné kúrenie, vykurov. telesá</t>
  </si>
  <si>
    <t>735153300.1</t>
  </si>
  <si>
    <t xml:space="preserve">Príplatok k cene za odvzdušňovací ventil telies </t>
  </si>
  <si>
    <t>610461766</t>
  </si>
  <si>
    <t>735154141</t>
  </si>
  <si>
    <t>Montáž vykurovacieho telesa panelového dvojradového výšky 600 mm/ dĺžky 700-900 mm</t>
  </si>
  <si>
    <t>326418130</t>
  </si>
  <si>
    <t>484530015965</t>
  </si>
  <si>
    <t>Teleso vykurovacie doskové dvojradové oceľové 21VK-600x700</t>
  </si>
  <si>
    <t>508582645</t>
  </si>
  <si>
    <t>484530015969</t>
  </si>
  <si>
    <t>Teleso vykurovacie doskové dvojradové oceľové 21VK-600x900</t>
  </si>
  <si>
    <t>-1281220969</t>
  </si>
  <si>
    <t>484600.9</t>
  </si>
  <si>
    <t>Držiak KORAD - nástenná konzola 600 mm, sada</t>
  </si>
  <si>
    <t>625175362</t>
  </si>
  <si>
    <t>735158120</t>
  </si>
  <si>
    <t>Vykurovacie telesá panelové, tlaková skúška telesa vodou U. S. Steel Košice dvojradového</t>
  </si>
  <si>
    <t>1964041909</t>
  </si>
  <si>
    <t>735162120</t>
  </si>
  <si>
    <t>Montáž vykurovacieho telesa rúrkového výšky 900 mm</t>
  </si>
  <si>
    <t>1188580223</t>
  </si>
  <si>
    <t>484520.1</t>
  </si>
  <si>
    <t>Teleso vykurovacie rebríkové oceľové KORALUX TUBUS KTM 780x600 mm</t>
  </si>
  <si>
    <t>-2066159944</t>
  </si>
  <si>
    <t>735311218</t>
  </si>
  <si>
    <t>Podlahové kúrenie so systémovou doskou bez izolácie, potrubie 17x2,5 rozteč 100 mm (TI započítaná v TI podláh)</t>
  </si>
  <si>
    <t>1094402324</t>
  </si>
  <si>
    <t>11,04+18,28+5,25+4,73+5,41</t>
  </si>
  <si>
    <t>5,86</t>
  </si>
  <si>
    <t>735311221</t>
  </si>
  <si>
    <t>Podlahové kúrenie so systémovou doskou bez izolácie, potrubie 17x2,5, rozteč 150 mm (TI započítaná v TI podláh)</t>
  </si>
  <si>
    <t>-1585702269</t>
  </si>
  <si>
    <t>18,52</t>
  </si>
  <si>
    <t>735311224</t>
  </si>
  <si>
    <t>Podlahové kúrenie so systémovou doskou bez izolácie, potrubie 17x2,5 rozteč 200 mm (TI započítaná v TI podláh)</t>
  </si>
  <si>
    <t>391956637</t>
  </si>
  <si>
    <t>6,53</t>
  </si>
  <si>
    <t>735311225</t>
  </si>
  <si>
    <t>Podlahové kúrenie so systémovou doskou bez izolácie, potrubie 17x2,5, rozteč 250 mm (TI započítaná v TI podláh)</t>
  </si>
  <si>
    <t>1263744376</t>
  </si>
  <si>
    <t>6,09</t>
  </si>
  <si>
    <t>8,56</t>
  </si>
  <si>
    <t>735311227</t>
  </si>
  <si>
    <t>Podlahové kúrenie so systémovou doskou bez izolácie, potrubie 17x2,5, rozteč 300 mm (TI započítaná v TI podláh)</t>
  </si>
  <si>
    <t>-517242992</t>
  </si>
  <si>
    <t>23,79+41,11+41,35</t>
  </si>
  <si>
    <t>27,05+14,34+57,27</t>
  </si>
  <si>
    <t>735311550</t>
  </si>
  <si>
    <t>Montáž zostavy rozdeľovač / zberač na stenu typ 6 cestný</t>
  </si>
  <si>
    <t>8522281</t>
  </si>
  <si>
    <t>116216</t>
  </si>
  <si>
    <t>Rozdeľovač pre pripojenie rúrok s eurokonusom a s prietokomermi 2,4l/min - 6 okruhov, pripojovací závit rozdeľovača 6/4" vonkajší, UNIVENTA</t>
  </si>
  <si>
    <t>-1476617895</t>
  </si>
  <si>
    <t>735311610</t>
  </si>
  <si>
    <t>Montáž zostavy rozdeľovač / zberač na stenu typ 11 cestný</t>
  </si>
  <si>
    <t>-891708540</t>
  </si>
  <si>
    <t>116221</t>
  </si>
  <si>
    <t>Rozdeľovač pre pripojenie rúrok s eurokonusom a s prietokomermi 2,4l/min - 11 okruhov, pripojovací závit rozdeľovača 6/4" vonkajší, UNIVENTA</t>
  </si>
  <si>
    <t>926280663</t>
  </si>
  <si>
    <t>735311810</t>
  </si>
  <si>
    <t>Montáž skrinky rozdeľovača na omietku 6-9 okruhov</t>
  </si>
  <si>
    <t>-1345937828</t>
  </si>
  <si>
    <t>118303</t>
  </si>
  <si>
    <t>Skrinka určená pre montáž na stenu, prerozdeľovač: max. 7 okruhov, UNIVENTA</t>
  </si>
  <si>
    <t>537791209</t>
  </si>
  <si>
    <t>735311820</t>
  </si>
  <si>
    <t>Montáž skrinky rozdeľovača na omietku 10-13 okruhov</t>
  </si>
  <si>
    <t>1472677582</t>
  </si>
  <si>
    <t>118305</t>
  </si>
  <si>
    <t>Skrinka určená pre montáž na stenu, prerozdeľovač: max. 12 okruhov, UNIVENTA</t>
  </si>
  <si>
    <t>-616293578</t>
  </si>
  <si>
    <t>998735101.1</t>
  </si>
  <si>
    <t>Presun hmôt pre vykurovacie telesá v objektoch výšky do 6 m</t>
  </si>
  <si>
    <t>-652658472</t>
  </si>
  <si>
    <t>HZS</t>
  </si>
  <si>
    <t>Hodinové zúčtovacie sadzby</t>
  </si>
  <si>
    <t>HZS000114</t>
  </si>
  <si>
    <t>Stavebno montážne práce najnáročnejšie na odbornosť - prehliadky pracoviska, vykurovacia skúška</t>
  </si>
  <si>
    <t>hod</t>
  </si>
  <si>
    <t>512</t>
  </si>
  <si>
    <t>236536615</t>
  </si>
  <si>
    <t>VRN</t>
  </si>
  <si>
    <t>Vedľajšie rozpočtové náklady</t>
  </si>
  <si>
    <t>000400022</t>
  </si>
  <si>
    <t>Projektové práce - náklady na dokumentáciu skutočného zhotovenia stavby</t>
  </si>
  <si>
    <t>eur</t>
  </si>
  <si>
    <t>1024</t>
  </si>
  <si>
    <t>391116363</t>
  </si>
  <si>
    <t>001000034</t>
  </si>
  <si>
    <t>Inžinierska činnosť - 1. odborné preskúšanie zdroja tepla</t>
  </si>
  <si>
    <t>248727018</t>
  </si>
  <si>
    <t>001000035</t>
  </si>
  <si>
    <t xml:space="preserve">Inžinierska činnosť - uvedenie do prevádzaky zdroja tepla </t>
  </si>
  <si>
    <t>1007514335</t>
  </si>
  <si>
    <t>05 - SO-01.5  Elektroinštalácia - silnoprúd a bleskozvod</t>
  </si>
  <si>
    <t>M - Práce a dodávky M</t>
  </si>
  <si>
    <t xml:space="preserve">    21-M - Elektromontáže</t>
  </si>
  <si>
    <t>Práce a dodávky M</t>
  </si>
  <si>
    <t>21-M</t>
  </si>
  <si>
    <t>Elektromontáže</t>
  </si>
  <si>
    <t>210010025</t>
  </si>
  <si>
    <t>Rúrka ohybná elektroinštalačná z PVC typ FXP 20, uložená pevne</t>
  </si>
  <si>
    <t>-1983854108</t>
  </si>
  <si>
    <t>100,0   "upresní sa podľa skutočnosti, príp. podľa vykonávacieho projektu</t>
  </si>
  <si>
    <t>345710007100</t>
  </si>
  <si>
    <t>Rúrka ohybná bezhalogénová HFX 20</t>
  </si>
  <si>
    <t>-1098045453</t>
  </si>
  <si>
    <t>210010026</t>
  </si>
  <si>
    <t>Rúrka ohybná elektroinštalačná z PVC typ FXP 25, uložená pevne</t>
  </si>
  <si>
    <t>1669140674</t>
  </si>
  <si>
    <t>345710007200</t>
  </si>
  <si>
    <t>Rúrka ohybná bezhalogénová HFX 25</t>
  </si>
  <si>
    <t>-1014454836</t>
  </si>
  <si>
    <t>210010311</t>
  </si>
  <si>
    <t>Krabica odbočná s viečkom kruhová , bez zapojenia</t>
  </si>
  <si>
    <t>-1244464583</t>
  </si>
  <si>
    <t>13+4+12</t>
  </si>
  <si>
    <t>11+37</t>
  </si>
  <si>
    <t>8+81+1</t>
  </si>
  <si>
    <t>2+2+1+3</t>
  </si>
  <si>
    <t>-35</t>
  </si>
  <si>
    <t>3450915006</t>
  </si>
  <si>
    <t>Krabica bezhalogénová prístrojová zapustená</t>
  </si>
  <si>
    <t>403046209</t>
  </si>
  <si>
    <t>210010313</t>
  </si>
  <si>
    <t>Krabica (KO 125) odbočná s viečkom, bez zapojenia, štvorcová</t>
  </si>
  <si>
    <t>-933748013</t>
  </si>
  <si>
    <t>3450913000</t>
  </si>
  <si>
    <t>Krabica KO-125</t>
  </si>
  <si>
    <t>1332657644</t>
  </si>
  <si>
    <t>210010321</t>
  </si>
  <si>
    <t>Škatuľa odbočná s viečkom, svorkovnicou vč. zapojenia (1903, KR 68) kruhová</t>
  </si>
  <si>
    <t>1405278856</t>
  </si>
  <si>
    <t>3450915500</t>
  </si>
  <si>
    <t>Krabica rozvodná</t>
  </si>
  <si>
    <t>1157696231</t>
  </si>
  <si>
    <t>210010420</t>
  </si>
  <si>
    <t>Krabica univerzálna viacnásobná do podlahy</t>
  </si>
  <si>
    <t>-2000517442</t>
  </si>
  <si>
    <t>30778</t>
  </si>
  <si>
    <t>Podlahová krabica - inštalačný blok 4MOD, hliník</t>
  </si>
  <si>
    <t>-1412809527</t>
  </si>
  <si>
    <t>210010422</t>
  </si>
  <si>
    <t>Rám podlahovej krabice - BOX</t>
  </si>
  <si>
    <t>-1190968571</t>
  </si>
  <si>
    <t>54021</t>
  </si>
  <si>
    <t>Podlahový výklopný box 4-modulový, nerez</t>
  </si>
  <si>
    <t>962387545</t>
  </si>
  <si>
    <t>210100001</t>
  </si>
  <si>
    <t>Ukončenie vodičov v rozvádzač. vč. zapojenia a vodičovej koncovky do 2.5 mm2</t>
  </si>
  <si>
    <t>-692222567</t>
  </si>
  <si>
    <t>61+54</t>
  </si>
  <si>
    <t>3452104700</t>
  </si>
  <si>
    <t xml:space="preserve">G-kabl.oko CU  1,5; CU 2,5 </t>
  </si>
  <si>
    <t>-723047448</t>
  </si>
  <si>
    <t>210100002</t>
  </si>
  <si>
    <t>Ukončenie vodičov v rozvádzač. vč. zapojenia a vodičovej koncovky do 6 mm2</t>
  </si>
  <si>
    <t>-2078235140</t>
  </si>
  <si>
    <t>3452105400</t>
  </si>
  <si>
    <t>G-Káblové oko medené CU 6</t>
  </si>
  <si>
    <t>-1675424769</t>
  </si>
  <si>
    <t>210110001</t>
  </si>
  <si>
    <t xml:space="preserve">Jednopólový spínač - radenie 1, nástenný pre prostredie obyčajné alebo vlhké vrátane zapojenia </t>
  </si>
  <si>
    <t>-672325812</t>
  </si>
  <si>
    <t>752101</t>
  </si>
  <si>
    <t>Spínač jednopólový č. 1,  10A/250V, IP 20, farba biela</t>
  </si>
  <si>
    <t>-1459578336</t>
  </si>
  <si>
    <t>774451</t>
  </si>
  <si>
    <t>Rámik jednoduchý, biely</t>
  </si>
  <si>
    <t>-57268522</t>
  </si>
  <si>
    <t>210110003</t>
  </si>
  <si>
    <t xml:space="preserve">Sériový spínač (prepínač) -  radenie 5, nástenný pre prostredie obyčajné alebo vlhké vrátane zapojenia </t>
  </si>
  <si>
    <t>946060748</t>
  </si>
  <si>
    <t>752105</t>
  </si>
  <si>
    <t>Prepínač sériový č. 5, 10A/250V, IP 20, farba biela</t>
  </si>
  <si>
    <t>139526807</t>
  </si>
  <si>
    <t>1674909152</t>
  </si>
  <si>
    <t>210110004</t>
  </si>
  <si>
    <t>Striedavý spínač (prepínač) - radenie 6, nástenný pre prostredie obyčajné alebo vlhké vrátane zapojenia</t>
  </si>
  <si>
    <t>237195399</t>
  </si>
  <si>
    <t>752106</t>
  </si>
  <si>
    <t>Prepínač striedavý č. 6, 10A/250V, IP 20</t>
  </si>
  <si>
    <t>434627591</t>
  </si>
  <si>
    <t>-356436094</t>
  </si>
  <si>
    <t>210110064</t>
  </si>
  <si>
    <t>Spínač špeciálny vrátane zapojenia, súmrakový spínač</t>
  </si>
  <si>
    <t>1838777767</t>
  </si>
  <si>
    <t>374410007200</t>
  </si>
  <si>
    <t>Súmrakový spínač, senzor, so snímačom intenzity svetla</t>
  </si>
  <si>
    <t>-1316825474</t>
  </si>
  <si>
    <t>210110095</t>
  </si>
  <si>
    <t xml:space="preserve">Spínače snímač pohybu </t>
  </si>
  <si>
    <t>46028726</t>
  </si>
  <si>
    <t>48941</t>
  </si>
  <si>
    <t>Snímač pohybu stropný, 230V, 50 Hz, 1000W, 360 IP 20</t>
  </si>
  <si>
    <t>1216440075</t>
  </si>
  <si>
    <t>210111011</t>
  </si>
  <si>
    <t>Domová zásuvka polozapustená alebo zapustená vrátane zapojenia 10/16 A 250 V 2P + Z</t>
  </si>
  <si>
    <t>398060940</t>
  </si>
  <si>
    <t>77140</t>
  </si>
  <si>
    <t>Zásuvka jednofázová do podlahových, 16A/250V, IP 20, farba biela</t>
  </si>
  <si>
    <t>869567182</t>
  </si>
  <si>
    <t>753180</t>
  </si>
  <si>
    <t>Zásuvka jednofázová 16A/250V, IP20, farba biela</t>
  </si>
  <si>
    <t>-1215323721</t>
  </si>
  <si>
    <t>-695897302</t>
  </si>
  <si>
    <t>210111012</t>
  </si>
  <si>
    <t>Domová zásuvka polozapustená alebo zapustená, 10/16 A 250 V 2P + Z 2 x zapojenie</t>
  </si>
  <si>
    <t>1761741860</t>
  </si>
  <si>
    <t>753186</t>
  </si>
  <si>
    <t>Zásuvka jednofázová dvojitá, 16A/250V, IP 20, farba biela</t>
  </si>
  <si>
    <t>1090169970</t>
  </si>
  <si>
    <t>-1371496111</t>
  </si>
  <si>
    <t>210190003</t>
  </si>
  <si>
    <t>Montáž oceľoplechovej rozvodnice do váhy 100 kg</t>
  </si>
  <si>
    <t>399342966</t>
  </si>
  <si>
    <t>357001</t>
  </si>
  <si>
    <t>Rozvádzač RH - oceľoplechová skriňa (BF-U-4/96- C (496x720x136 mm) na zapustenú montáž - komplet s výbavou (výkr. č. EL - 300)</t>
  </si>
  <si>
    <t>1191614814</t>
  </si>
  <si>
    <t>357002</t>
  </si>
  <si>
    <t>Rozvádzač R1 - oceľoplechová skriňa (BF-U-4/96- C (496x720x136 mm) na zapustenú montáž - komplet s výbavou (výkr. č. EL - 301)</t>
  </si>
  <si>
    <t>-1831706081</t>
  </si>
  <si>
    <t>210201040</t>
  </si>
  <si>
    <t>Zapojenie svietidla IP20, 1 x svetelný zdroj, P=20W, stropného - nástenného interierového s lineárnou žiarivkou</t>
  </si>
  <si>
    <t>1876705967</t>
  </si>
  <si>
    <t>1+3</t>
  </si>
  <si>
    <t>348120.2</t>
  </si>
  <si>
    <t>Svietidlo stropné 16W, IP 20</t>
  </si>
  <si>
    <t>-1548230327</t>
  </si>
  <si>
    <t>348120.7</t>
  </si>
  <si>
    <t>Svietidlo nástenné 12W, IP 20</t>
  </si>
  <si>
    <t>-727608923</t>
  </si>
  <si>
    <t>210201060</t>
  </si>
  <si>
    <t>Zapojenie svietidla IP40, 1 x svetelný zdroj, P=20W, stropného - nástenného interierového s lineárnou žiarivkou</t>
  </si>
  <si>
    <t>458849115</t>
  </si>
  <si>
    <t>348120.6</t>
  </si>
  <si>
    <t>Svietidlo nástenné nad zrkadlo, 12W, IP 44</t>
  </si>
  <si>
    <t>-1760222723</t>
  </si>
  <si>
    <t>210201220</t>
  </si>
  <si>
    <t>Zapojenie svietidla IP23, 1x svetelný zdroj, zabudovatelné so žiarovkou</t>
  </si>
  <si>
    <t>-2139713608</t>
  </si>
  <si>
    <t>348120.3</t>
  </si>
  <si>
    <t>Svietidlo stropné zapustené, 20W, IP 20</t>
  </si>
  <si>
    <t>-1882843092</t>
  </si>
  <si>
    <t>348120.4</t>
  </si>
  <si>
    <t>Svietidlo stropné zapustené,  12W, IP 20</t>
  </si>
  <si>
    <t>-1606704823</t>
  </si>
  <si>
    <t>348120.5</t>
  </si>
  <si>
    <t>Svietidlo stropné zapustené,  16W, IP 23</t>
  </si>
  <si>
    <t>1420959748</t>
  </si>
  <si>
    <t>210201310</t>
  </si>
  <si>
    <t>Zapojenie svietidla IP66, 1x svetelný zdroj, nástenné s lineárnou žiarovkou</t>
  </si>
  <si>
    <t>-396293309</t>
  </si>
  <si>
    <t>348120.8</t>
  </si>
  <si>
    <t>Svietidlo nástenné vonkajšie, 10W, IP 56</t>
  </si>
  <si>
    <t>-1835597991</t>
  </si>
  <si>
    <t>210201520</t>
  </si>
  <si>
    <t>Zapojenie svietidla 1x svetelný zdroj, núdzového, podhľadového, LED - núdzový režim</t>
  </si>
  <si>
    <t>-1868543740</t>
  </si>
  <si>
    <t>348057.9</t>
  </si>
  <si>
    <t>Núdzové svietidlo stropné LED s vlastným zdrojom, 1h, 230V, 50 Hz, IP 20</t>
  </si>
  <si>
    <t>1195522811</t>
  </si>
  <si>
    <t>210201901</t>
  </si>
  <si>
    <t>Montáž svietidla interiérového na stenu do 1,0 kg</t>
  </si>
  <si>
    <t>1462785493</t>
  </si>
  <si>
    <t>210201911</t>
  </si>
  <si>
    <t>Montáž svietidla interiérového na strop do 1,0 kg</t>
  </si>
  <si>
    <t>-354479607</t>
  </si>
  <si>
    <t>210201921</t>
  </si>
  <si>
    <t>Montáž svietidla exterierového na stenu do 1,0 kg</t>
  </si>
  <si>
    <t>733218684</t>
  </si>
  <si>
    <t>210201951</t>
  </si>
  <si>
    <t>Montáž svietidla zapusteného do 1,0 kg</t>
  </si>
  <si>
    <t>746908032</t>
  </si>
  <si>
    <t>44+12+11</t>
  </si>
  <si>
    <t>210203057</t>
  </si>
  <si>
    <t>Montáž a zapojenie LED panelu zaveseného</t>
  </si>
  <si>
    <t>1198855490</t>
  </si>
  <si>
    <t>348120.1</t>
  </si>
  <si>
    <t>Svietidlo stropné LED závesné, 230V, 40W, IP 20</t>
  </si>
  <si>
    <t>1779077000</t>
  </si>
  <si>
    <t>210220001</t>
  </si>
  <si>
    <t>Uzemňovacie vedenie na povrchu FeZn</t>
  </si>
  <si>
    <t>-798052579</t>
  </si>
  <si>
    <t>5*(1,8+1,0)</t>
  </si>
  <si>
    <t>5,0</t>
  </si>
  <si>
    <t>1,0</t>
  </si>
  <si>
    <t>3544224150</t>
  </si>
  <si>
    <t>Územňovací vodič ocelový žiarovo zinkovaný označenie O 10</t>
  </si>
  <si>
    <t>503358331</t>
  </si>
  <si>
    <t>20,0*0,65</t>
  </si>
  <si>
    <t>210220020</t>
  </si>
  <si>
    <t>Uzemňovacie vedenie v zemi FeZn vrátane izolácie spojov</t>
  </si>
  <si>
    <t>-1290795104</t>
  </si>
  <si>
    <t>2*(13,2+17,8)+8,3</t>
  </si>
  <si>
    <t>3544223850</t>
  </si>
  <si>
    <t>Územňovacia pásovina ocelová žiarovo zinkovaná označenie 30 x 4 mm</t>
  </si>
  <si>
    <t>1830717547</t>
  </si>
  <si>
    <t>71,0*0,95</t>
  </si>
  <si>
    <t>210220031</t>
  </si>
  <si>
    <t>Ekvipotenciálna svorkovnica EPS 2 v krabici</t>
  </si>
  <si>
    <t>-74146750</t>
  </si>
  <si>
    <t>3410300258</t>
  </si>
  <si>
    <t>Krabica odbočná  s vekom 150x300x100 mm</t>
  </si>
  <si>
    <t>-532615853</t>
  </si>
  <si>
    <t>3410301603</t>
  </si>
  <si>
    <t>Svorkovnica HUP</t>
  </si>
  <si>
    <t>1837131506</t>
  </si>
  <si>
    <t>210220247</t>
  </si>
  <si>
    <t>Svorka FeZn skúšobná SZ</t>
  </si>
  <si>
    <t>1870633989</t>
  </si>
  <si>
    <t>3544220000</t>
  </si>
  <si>
    <t>Svorka skušobná ocelová žiarovo zinkovaná označenie SZ</t>
  </si>
  <si>
    <t>-1124052427</t>
  </si>
  <si>
    <t>210220260</t>
  </si>
  <si>
    <t>Ochranný uholník FeZn OU</t>
  </si>
  <si>
    <t>1175474061</t>
  </si>
  <si>
    <t>354410053400</t>
  </si>
  <si>
    <t>Uholník ochranný FeZn označenie OU 2 m</t>
  </si>
  <si>
    <t>-926718425</t>
  </si>
  <si>
    <t>210220261</t>
  </si>
  <si>
    <t>Držiak ochranného uholníka FeZn   DU-Z,D a DOU</t>
  </si>
  <si>
    <t>2057988737</t>
  </si>
  <si>
    <t>354410053600</t>
  </si>
  <si>
    <t>Držiak FeZn ochranného uholníka do muriva označenie DU Z</t>
  </si>
  <si>
    <t>1304898410</t>
  </si>
  <si>
    <t>210220800</t>
  </si>
  <si>
    <t>Uzemňovacie vedenie na povrchu  AlMgSi  drôt zvodový Ø 8-10</t>
  </si>
  <si>
    <t>418014990</t>
  </si>
  <si>
    <t>13,2+13,4</t>
  </si>
  <si>
    <t>5*6,5</t>
  </si>
  <si>
    <t>5*3,5</t>
  </si>
  <si>
    <t>3,4</t>
  </si>
  <si>
    <t>354410064200</t>
  </si>
  <si>
    <t>Drôt bleskozvodový zliatina AlMgSi, d 8 mm, Al</t>
  </si>
  <si>
    <t>1594199500</t>
  </si>
  <si>
    <t>80,0*0,135</t>
  </si>
  <si>
    <t>210220813</t>
  </si>
  <si>
    <t>Podpery vedenia zliatina AlMgSi na strechy PV</t>
  </si>
  <si>
    <t>-270019534</t>
  </si>
  <si>
    <t>354410052400</t>
  </si>
  <si>
    <t xml:space="preserve">Podpera vedenia zliatina AlMgSi označenie PV </t>
  </si>
  <si>
    <t>-1141928846</t>
  </si>
  <si>
    <t>210220831</t>
  </si>
  <si>
    <t>Zachytávacia tyč zliatina AlMgSi bez osadenia a s osadením JP10-20</t>
  </si>
  <si>
    <t>-2029660616</t>
  </si>
  <si>
    <t>354410030400</t>
  </si>
  <si>
    <t>Tyč zachytávacia zliatina AlMgSi označenie JP 10 Al</t>
  </si>
  <si>
    <t>-248024456</t>
  </si>
  <si>
    <t>210220841</t>
  </si>
  <si>
    <t>Ochranná strieška AlMgSi</t>
  </si>
  <si>
    <t>1929561920</t>
  </si>
  <si>
    <t>354410025200</t>
  </si>
  <si>
    <t>Strieška FeZn ochranná pri hrebeni strechy označenie OS 07</t>
  </si>
  <si>
    <t>-1876266380</t>
  </si>
  <si>
    <t>210220853</t>
  </si>
  <si>
    <t>Svorka zliatina AlMgSi spojovacia SS</t>
  </si>
  <si>
    <t>-251952710</t>
  </si>
  <si>
    <t>354410012900</t>
  </si>
  <si>
    <t>Svorka spojovacia zliatina AlMgSi označenie SS</t>
  </si>
  <si>
    <t>-1637210357</t>
  </si>
  <si>
    <t>210220856</t>
  </si>
  <si>
    <t>Svorka zliatina AlMgSi na odkvapový žľab SO</t>
  </si>
  <si>
    <t>1107723710</t>
  </si>
  <si>
    <t>354410013800</t>
  </si>
  <si>
    <t>Svorka okapová zliatina AlMgSi označenie SO</t>
  </si>
  <si>
    <t>1037996844</t>
  </si>
  <si>
    <t>210290751</t>
  </si>
  <si>
    <t>Montáž motorického spotrebiča, ventilátora do 1.5 kW, bez zapojenia</t>
  </si>
  <si>
    <t>-2096986379</t>
  </si>
  <si>
    <t>429110002900</t>
  </si>
  <si>
    <t>Malý nástenný kúpeľňový ventilátor 230v, 50 Hz</t>
  </si>
  <si>
    <t>530672780</t>
  </si>
  <si>
    <t>210290753</t>
  </si>
  <si>
    <t>Montáž motorického spotrebiča - germiciídneho infražiariča so zapojením</t>
  </si>
  <si>
    <t>91205592</t>
  </si>
  <si>
    <t>348630.1</t>
  </si>
  <si>
    <t>Nástenný germicídny žiarič</t>
  </si>
  <si>
    <t>-1100250404</t>
  </si>
  <si>
    <t>21088.1</t>
  </si>
  <si>
    <t>Kábeláž silnoprúdových rozvodov bezhalogénovými káblami a ochranné pospojovanie - upresní sa podľa skutočnosti, príp. podľa vykonávacieho projektu</t>
  </si>
  <si>
    <t>1112599125</t>
  </si>
  <si>
    <t>1700,0   "upresní sa podľa skutočnosti, príp. podľa vykonávacieho projektu</t>
  </si>
  <si>
    <t>MV</t>
  </si>
  <si>
    <t>Murárske výpomoci</t>
  </si>
  <si>
    <t>%</t>
  </si>
  <si>
    <t>295351846</t>
  </si>
  <si>
    <t>PM</t>
  </si>
  <si>
    <t>Podružný materiál</t>
  </si>
  <si>
    <t>-527686666</t>
  </si>
  <si>
    <t>PPV</t>
  </si>
  <si>
    <t>Podiel pridružených výkonov</t>
  </si>
  <si>
    <t>-2125893409</t>
  </si>
  <si>
    <t xml:space="preserve">Stavebno montážne práce náročné - prehliadky pracoviska a revízie </t>
  </si>
  <si>
    <t>-837997867</t>
  </si>
  <si>
    <t>439791735</t>
  </si>
  <si>
    <t>06 - SO-01.6  Elektroinštalácia - slaboprúd</t>
  </si>
  <si>
    <t xml:space="preserve">    22-M - Montáže oznam. a zabezp. zariadení</t>
  </si>
  <si>
    <t>22-M</t>
  </si>
  <si>
    <t>Montáže oznam. a zabezp. zariadení</t>
  </si>
  <si>
    <t>220260042</t>
  </si>
  <si>
    <t>Krabica KP 68 na povrchu, upev.na vopred pripravené body vrátane zhot.otvorov,bez svoriek a zapojenia</t>
  </si>
  <si>
    <t>338086403</t>
  </si>
  <si>
    <t>-1950656028</t>
  </si>
  <si>
    <t>220260311</t>
  </si>
  <si>
    <t>Skriňa káblová KS II na omietku - upevnenie, vybavenie bez montáže záverov</t>
  </si>
  <si>
    <t>892571061</t>
  </si>
  <si>
    <t>3450901900</t>
  </si>
  <si>
    <t>Prípojková skriňa , typ podľa investora, IP 44</t>
  </si>
  <si>
    <t>-394560790</t>
  </si>
  <si>
    <t>220260552</t>
  </si>
  <si>
    <t>Rúrka PVC D 23 ulož.pod omietku, vrátane napoj.krabíc,vývodiek do pripravenej drážky,(bez dodania krabíc)</t>
  </si>
  <si>
    <t>-1791835562</t>
  </si>
  <si>
    <t>250+80    "PC, TV - upresní sa podľa skutočnosti, príp. podľa vykon. projektu</t>
  </si>
  <si>
    <t>345710009100</t>
  </si>
  <si>
    <t>Rúrka ohybná vlnitá pancierová PVC-U, FXP DN 20</t>
  </si>
  <si>
    <t>-1510061182</t>
  </si>
  <si>
    <t>220320306</t>
  </si>
  <si>
    <t>Montáž elektronicky ovládaného zámku do pripraveného priestoru dverí, zapojenie, preskúšanie funkcie</t>
  </si>
  <si>
    <t>-1211726043</t>
  </si>
  <si>
    <t>EIP000000155</t>
  </si>
  <si>
    <t>Zámok elektomagnetický</t>
  </si>
  <si>
    <t>1166800586</t>
  </si>
  <si>
    <t>220320307</t>
  </si>
  <si>
    <t>Montáž stanice elektrického vrátnika hlasitého, zapojenie prívodov,preskúšanie funkcie</t>
  </si>
  <si>
    <t>-944873814</t>
  </si>
  <si>
    <t>EIP000001078</t>
  </si>
  <si>
    <t>Audio-video vrátnik - videosada 12V DC, 7" farebný IP44 pre 1 byt s vonkajšou jednotkou</t>
  </si>
  <si>
    <t>2123431062</t>
  </si>
  <si>
    <t>220511002</t>
  </si>
  <si>
    <t xml:space="preserve">Montáž zásuvky 2xRJ45 pod omietku                                                                   </t>
  </si>
  <si>
    <t>-1765794009</t>
  </si>
  <si>
    <t>753149</t>
  </si>
  <si>
    <t>PC zásuvka 2xRJ45, Cat 6A, farba biela</t>
  </si>
  <si>
    <t>1871002512</t>
  </si>
  <si>
    <t>2080299159</t>
  </si>
  <si>
    <t>220511011</t>
  </si>
  <si>
    <t>Montáž zásuvky 2xRJ45 do podlahovej krabice, alebo do žľabu</t>
  </si>
  <si>
    <t>1072024751</t>
  </si>
  <si>
    <t>76506</t>
  </si>
  <si>
    <t xml:space="preserve">PC zásuvka do podlahovej krabice 2xRJ45 FTP CAT.6 </t>
  </si>
  <si>
    <t>716915524</t>
  </si>
  <si>
    <t>220511021</t>
  </si>
  <si>
    <t>Zapojenie zásuvky 2xRJ45</t>
  </si>
  <si>
    <t>1047292035</t>
  </si>
  <si>
    <t>220511031</t>
  </si>
  <si>
    <t>Kábel v rúrkach</t>
  </si>
  <si>
    <t>475215182</t>
  </si>
  <si>
    <t>500,0    "upresní sa podľa skutočnosti, príp. podľa vykon. projektu</t>
  </si>
  <si>
    <t>30542</t>
  </si>
  <si>
    <t>Dátový kábel FTP 4p Cat.6a LSOH</t>
  </si>
  <si>
    <t>881017480</t>
  </si>
  <si>
    <t>220512020</t>
  </si>
  <si>
    <t>Montáž stojanového rozvadzača 19"</t>
  </si>
  <si>
    <t>-419058645</t>
  </si>
  <si>
    <t>358201.1</t>
  </si>
  <si>
    <t>Dátový rozvádzač RDat Rittal 19", 12 U - komplet (výkres č. EL-302)</t>
  </si>
  <si>
    <t>-550187589</t>
  </si>
  <si>
    <t>220711016</t>
  </si>
  <si>
    <t xml:space="preserve">Montáž a zapojenie bezdrôtovej verzie ústredne EZS </t>
  </si>
  <si>
    <t>-15219696</t>
  </si>
  <si>
    <t>404620.1</t>
  </si>
  <si>
    <t>Ústredňa EZS - komplet (rozvádzač, centrála, zdroj, akumulátor, hlasový modul, ...)</t>
  </si>
  <si>
    <t>-798839254</t>
  </si>
  <si>
    <t>220711035</t>
  </si>
  <si>
    <t>Montáž a zapojenie bezdrôtovej klavesnice k EZS</t>
  </si>
  <si>
    <t>1465977975</t>
  </si>
  <si>
    <t>404660.1</t>
  </si>
  <si>
    <t>Dotyková klávesnica TM70</t>
  </si>
  <si>
    <t>1916092527</t>
  </si>
  <si>
    <t>220711060</t>
  </si>
  <si>
    <t>Montáž a zapojenie bezdrôtových pohybových senzorov  k EZS - interiér</t>
  </si>
  <si>
    <t>-1687855741</t>
  </si>
  <si>
    <t>404610.1</t>
  </si>
  <si>
    <t>Pohybové čidlo - snímač pohybu digitálny, bezdrôtový, imunita voči zvieratám do cca 18 kg</t>
  </si>
  <si>
    <t>1656467055</t>
  </si>
  <si>
    <t>220711070</t>
  </si>
  <si>
    <t>Montáž držiaka na snímač pohybu</t>
  </si>
  <si>
    <t>-350235286</t>
  </si>
  <si>
    <t>404680000100</t>
  </si>
  <si>
    <t xml:space="preserve">Kĺbový držiak pre detektory </t>
  </si>
  <si>
    <t>-1446636411</t>
  </si>
  <si>
    <t>220711088</t>
  </si>
  <si>
    <t>Montáž a zapojenie detektorov k EZS - bezdrôtového dymového detektoru</t>
  </si>
  <si>
    <t>-712497414</t>
  </si>
  <si>
    <t>404830.1</t>
  </si>
  <si>
    <t>Detektor úniku zemného plynu</t>
  </si>
  <si>
    <t>-1936045618</t>
  </si>
  <si>
    <t>404830.2</t>
  </si>
  <si>
    <t>Detektor bezdrôtový požiarny opticko-dymový</t>
  </si>
  <si>
    <t>-997642660</t>
  </si>
  <si>
    <t>220711091</t>
  </si>
  <si>
    <t>Montáž a zapojenie sirény exterierovej</t>
  </si>
  <si>
    <t>-985869723</t>
  </si>
  <si>
    <t>404640.2</t>
  </si>
  <si>
    <t xml:space="preserve">Siréna exteriérová bezdrôtová </t>
  </si>
  <si>
    <t>1821828167</t>
  </si>
  <si>
    <t>220711100</t>
  </si>
  <si>
    <t>Montáž skrinky ústredne EZS, vrátane zámku a napájacieho zdroja</t>
  </si>
  <si>
    <t>-1732948674</t>
  </si>
  <si>
    <t>404630.1</t>
  </si>
  <si>
    <t>Napájací zdroj pre ústredňu EZS</t>
  </si>
  <si>
    <t>-1315780639</t>
  </si>
  <si>
    <t>404660.2</t>
  </si>
  <si>
    <t>Štandardná inštalačná skrinka pre ústredňu EZS vrátane zámku</t>
  </si>
  <si>
    <t>1289902766</t>
  </si>
  <si>
    <t>220730222</t>
  </si>
  <si>
    <t>Koaxiálny kábel v rúrke resp. elektroinštalačnej lište, bez ukonč. a zapojenia</t>
  </si>
  <si>
    <t>-1354906577</t>
  </si>
  <si>
    <t>80,0    "upresní sa podľa skutočnosti, príp. podľa vykon. projektu</t>
  </si>
  <si>
    <t>KXX000000127</t>
  </si>
  <si>
    <t>Kábel pevný koaxiálny RG6/A CCS/CB130 75 Ohm biely S5381</t>
  </si>
  <si>
    <t>437664206</t>
  </si>
  <si>
    <t>220731042</t>
  </si>
  <si>
    <t>Nastavenie kamery otočnej - pripojenie skúšobného monitora, nastavenie parametrov</t>
  </si>
  <si>
    <t>-1622264746</t>
  </si>
  <si>
    <t>220732100</t>
  </si>
  <si>
    <t>Montáž a zapojenie kamery IP fixnej - na stenu</t>
  </si>
  <si>
    <t>1708405008</t>
  </si>
  <si>
    <t>383130.1</t>
  </si>
  <si>
    <t>Vonkajšia IP kamera 2,0 MPx, varifokál., IR, DC 12V, IP 66, antivandal</t>
  </si>
  <si>
    <t>-2019184747</t>
  </si>
  <si>
    <t>220732140</t>
  </si>
  <si>
    <t xml:space="preserve">Montáž a zapojenie kamery otočnej - na stenu </t>
  </si>
  <si>
    <t>47943352</t>
  </si>
  <si>
    <t>383130008280</t>
  </si>
  <si>
    <t>Vonkajšia IP kamera 2,0 Mpx, PTZ, IR, antivandal, DC 12V, IP 66</t>
  </si>
  <si>
    <t>1233457902</t>
  </si>
  <si>
    <t>220732200</t>
  </si>
  <si>
    <t>Montáž a zapojenie IP servera</t>
  </si>
  <si>
    <t>719800656</t>
  </si>
  <si>
    <t>383700.5</t>
  </si>
  <si>
    <t>Ústredňa IP videosystému s príslušenstvom, IP 20</t>
  </si>
  <si>
    <t>-1130450934</t>
  </si>
  <si>
    <t>220732211</t>
  </si>
  <si>
    <t xml:space="preserve">Montáž a zapojenie sietového záznamníka </t>
  </si>
  <si>
    <t>1089262425</t>
  </si>
  <si>
    <t>383700.14</t>
  </si>
  <si>
    <t>Monitor pre ústredňu IP videosystému, IP 20</t>
  </si>
  <si>
    <t>436529029</t>
  </si>
  <si>
    <t>220733041</t>
  </si>
  <si>
    <t>Montáž a inštalácia TV+SAT zásuvky</t>
  </si>
  <si>
    <t>4506819</t>
  </si>
  <si>
    <t>753164</t>
  </si>
  <si>
    <t>Zásuvka TV/SAT/R koncová, IP 20, farba biela</t>
  </si>
  <si>
    <t>-160789559</t>
  </si>
  <si>
    <t>-156849472</t>
  </si>
  <si>
    <t>-922537862</t>
  </si>
  <si>
    <t>-1949374486</t>
  </si>
  <si>
    <t>-1215640646</t>
  </si>
  <si>
    <t xml:space="preserve">Stavebno montážne práce najnáročnejšie na odbornosť - prehliadky pracoviska a revízie </t>
  </si>
  <si>
    <t>1982077475</t>
  </si>
  <si>
    <t>-1778242709</t>
  </si>
  <si>
    <t>001300021.1</t>
  </si>
  <si>
    <t>Kompletačná a koordinačná činnosť - naprogramovanie a uvedenie zariadení EZS do prevádzky</t>
  </si>
  <si>
    <t>-1492075473</t>
  </si>
  <si>
    <t>07 - SO-01.7  Fotovoltaické zariadenie</t>
  </si>
  <si>
    <t>21050.1</t>
  </si>
  <si>
    <t xml:space="preserve">Prípravné práce pred zahájením montáže nad 8 panelov - úprava konštrukcií   </t>
  </si>
  <si>
    <t>-1027128049</t>
  </si>
  <si>
    <t>21050.2</t>
  </si>
  <si>
    <t xml:space="preserve">Fotovoltaická elektráreň SolarEdge - inštalácia komplet systému s kotvovým systémom   </t>
  </si>
  <si>
    <t>-528320713</t>
  </si>
  <si>
    <t>346510.1</t>
  </si>
  <si>
    <t>Strešný panel FV 300 Wp polycrystal CanadianSolar</t>
  </si>
  <si>
    <t>-950403043</t>
  </si>
  <si>
    <t>346510.2</t>
  </si>
  <si>
    <t xml:space="preserve">Nosná konštrukcia strešných panelov, sedlová strecha   </t>
  </si>
  <si>
    <t>-1336154397</t>
  </si>
  <si>
    <t>346510.3</t>
  </si>
  <si>
    <t xml:space="preserve">Prepojovací box + DC kabeláž </t>
  </si>
  <si>
    <t>1906141952</t>
  </si>
  <si>
    <t>346510.4</t>
  </si>
  <si>
    <t xml:space="preserve">Rozvádzač istenia pre jeden string s prepäťovou ochranou - panely   </t>
  </si>
  <si>
    <t>-67236446</t>
  </si>
  <si>
    <t>346510.5</t>
  </si>
  <si>
    <t xml:space="preserve">SolarEdge SE3500H  </t>
  </si>
  <si>
    <t>2008879349</t>
  </si>
  <si>
    <t>346510.6</t>
  </si>
  <si>
    <t xml:space="preserve">Optimalizéry SolarEdge na panely  </t>
  </si>
  <si>
    <t>-1584518696</t>
  </si>
  <si>
    <t>346510.7</t>
  </si>
  <si>
    <t xml:space="preserve">Elektromer s príslušenstvom na optimalizáciu výkonu a splnenie podmienky pre ZSDIS   </t>
  </si>
  <si>
    <t>-362508017</t>
  </si>
  <si>
    <t>346510.8</t>
  </si>
  <si>
    <t xml:space="preserve">Spojovací a montážny materiál  </t>
  </si>
  <si>
    <t>súb</t>
  </si>
  <si>
    <t>304234076</t>
  </si>
  <si>
    <t>21050.3</t>
  </si>
  <si>
    <t xml:space="preserve">Kábeláž systému k RH - káblami CKY 5x4 mm2 a FTP v žľaboch a v chráničke   </t>
  </si>
  <si>
    <t>-777322209</t>
  </si>
  <si>
    <t>Revízia a dokumentácia pre ZSE</t>
  </si>
  <si>
    <t>-1937672337</t>
  </si>
  <si>
    <t>08 - SO-01.8  Vzduchitechnika (bez riešenia v PD)</t>
  </si>
  <si>
    <t xml:space="preserve">    769 - Montáž vzduchotechnických zariadení</t>
  </si>
  <si>
    <t>769</t>
  </si>
  <si>
    <t>Montáž vzduchotechnických zariadení</t>
  </si>
  <si>
    <t>76906.1</t>
  </si>
  <si>
    <t>Montáž klimatizačnej jednotky vnútornej nástennej</t>
  </si>
  <si>
    <t>-1886444043</t>
  </si>
  <si>
    <t>429520.1</t>
  </si>
  <si>
    <t>Jednotka klimatizačná - vnútorná, nástenná</t>
  </si>
  <si>
    <t>2097221995</t>
  </si>
  <si>
    <t>769060235</t>
  </si>
  <si>
    <t>Montáž klimatizačnej jednotky vonkajšej jednofázové napájanie (max. 3 vnút. jednotky)</t>
  </si>
  <si>
    <t>-387617128</t>
  </si>
  <si>
    <t>429520.2</t>
  </si>
  <si>
    <t>Jednotka klimatizačná - vonkajšia</t>
  </si>
  <si>
    <t>471650482</t>
  </si>
  <si>
    <t>769060540</t>
  </si>
  <si>
    <t>Montáž dvojice medeného potrubia predizolovaného 10-16 (3/8"x5/8")</t>
  </si>
  <si>
    <t>353341514</t>
  </si>
  <si>
    <t>60,0   "odhad, upresní sa podľa skutočnosti, príp. vykonávacieho projektu</t>
  </si>
  <si>
    <t>196350002400</t>
  </si>
  <si>
    <t>Dvojica rúr medených predizolovaných DUO d 10-16 mm (3/8"x5/8") dĺ. 25 m</t>
  </si>
  <si>
    <t>1230337514</t>
  </si>
  <si>
    <t>769071006</t>
  </si>
  <si>
    <t>Montáž konzoly šírky 355-500 mm</t>
  </si>
  <si>
    <t>-967477375</t>
  </si>
  <si>
    <t>429750.1</t>
  </si>
  <si>
    <t>Montážna konzola 500 mm</t>
  </si>
  <si>
    <t>-2108453223</t>
  </si>
  <si>
    <t>998769201</t>
  </si>
  <si>
    <t>Presun hmôt pre montáž vzduchotechnických zariadení v stavbe (objekte) výšky do 7 m</t>
  </si>
  <si>
    <t>1919521156</t>
  </si>
  <si>
    <t>02 - SO-02  Vodovodná prípojka</t>
  </si>
  <si>
    <t>01 - SO-02.1  Vodovodná prípojka</t>
  </si>
  <si>
    <t xml:space="preserve">    8 - Rúrové vedenie</t>
  </si>
  <si>
    <t>1615711562</t>
  </si>
  <si>
    <t>0,8*(1,425+1,5)/2*(25,0-17,5-1,5-1,5)</t>
  </si>
  <si>
    <t>0,8*0,15*(25,0-17,5-1,5-1,5)    "pre lôžko medzi jamami</t>
  </si>
  <si>
    <t xml:space="preserve">Súčet - bez potrubia pretlačeného a v jamách </t>
  </si>
  <si>
    <t>131201101</t>
  </si>
  <si>
    <t>Výkop nezapaženej jamy v hornine 3, do 100 m3</t>
  </si>
  <si>
    <t>1314830758</t>
  </si>
  <si>
    <t>2,0*1,50*1,50    "štartovacia jama pred chodníkom</t>
  </si>
  <si>
    <t>2,0*1,50*1,5       "cieľová jama v bode napojenia</t>
  </si>
  <si>
    <t>131201109</t>
  </si>
  <si>
    <t>Hĺbenie nezapažených jám a zárezov. Príplatok za lepivosť horniny 3</t>
  </si>
  <si>
    <t>483503787</t>
  </si>
  <si>
    <t>141721111</t>
  </si>
  <si>
    <t>Riadené horizont. vŕtanie v hornine tr.1-4 pre pretláč. PE rúr, hĺbky do 6 m, vonk. priem. do 63 mm</t>
  </si>
  <si>
    <t>503931335</t>
  </si>
  <si>
    <t>17,5   "medzi štartovacou a cieľovou jamou</t>
  </si>
  <si>
    <t>151101101</t>
  </si>
  <si>
    <t>Paženie a rozopretie stien rýh pre podzemné vedenie, príložné do 2 m</t>
  </si>
  <si>
    <t>-1490185091</t>
  </si>
  <si>
    <t>2*(1,425+0,15+1,5+0,15)/2*(25,0-17,5-1,5-1,5)</t>
  </si>
  <si>
    <t>-0,013</t>
  </si>
  <si>
    <t>Súčet - medzi jamami</t>
  </si>
  <si>
    <t>151101111</t>
  </si>
  <si>
    <t>Odstránenie paženia rýh pre podzemné vedenie, príložné hĺbky do 2 m</t>
  </si>
  <si>
    <t>-2119336545</t>
  </si>
  <si>
    <t>151101201</t>
  </si>
  <si>
    <t>Paženie stien bez rozopretia alebo vzopretia, príložné hĺbky do 4m</t>
  </si>
  <si>
    <t>1298427747</t>
  </si>
  <si>
    <t>2*1,5*(2,0+1,50)    "štartovacia jama pred chodníkom</t>
  </si>
  <si>
    <t>2*1,5*(2,0+1,5)       "cieľová jama v bode napojenia</t>
  </si>
  <si>
    <t>151101211</t>
  </si>
  <si>
    <t>Odstránenie paženia stien príložné hĺbky do 4 m</t>
  </si>
  <si>
    <t>1361393854</t>
  </si>
  <si>
    <t>151101301</t>
  </si>
  <si>
    <t>Rozopretie zapažených stien pri pažení príložnom hĺbky do 4 m</t>
  </si>
  <si>
    <t>-1762941559</t>
  </si>
  <si>
    <t>151101311</t>
  </si>
  <si>
    <t>Odstránenie rozopretia stien paženia príložného hĺbky do 4 m</t>
  </si>
  <si>
    <t>-933201501</t>
  </si>
  <si>
    <t>-995446277</t>
  </si>
  <si>
    <t xml:space="preserve">5,8+9,0   "výkop </t>
  </si>
  <si>
    <t>-12,1   "zásyp naspäť</t>
  </si>
  <si>
    <t>-598723632</t>
  </si>
  <si>
    <t>171201201</t>
  </si>
  <si>
    <t>Uloženie sypaniny na skládky do 100 m3</t>
  </si>
  <si>
    <t>-2102068545</t>
  </si>
  <si>
    <t>174101001</t>
  </si>
  <si>
    <t>Zásyp sypaninou so zhutnením jám, šachiet, rýh, zárezov alebo okolo objektov do 100 m3</t>
  </si>
  <si>
    <t>-1846982834</t>
  </si>
  <si>
    <t>5,8+9,0       "výkop</t>
  </si>
  <si>
    <t>-(1,8+0,9)    "obsyp+lôžko</t>
  </si>
  <si>
    <t>175101101</t>
  </si>
  <si>
    <t>Obsyp potrubia sypaninou z vhodných hornín 1 až 4 bez prehodenia sypaniny</t>
  </si>
  <si>
    <t>263415076</t>
  </si>
  <si>
    <t>0,8*0,3*(25,0-17,5)</t>
  </si>
  <si>
    <t>Súčet - bez potrubia pretlačeného medzi jamami</t>
  </si>
  <si>
    <t>5833716700</t>
  </si>
  <si>
    <t>Štrkopiesok 0-22 N</t>
  </si>
  <si>
    <t>-1959869048</t>
  </si>
  <si>
    <t>1,8*1,67</t>
  </si>
  <si>
    <t>0,05*3,006     "+5 %</t>
  </si>
  <si>
    <t>0,004</t>
  </si>
  <si>
    <t>451573111</t>
  </si>
  <si>
    <t>Lôžko pod potrubie, stoky a drobné objekty, v otvorenom výkope z piesku a štrkopiesku do 63 mm</t>
  </si>
  <si>
    <t>-1264084500</t>
  </si>
  <si>
    <t>0,8*0,15*(25,0-17,5)</t>
  </si>
  <si>
    <t>Súčet - bez potrubia pretlačeného</t>
  </si>
  <si>
    <t>Rúrové vedenie</t>
  </si>
  <si>
    <t>871171000</t>
  </si>
  <si>
    <t>Montáž vodovodného potrubia z dvojvsrtvového PE 100 SDR11/PN16 zváraných natupo D 32x3,0 mm</t>
  </si>
  <si>
    <t>-1139299160</t>
  </si>
  <si>
    <t>286130048900</t>
  </si>
  <si>
    <t>Rúra HDPE PE100 D 32x2,9 mm SDR11 - pre tlakový rozvod pitnej vody</t>
  </si>
  <si>
    <t>-1142059931</t>
  </si>
  <si>
    <t>25,0*1,093</t>
  </si>
  <si>
    <t>286220031000</t>
  </si>
  <si>
    <t>Prechodka PE/oceľ - D/DN 32/25</t>
  </si>
  <si>
    <t>-709524483</t>
  </si>
  <si>
    <t>879172199</t>
  </si>
  <si>
    <t>Príplatok k cene za montáž vodovodných prípojok DN od 32 do 80</t>
  </si>
  <si>
    <t>-1201708933</t>
  </si>
  <si>
    <t>891269111</t>
  </si>
  <si>
    <t>Montáž navrtávacieho pásu s ventilom Jt 1 MPa na potr. z rúr liat., oceľ., plast., DN 100</t>
  </si>
  <si>
    <t>-319017923</t>
  </si>
  <si>
    <t>551180001500</t>
  </si>
  <si>
    <t>Navrtávaci pás Hacom uzáverový DN 100 - 5/4" na vodu, z tvárnej liatiny, HAWLE</t>
  </si>
  <si>
    <t>-965218634</t>
  </si>
  <si>
    <t>2869110020</t>
  </si>
  <si>
    <t>Teleskopická zemná súprava - výška 1,5 - 2.3 m</t>
  </si>
  <si>
    <t>-30880203</t>
  </si>
  <si>
    <t>892233111</t>
  </si>
  <si>
    <t>Preplach a dezinfekcia vodovodného potrubia DN od 40 do 70</t>
  </si>
  <si>
    <t>895854785</t>
  </si>
  <si>
    <t>892241111</t>
  </si>
  <si>
    <t>Ostatné práce na rúrovom vedení, tlakové skúšky vodovodného potrubia DN do 80</t>
  </si>
  <si>
    <t>-1012474106</t>
  </si>
  <si>
    <t>892372112</t>
  </si>
  <si>
    <t>Zabezpečenie koncov vodovodného potrubia pri tlakových skúškach DN do 90</t>
  </si>
  <si>
    <t>957797384</t>
  </si>
  <si>
    <t>899401111</t>
  </si>
  <si>
    <t>Osadenie poklopu liatinového ventilového</t>
  </si>
  <si>
    <t>1391649566</t>
  </si>
  <si>
    <t>5524218000</t>
  </si>
  <si>
    <t>Poklop ventilový voda, plyn</t>
  </si>
  <si>
    <t>-1502213286</t>
  </si>
  <si>
    <t>899721111</t>
  </si>
  <si>
    <t>Vyhľadávací vodič na potrubí PVC DN do 150 mm</t>
  </si>
  <si>
    <t>-1204330392</t>
  </si>
  <si>
    <t>899721131</t>
  </si>
  <si>
    <t>Označenie vodovodného potrubia bielou výstražnou fóliou</t>
  </si>
  <si>
    <t>1021051434</t>
  </si>
  <si>
    <t>25,0</t>
  </si>
  <si>
    <t>-17,5   "bez pretlaku</t>
  </si>
  <si>
    <t>998276101</t>
  </si>
  <si>
    <t>Presun hmôt pre rúrové vedenie hĺbené z rúr z plast. hmôt alebo sklolamin. v otvorenom výkope</t>
  </si>
  <si>
    <t>-2001304490</t>
  </si>
  <si>
    <t>02 - SO-02.2  Vonkajší domový vodovod</t>
  </si>
  <si>
    <t>-1819096146</t>
  </si>
  <si>
    <t>0,15*18,75   "15% ručne</t>
  </si>
  <si>
    <t>1409187463</t>
  </si>
  <si>
    <t>0,8*(1,4+1,425)/2*15,0</t>
  </si>
  <si>
    <t>0,8*0,15*15,0   "pre lôžko</t>
  </si>
  <si>
    <t>-0,15*18,75   "15% ručne</t>
  </si>
  <si>
    <t>Príplatok k cenám za lepivosť horniny 3</t>
  </si>
  <si>
    <t>-1906351187</t>
  </si>
  <si>
    <t>-1031761710</t>
  </si>
  <si>
    <t>2*(1,4+0,15+1,425+0,15)/2*15,0</t>
  </si>
  <si>
    <t>-1688163407</t>
  </si>
  <si>
    <t>-1448115600</t>
  </si>
  <si>
    <t>2,8+15,9      "výkop</t>
  </si>
  <si>
    <t>-13,3 "zásyp naspäť</t>
  </si>
  <si>
    <t>-1474346885</t>
  </si>
  <si>
    <t>-470134953</t>
  </si>
  <si>
    <t>652117414</t>
  </si>
  <si>
    <t>2,8+15,9    "výkop</t>
  </si>
  <si>
    <t>-(3,6+1,8)    "obsyp+lôžko</t>
  </si>
  <si>
    <t>451690113</t>
  </si>
  <si>
    <t>0,8*0,3*15,0</t>
  </si>
  <si>
    <t>1921936878</t>
  </si>
  <si>
    <t>3,6*1,67</t>
  </si>
  <si>
    <t xml:space="preserve">0,05*6,012   "+5 % </t>
  </si>
  <si>
    <t>-271219920</t>
  </si>
  <si>
    <t>0,8*0,15*15,0</t>
  </si>
  <si>
    <t>-932897875</t>
  </si>
  <si>
    <t>15,0   "v zemi</t>
  </si>
  <si>
    <t>2,0    "hore po HUV</t>
  </si>
  <si>
    <t>-307556473</t>
  </si>
  <si>
    <t>17,0*1,093</t>
  </si>
  <si>
    <t>0,019</t>
  </si>
  <si>
    <t>-1544597424</t>
  </si>
  <si>
    <t>-2004087780</t>
  </si>
  <si>
    <t>661863917</t>
  </si>
  <si>
    <t>1884315115</t>
  </si>
  <si>
    <t>1009953666</t>
  </si>
  <si>
    <t>-486287649</t>
  </si>
  <si>
    <t>-1482152462</t>
  </si>
  <si>
    <t xml:space="preserve">03 - SO-02.3  Vodomerná šachta </t>
  </si>
  <si>
    <t>1383597192</t>
  </si>
  <si>
    <t>"priemerné rozšírenie jamy: 0,8 m, výkop je počítaný od úrovne PT</t>
  </si>
  <si>
    <t>"hĺbka uloženie potrubia je -1,40 m, vzdialenosť portubia od dna šachty je 0,60 m</t>
  </si>
  <si>
    <t>(0,8+1,5+0,8)*(0,8+1,2+0,8)*2,1</t>
  </si>
  <si>
    <t xml:space="preserve">(0,3+1,5+0,3)*(0,3+1,2+0,3)*(0,15+0,15)   "podklad  </t>
  </si>
  <si>
    <t>Príplatok za lepivosť horniny 3</t>
  </si>
  <si>
    <t>-1456567669</t>
  </si>
  <si>
    <t>-1851564491</t>
  </si>
  <si>
    <t>19,4    "výkop</t>
  </si>
  <si>
    <t>-14,4   "obsyp</t>
  </si>
  <si>
    <t>106626766</t>
  </si>
  <si>
    <t>175101201</t>
  </si>
  <si>
    <t>Obsyp objektov sypaninou z vhodných hornín 1 až 4 bez prehodenia sypaniny</t>
  </si>
  <si>
    <t>-1849639982</t>
  </si>
  <si>
    <t>-1,5*1,2*(1,8+0,3)  "šachta</t>
  </si>
  <si>
    <t>-(0,1+0,5+0,6)    "zakladanie</t>
  </si>
  <si>
    <t>451572111</t>
  </si>
  <si>
    <t>Lôžko pod potrubie, stoky a drobné objekty, v otvorenom výkope z kameniva drobného ťaženého 0-4 mm</t>
  </si>
  <si>
    <t>-1269027487</t>
  </si>
  <si>
    <t>0,03*1,5*1,2</t>
  </si>
  <si>
    <t>0,046</t>
  </si>
  <si>
    <t>2090876029</t>
  </si>
  <si>
    <t>(0,3+1,5+0,3)*(0,3+1,2+0,3)*0,12</t>
  </si>
  <si>
    <t>452311141</t>
  </si>
  <si>
    <t>Podkladové a zabezpečovacie konštrukcie z betónu v otvorenom výkope - dosky, sedlové lôžka alebo bloky pod potrubie, stoky a drobné objekty, z betónu tr. C 16/20</t>
  </si>
  <si>
    <t>1947476083</t>
  </si>
  <si>
    <t>(0,3+1,5+0,3)*(0,3+1,2+0,3)*0,15</t>
  </si>
  <si>
    <t>0,033</t>
  </si>
  <si>
    <t>454811111</t>
  </si>
  <si>
    <t>Osadenie prestupu s privarením na výstuž z oceľových rúr vnútorného priemeru do 600 mm</t>
  </si>
  <si>
    <t>2020892909</t>
  </si>
  <si>
    <t>893301001</t>
  </si>
  <si>
    <t>Osadenie vodomernej šachty železobetónovej, hmotnosti do 3 t, autožeriavom</t>
  </si>
  <si>
    <t>-1090808192</t>
  </si>
  <si>
    <t>1200900</t>
  </si>
  <si>
    <t>Vodomerná šachta 1200x900x1800 mm s poplastovanými stupačkami a poklopom, KLARTEC</t>
  </si>
  <si>
    <t>-150424872</t>
  </si>
  <si>
    <t>899103111</t>
  </si>
  <si>
    <t>Osadenie poklopu liatinového a oceľového vrátane rámu hmotn. nad 100 do 150 kg</t>
  </si>
  <si>
    <t>1872567674</t>
  </si>
  <si>
    <t>998142251</t>
  </si>
  <si>
    <t>Presun hmôt pre obj.8141,8142,8143,zvislá nosná konštr.monolitická betónová,výšky do 25 m</t>
  </si>
  <si>
    <t>-333277763</t>
  </si>
  <si>
    <t>722130215</t>
  </si>
  <si>
    <t>Potrubie z oceľ.rúr pozink.bezšvík.bežných-11 353.0, 10 004.0 zvarov. bežných-11 343.00 DN 40</t>
  </si>
  <si>
    <t>-893835122</t>
  </si>
  <si>
    <t>0,25+0,15</t>
  </si>
  <si>
    <t>722229104</t>
  </si>
  <si>
    <t>Montáž ventilu výtok., plavák.,vypúšť.,odvodňov.,kohút.plniaceho,vypúšťacieho PN 0.6, ventilov G 5/4</t>
  </si>
  <si>
    <t>1302369108</t>
  </si>
  <si>
    <t>551110005200</t>
  </si>
  <si>
    <t xml:space="preserve">Guľový uzáver pre vodu, DN 32 </t>
  </si>
  <si>
    <t>-931013586</t>
  </si>
  <si>
    <t>551110007400</t>
  </si>
  <si>
    <t>Guľový uzáver pre vodu s odvodnením, DN 32</t>
  </si>
  <si>
    <t>2079572622</t>
  </si>
  <si>
    <t>422010003200</t>
  </si>
  <si>
    <t>Filter závitový, DN 32</t>
  </si>
  <si>
    <t>-1659400348</t>
  </si>
  <si>
    <t>551190004700</t>
  </si>
  <si>
    <t>Spätná klapka, DN 32</t>
  </si>
  <si>
    <t>1117336026</t>
  </si>
  <si>
    <t>552540002900</t>
  </si>
  <si>
    <t>Redukcia lDN 32/20</t>
  </si>
  <si>
    <t>1158543621</t>
  </si>
  <si>
    <t>722263416</t>
  </si>
  <si>
    <t>Montáž vodomeru závit. jednovtokového suchobežného G 3/4 (2 m3.h-1)</t>
  </si>
  <si>
    <t>2020524001</t>
  </si>
  <si>
    <t>388240001500</t>
  </si>
  <si>
    <t xml:space="preserve">Vodomer mechanický 2,5 m3/h </t>
  </si>
  <si>
    <t>-793878615</t>
  </si>
  <si>
    <t>638453738</t>
  </si>
  <si>
    <t>03 - SO-03  Kanalizačná prípojka</t>
  </si>
  <si>
    <t xml:space="preserve">01 - SO-03.1  Kanalizačná prípojka </t>
  </si>
  <si>
    <t>113107142</t>
  </si>
  <si>
    <t>Odstránenie krytu asfaltového v ploche do 200 m2, hr. nad 50 do 100 mm,  -0,18100t</t>
  </si>
  <si>
    <t>-1649964511</t>
  </si>
  <si>
    <t>1,1*3,0   "chodník</t>
  </si>
  <si>
    <t>1,1*6,0   "komunikácia</t>
  </si>
  <si>
    <t>113307131</t>
  </si>
  <si>
    <t>Odstránenie podkladu v ploche do 200 m2 z betónu prostého, hr. vrstvy do 150 mm,  -0,22500t</t>
  </si>
  <si>
    <t>-484345264</t>
  </si>
  <si>
    <t>-868837354</t>
  </si>
  <si>
    <t>0,15*28,892   "15% ručne</t>
  </si>
  <si>
    <t>-0,034</t>
  </si>
  <si>
    <t>132201202</t>
  </si>
  <si>
    <t>Výkop ryhy šírky 600-2000mm horn.3 od 100 do 1000 m3</t>
  </si>
  <si>
    <t>2025635596</t>
  </si>
  <si>
    <t>1,1*(1,3+1,49)/2*17,0</t>
  </si>
  <si>
    <t>1,1*0,15*17,0    "pre lôžko</t>
  </si>
  <si>
    <t>-0,15*28,892  "15% ručne</t>
  </si>
  <si>
    <t>-404813139</t>
  </si>
  <si>
    <t>-1921636790</t>
  </si>
  <si>
    <t>2*(1,3+0,15+1,49+0,15)/2*17,0</t>
  </si>
  <si>
    <t>-399795772</t>
  </si>
  <si>
    <t>1389871263</t>
  </si>
  <si>
    <t xml:space="preserve">4,3+24,6 "výkop </t>
  </si>
  <si>
    <t>-17,7     "zásyp</t>
  </si>
  <si>
    <t>-1225876755</t>
  </si>
  <si>
    <t>-539824580</t>
  </si>
  <si>
    <t>-367948765</t>
  </si>
  <si>
    <t>4,3+24,6    "výkop</t>
  </si>
  <si>
    <t>-(8,4+2,8)    "obsyp+lôžko</t>
  </si>
  <si>
    <t>785690662</t>
  </si>
  <si>
    <t>1,1*(0,3+0,15)*17,0</t>
  </si>
  <si>
    <t>983075079</t>
  </si>
  <si>
    <t>8,4*1,67</t>
  </si>
  <si>
    <t>0,05*14,028    "+5 %</t>
  </si>
  <si>
    <t>419752388</t>
  </si>
  <si>
    <t>1,1*0,15*17,0</t>
  </si>
  <si>
    <t>566902163</t>
  </si>
  <si>
    <t>Vyspravenie podkladu po prekopoch inžinierskych sietí plochy do 15 m2 podkladovým betónom PB I tr. C 20/25 hr. 200 mm</t>
  </si>
  <si>
    <t>-1613388572</t>
  </si>
  <si>
    <t>572943112</t>
  </si>
  <si>
    <t>Vyspravenie krytu vozovky po prekopoch inžinierskych sietí do 15 m2 liatym asfaltom MA hr. nad 40 do 60 mm</t>
  </si>
  <si>
    <t>-1724748366</t>
  </si>
  <si>
    <t>871326004</t>
  </si>
  <si>
    <t>Montáž kanalizačného PVC-U potrubia hladkého viacvrstvového DN 160</t>
  </si>
  <si>
    <t>-230807152</t>
  </si>
  <si>
    <t>286110009800</t>
  </si>
  <si>
    <t>Rúra kanalizačná PVC-U gravitačná, hladká, DN 160, dĺ. 3 m</t>
  </si>
  <si>
    <t>165668358</t>
  </si>
  <si>
    <t>17,0*1,093/3,0</t>
  </si>
  <si>
    <t>-0,194</t>
  </si>
  <si>
    <t>892311000</t>
  </si>
  <si>
    <t>Skúška tesnosti kanalizácie D 150</t>
  </si>
  <si>
    <t>339309650</t>
  </si>
  <si>
    <t>894431142</t>
  </si>
  <si>
    <t>Montáž revíznej šachty z PVC, DN 400/160 (DN šachty/DN potr. ved.), tlak 40 t, hl. 1100 do 1500mm</t>
  </si>
  <si>
    <t>-400552840</t>
  </si>
  <si>
    <t>286610001700</t>
  </si>
  <si>
    <t>Priebežné dno DN 400, vtok/výtok DN 160, pre PP revízne šachty na PVC hladkú kanalizáciu s predĺžením</t>
  </si>
  <si>
    <t>1483064944</t>
  </si>
  <si>
    <t>286610027400</t>
  </si>
  <si>
    <t>Predĺženie teleskopické s poklopom plným, zaťaženie do 12,5 t, pre PP revízne šachty</t>
  </si>
  <si>
    <t>-925502236</t>
  </si>
  <si>
    <t>89624</t>
  </si>
  <si>
    <t xml:space="preserve">Napojenie kanalizačnej prípojky na uličnú kanalizáciu </t>
  </si>
  <si>
    <t>-1482684235</t>
  </si>
  <si>
    <t>899721132</t>
  </si>
  <si>
    <t>Označenie kanalizačného potrubia hnedou výstražnou fóliou</t>
  </si>
  <si>
    <t>-673849937</t>
  </si>
  <si>
    <t>919735112</t>
  </si>
  <si>
    <t>Rezanie existujúceho asfaltového krytu alebo podkladu hĺbky nad 50 do 100 mm</t>
  </si>
  <si>
    <t>769480581</t>
  </si>
  <si>
    <t>2*3,0   "chodník</t>
  </si>
  <si>
    <t>2*6,0   "komunikácia</t>
  </si>
  <si>
    <t>919736112</t>
  </si>
  <si>
    <t>Rezanie betónového krytu alebo podkladu hr. nad 100 do 150 mm</t>
  </si>
  <si>
    <t>-1859681566</t>
  </si>
  <si>
    <t>979081111</t>
  </si>
  <si>
    <t>Odvoz sutiny a vybúraných hmôt na skládku do 1 km</t>
  </si>
  <si>
    <t>1557494021</t>
  </si>
  <si>
    <t>979081121</t>
  </si>
  <si>
    <t>Odvoz sutiny a vybúraných hmôt na skládku za každý ďalší 1 km (+ 14 km)</t>
  </si>
  <si>
    <t>-40039944</t>
  </si>
  <si>
    <t>4,019*14 'Přepočítané koeficientom množstva</t>
  </si>
  <si>
    <t>979089612</t>
  </si>
  <si>
    <t>Poplatok za skladovanie - iné odpady zo stavieb a demolácií (17 09), ostatné</t>
  </si>
  <si>
    <t>1336330964</t>
  </si>
  <si>
    <t>1463024322</t>
  </si>
  <si>
    <t>02 - SO-03.2  Vonkajšia domová kanalizácia</t>
  </si>
  <si>
    <t>-1312115148</t>
  </si>
  <si>
    <t>0,15*51,084     "15% ručne</t>
  </si>
  <si>
    <t>0,037</t>
  </si>
  <si>
    <t>-1452517130</t>
  </si>
  <si>
    <t>1,1*(1,3+0,8)/2*33,0</t>
  </si>
  <si>
    <t>1,1*0,8*(2,4+2,4+2,4)   "výkop pre časť vnútornej kanalizácie po RŠ</t>
  </si>
  <si>
    <t>1,1*0,15*(33,0+3*2,4)    "pre lôžko</t>
  </si>
  <si>
    <t>-0,15*51,084    "15% ručne</t>
  </si>
  <si>
    <t>783855907</t>
  </si>
  <si>
    <t>-897337831</t>
  </si>
  <si>
    <t>7,7+43,4    "výkop</t>
  </si>
  <si>
    <t>-24,8          "zásyp</t>
  </si>
  <si>
    <t>-1746486432</t>
  </si>
  <si>
    <t>1933339591</t>
  </si>
  <si>
    <t>-74579064</t>
  </si>
  <si>
    <t>7,7+43,4      "výkop</t>
  </si>
  <si>
    <t>-(19,7+6,6)    "obsyp+lôžko</t>
  </si>
  <si>
    <t>1004915502</t>
  </si>
  <si>
    <t>1,1*(0,15+0,3)*33,0</t>
  </si>
  <si>
    <t>1,1*(0,125+0,3)*2,4*3</t>
  </si>
  <si>
    <t>-0,001</t>
  </si>
  <si>
    <t>1664993673</t>
  </si>
  <si>
    <t>19,7*1,67</t>
  </si>
  <si>
    <t>0,05*32,899   "+5 %</t>
  </si>
  <si>
    <t>-1619410205</t>
  </si>
  <si>
    <t xml:space="preserve">1,1*0,15*(33,0+3*2,4)  </t>
  </si>
  <si>
    <t>-1871894713</t>
  </si>
  <si>
    <t>"rúry DN 125 v dĺ. 3x2,4 m - vo vnútornej kanalizácii</t>
  </si>
  <si>
    <t>33,0</t>
  </si>
  <si>
    <t>286110009700</t>
  </si>
  <si>
    <t>Rúra kanalizačná PVC-U gravitačná hladká, DN 160, dĺ. 2 m</t>
  </si>
  <si>
    <t>-67378706</t>
  </si>
  <si>
    <t>33,0*1,093/2,0</t>
  </si>
  <si>
    <t>877326100</t>
  </si>
  <si>
    <t>Montáž kanalizačnej PVC-U presuvky DN 160</t>
  </si>
  <si>
    <t>-124195270</t>
  </si>
  <si>
    <t>286520038200</t>
  </si>
  <si>
    <t>Šachtový prechod PVC jednoduchý DN 150 hladký kanalizačný systém</t>
  </si>
  <si>
    <t>683207769</t>
  </si>
  <si>
    <t>-432810619</t>
  </si>
  <si>
    <t>894431141</t>
  </si>
  <si>
    <t>Montáž revíznej šachty z PVC, DN 400/160 (DN šachty/DN potr. ved.), tlak 40 t, hl. 850 do 1200mm</t>
  </si>
  <si>
    <t>-941191761</t>
  </si>
  <si>
    <t>529293861</t>
  </si>
  <si>
    <t>-1164755034</t>
  </si>
  <si>
    <t>-325300502</t>
  </si>
  <si>
    <t>2,4*3   "časť vnútornej kanalizácie po RŠ</t>
  </si>
  <si>
    <t>-849206132</t>
  </si>
  <si>
    <t>04 - SO-04  Plynová prípojka</t>
  </si>
  <si>
    <t>01 - SO-04.1  STL pripojovací plynovod</t>
  </si>
  <si>
    <t xml:space="preserve">    23-M - Montáže potrubia</t>
  </si>
  <si>
    <t>1841954607</t>
  </si>
  <si>
    <t>0,6*(0,8+0,15)*(23,0-17,5-1,5-1,5)</t>
  </si>
  <si>
    <t>Súčet - bez pretlačenia medzi štartovacou jamou a bodom napojenia</t>
  </si>
  <si>
    <t>1811347496</t>
  </si>
  <si>
    <t>1599426519</t>
  </si>
  <si>
    <t>733943131</t>
  </si>
  <si>
    <t xml:space="preserve">17,5   "medzi štartovacou jamou a bodom napojenia </t>
  </si>
  <si>
    <t>-809989242</t>
  </si>
  <si>
    <t>-143541897</t>
  </si>
  <si>
    <t>1927076853</t>
  </si>
  <si>
    <t>-1255494322</t>
  </si>
  <si>
    <t>-1748468293</t>
  </si>
  <si>
    <t>1,4+9,0    "výkop</t>
  </si>
  <si>
    <t>-8,9   "zásyp naspäť</t>
  </si>
  <si>
    <t xml:space="preserve">Súčet - po stavenisku </t>
  </si>
  <si>
    <t>275205291</t>
  </si>
  <si>
    <t>1031894741</t>
  </si>
  <si>
    <t>1,4+9,0        "výkop</t>
  </si>
  <si>
    <t>-(0,5+1,0)    "obsyp, lôžko</t>
  </si>
  <si>
    <t>-1353130508</t>
  </si>
  <si>
    <t>0,6*0,3*(23,0-17,5)</t>
  </si>
  <si>
    <t>-2022155841</t>
  </si>
  <si>
    <t>1,0*1,67*1,05</t>
  </si>
  <si>
    <t>1243556601</t>
  </si>
  <si>
    <t>0,6*0,15*(23,0-17,5)</t>
  </si>
  <si>
    <t>871178124</t>
  </si>
  <si>
    <t>Montáž plynového RC potrubia PE 100 SDR11 zváraných elektrotvarovkami D 32x3,0 mm</t>
  </si>
  <si>
    <t>-1741895832</t>
  </si>
  <si>
    <t>23,0  "v zemi</t>
  </si>
  <si>
    <t>0,8+1,0   "hore</t>
  </si>
  <si>
    <t>0,2</t>
  </si>
  <si>
    <t>286130057500</t>
  </si>
  <si>
    <t>Rúra HDPE PE100 D 32x3,0 mm, dĺ. 100 m (SDR11) pre tlakový rozvod plynu</t>
  </si>
  <si>
    <t>1819470419</t>
  </si>
  <si>
    <t>25,0*1,015</t>
  </si>
  <si>
    <t>89020</t>
  </si>
  <si>
    <t>Plynomerová skriňa - komplet (podľa v. č. 3)</t>
  </si>
  <si>
    <t>-1465003402</t>
  </si>
  <si>
    <t>-437492589</t>
  </si>
  <si>
    <t>899721133</t>
  </si>
  <si>
    <t>Označenie plynovodného potrubia žltou výstražnou fóliou</t>
  </si>
  <si>
    <t>1201164049</t>
  </si>
  <si>
    <t>23,0</t>
  </si>
  <si>
    <t>-17,5   "bez pretlačovaného potrubia</t>
  </si>
  <si>
    <t>-446138159</t>
  </si>
  <si>
    <t>23-M</t>
  </si>
  <si>
    <t>Montáže potrubia</t>
  </si>
  <si>
    <t>230120095</t>
  </si>
  <si>
    <t>Montáž  vývodu signalizačného vodiča</t>
  </si>
  <si>
    <t>1692565480</t>
  </si>
  <si>
    <t>230203003</t>
  </si>
  <si>
    <t>Montáž objímky UB presuvnej PE 100 SDR 11 D 32</t>
  </si>
  <si>
    <t>-352252496</t>
  </si>
  <si>
    <t>2861600300</t>
  </si>
  <si>
    <t xml:space="preserve">Presuvná objímka UB PE 100 SDR 11 DN 32 </t>
  </si>
  <si>
    <t>-1339878415</t>
  </si>
  <si>
    <t>230203266</t>
  </si>
  <si>
    <t>Montáž armatúry DAA (Kit) prípojkovej navrtávacej s predľženou odbočkou PE 100 SDR 11 D 160/32</t>
  </si>
  <si>
    <t>1080167946</t>
  </si>
  <si>
    <t>286530161300</t>
  </si>
  <si>
    <t>Prípojková navŕtavacia armatúra s predĺženou odbočkou, elektrotvarovka DAA (Kit) PE 100 SDR 11 D 160/32 mm</t>
  </si>
  <si>
    <t>491871530</t>
  </si>
  <si>
    <t>230203601</t>
  </si>
  <si>
    <t>Montáž závitovej prechodky D32/1"</t>
  </si>
  <si>
    <t>-2107963296</t>
  </si>
  <si>
    <t>286166.1</t>
  </si>
  <si>
    <t>Závitová prechodka s ochrannou rúrkou a guľovým kohútom TEZAP D32/1"</t>
  </si>
  <si>
    <t>-1736360273</t>
  </si>
  <si>
    <t>230230016</t>
  </si>
  <si>
    <t>Hlavná tlaková skúška vzduchom 0, 6 MPa - STN 38 6413 DN 50</t>
  </si>
  <si>
    <t>704419117</t>
  </si>
  <si>
    <t>230230076</t>
  </si>
  <si>
    <t>Čistenie potrubí PN 38 6416 DN 200</t>
  </si>
  <si>
    <t>-774218696</t>
  </si>
  <si>
    <t>PM-23</t>
  </si>
  <si>
    <t>-1115710637</t>
  </si>
  <si>
    <t>PPV-23</t>
  </si>
  <si>
    <t>-578984140</t>
  </si>
  <si>
    <t>Stavebno montážne práce najnáročnejšie na odbornosť - prehliadky pracoviska a revízie - revízia plynovej prípojky</t>
  </si>
  <si>
    <t>1314962523</t>
  </si>
  <si>
    <t>02 - SO-04.2  Vonkajší NTL domový plynovod</t>
  </si>
  <si>
    <t>1463792416</t>
  </si>
  <si>
    <t>0,15*18,126   "15% ručne</t>
  </si>
  <si>
    <t>132201101</t>
  </si>
  <si>
    <t>Výkop ryhy do šírky 600 mm v horn.3 do 100 m3</t>
  </si>
  <si>
    <t>-616517146</t>
  </si>
  <si>
    <t>0,6*(0,8+0,15)*31,8</t>
  </si>
  <si>
    <t>-0,15*18,1266   "15% ručne</t>
  </si>
  <si>
    <t>-0,007</t>
  </si>
  <si>
    <t>132201109</t>
  </si>
  <si>
    <t>Príplatok k cene za lepivosť pri hĺbení rýh šírky do 600 mm zapažených i nezapažených s urovnaním dna v hornine 3</t>
  </si>
  <si>
    <t>-1618454850</t>
  </si>
  <si>
    <t>-157221395</t>
  </si>
  <si>
    <t>2,7+15,4    "výkop</t>
  </si>
  <si>
    <t>-9,5     "zásyp</t>
  </si>
  <si>
    <t>1655238479</t>
  </si>
  <si>
    <t>-1708390439</t>
  </si>
  <si>
    <t>-875403023</t>
  </si>
  <si>
    <t>2,7+15,4</t>
  </si>
  <si>
    <t>-(5,7+2,9)</t>
  </si>
  <si>
    <t>-1960370635</t>
  </si>
  <si>
    <t>0,6*0,3*31,8</t>
  </si>
  <si>
    <t>-0,024</t>
  </si>
  <si>
    <t>860904507</t>
  </si>
  <si>
    <t>5,7*1,67</t>
  </si>
  <si>
    <t>0,05*9,519   "+5%</t>
  </si>
  <si>
    <t>407971313</t>
  </si>
  <si>
    <t>0,6*0,15*31,8</t>
  </si>
  <si>
    <t>871178040</t>
  </si>
  <si>
    <t>Montáž plynového potrubia z dvojvsrtvového PE 100 SDR11 zváraných elektrotvarovkami D 32x3,0 mm</t>
  </si>
  <si>
    <t>-1182632943</t>
  </si>
  <si>
    <t>1,0+0,8   "dola z DRZ</t>
  </si>
  <si>
    <t>31,8    "v zemi</t>
  </si>
  <si>
    <t>0,8   "hore</t>
  </si>
  <si>
    <t>Rúra HDPE PE100 D 32x3,0 mm, dĺ. 100 m (SDR11) - pre tlakový rozvod plynu</t>
  </si>
  <si>
    <t>-1213130509</t>
  </si>
  <si>
    <t>35,0*1,015</t>
  </si>
  <si>
    <t>1972595333</t>
  </si>
  <si>
    <t>86975781</t>
  </si>
  <si>
    <t>-769346264</t>
  </si>
  <si>
    <t>230203562</t>
  </si>
  <si>
    <t>Montáž USTR prechodka PE/oceľ PE100 SDR11 D32/DN25mm</t>
  </si>
  <si>
    <t>-1136069743</t>
  </si>
  <si>
    <t>Prechodka USTR PE/oceľ PE 100 SDR 11 D/DN 32/25</t>
  </si>
  <si>
    <t>101454926</t>
  </si>
  <si>
    <t>490009437</t>
  </si>
  <si>
    <t>-1456067912</t>
  </si>
  <si>
    <t>103735695</t>
  </si>
  <si>
    <t>1013404489</t>
  </si>
  <si>
    <t>352994291</t>
  </si>
  <si>
    <t>1095139325</t>
  </si>
  <si>
    <t>1080523431</t>
  </si>
  <si>
    <t xml:space="preserve">05 - SO-05  Elektrická prípojka </t>
  </si>
  <si>
    <t>01 - SO-05.1  Elektrická prípojka (RIS10-RE)</t>
  </si>
  <si>
    <t xml:space="preserve">    46-M - Zemné práce pri extr.mont.prácach</t>
  </si>
  <si>
    <t>210100004</t>
  </si>
  <si>
    <t>Ukončenie vodičov v rozvádzač. vrátane zapojenia a vodičovej koncovky do 25 mm2</t>
  </si>
  <si>
    <t>-1551176328</t>
  </si>
  <si>
    <t>354310013100</t>
  </si>
  <si>
    <t>Káblové oko hliníkové AL 25</t>
  </si>
  <si>
    <t>-1789329494</t>
  </si>
  <si>
    <t>210100252</t>
  </si>
  <si>
    <t>Ukončenie celoplastových káblov zmrašť. záklopkou alebo páskou do 4 x 25 mm2</t>
  </si>
  <si>
    <t>-1212645553</t>
  </si>
  <si>
    <t>345810007500</t>
  </si>
  <si>
    <t>Káblová koncovka 4x6 - 4x25 mm2</t>
  </si>
  <si>
    <t>-1068571870</t>
  </si>
  <si>
    <t>210193.1</t>
  </si>
  <si>
    <t>Úprava a doplnenie skrine RIS10-36B</t>
  </si>
  <si>
    <t>681879294</t>
  </si>
  <si>
    <t>210193051</t>
  </si>
  <si>
    <t>Skriňa ER plastová - jednofázový, jednotarifná 1 odberateľ</t>
  </si>
  <si>
    <t>-1214231300</t>
  </si>
  <si>
    <t>357120.1</t>
  </si>
  <si>
    <t>Rozvádzač RE - plastová skriňa HASMA RE 2.0 - komplet s výplňou (výkres č. EL101)</t>
  </si>
  <si>
    <t>-912380983</t>
  </si>
  <si>
    <t>210220021</t>
  </si>
  <si>
    <t>Uzemňovacie vedenie v zemi FeZn vrátane izolácie spojov O 10mm</t>
  </si>
  <si>
    <t>-1436923802</t>
  </si>
  <si>
    <t>354410054800</t>
  </si>
  <si>
    <t>Drôt bleskozvodový FeZn, d 10 mm</t>
  </si>
  <si>
    <t>342842561</t>
  </si>
  <si>
    <t>4,0*0,65</t>
  </si>
  <si>
    <t>210220280</t>
  </si>
  <si>
    <t>Uzemňovacia tyč FeZn ZT</t>
  </si>
  <si>
    <t>-1837207556</t>
  </si>
  <si>
    <t>354410055700</t>
  </si>
  <si>
    <t>Tyč uzemňovacia FeZn označenie ZT 2 m</t>
  </si>
  <si>
    <t>-610080446</t>
  </si>
  <si>
    <t>210902362</t>
  </si>
  <si>
    <t>Kábel hliníkový silový, uložený pevne NAYY 0,6/1 kV 4x25</t>
  </si>
  <si>
    <t>1363179116</t>
  </si>
  <si>
    <t>1,0+0,8   "dole z RIS</t>
  </si>
  <si>
    <t>60,0   "v zemi</t>
  </si>
  <si>
    <t>0,8+1,0  "hore do RE</t>
  </si>
  <si>
    <t>2*0,5   "v RIS a RE</t>
  </si>
  <si>
    <t>0,4</t>
  </si>
  <si>
    <t>341110034000</t>
  </si>
  <si>
    <t>Kábel hliníkový NAYY 4x25 mm2</t>
  </si>
  <si>
    <t>-1697957841</t>
  </si>
  <si>
    <t>-1490917595</t>
  </si>
  <si>
    <t>1272092476</t>
  </si>
  <si>
    <t>46-M</t>
  </si>
  <si>
    <t>Zemné práce pri extr.mont.prácach</t>
  </si>
  <si>
    <t>460200163</t>
  </si>
  <si>
    <t>Hĺbenie káblovej ryhy ručne 35 cm širokej a 80 cm hlbokej, v zemine triedy 3</t>
  </si>
  <si>
    <t>1783526013</t>
  </si>
  <si>
    <t>460420371</t>
  </si>
  <si>
    <t>Zriad. káblového lôžka z piesku vrstvy 10 cm, tehlami v smere kábla na šírku 35 cm</t>
  </si>
  <si>
    <t>53594243</t>
  </si>
  <si>
    <t>583310000100</t>
  </si>
  <si>
    <t>Kamenivo ťažené drobné frakcia 0-1 mm, STN EN 12620 + A1</t>
  </si>
  <si>
    <t>1827848413</t>
  </si>
  <si>
    <t>2*0,1*0,35*60,0*1,67</t>
  </si>
  <si>
    <t>596110000200</t>
  </si>
  <si>
    <t>Tehla plná pálená POROTHERM 29, P20, 290x140x65 mm</t>
  </si>
  <si>
    <t>-1533730135</t>
  </si>
  <si>
    <t>2*60,0/0,3*1,05</t>
  </si>
  <si>
    <t>460490012</t>
  </si>
  <si>
    <t>Rozvinutie a uloženie výstražnej fólie z PVC do ryhy,šírka 33 cm</t>
  </si>
  <si>
    <t>-1454506100</t>
  </si>
  <si>
    <t>2830002000</t>
  </si>
  <si>
    <t>Fólia červená v m</t>
  </si>
  <si>
    <t>-2039452480</t>
  </si>
  <si>
    <t>460510031</t>
  </si>
  <si>
    <t>Úplné zriadenie a osadenie káblového priestupu z polypropylénových rúr do D 140/7, 9 bez zemných prác</t>
  </si>
  <si>
    <t>1919231790</t>
  </si>
  <si>
    <t>2,5+3,5</t>
  </si>
  <si>
    <t>345710009400</t>
  </si>
  <si>
    <t>Rúrka ohybná vlnitá pancierová PVC-U, FXP DN 40</t>
  </si>
  <si>
    <t>-1549979577</t>
  </si>
  <si>
    <t>460560163</t>
  </si>
  <si>
    <t>Ručný zásyp nezap. káblovej ryhy bez zhutn. zeminy, 35 cm širokej, 80 cm hlbokej v zemine tr. 3</t>
  </si>
  <si>
    <t>-1395238113</t>
  </si>
  <si>
    <t>460620013</t>
  </si>
  <si>
    <t>Proviz. úprava terénu v zemine tr. 3, aby nerovnosti terénu neboli väčšie ako 2 cm od vodor.hladiny</t>
  </si>
  <si>
    <t>-624000716</t>
  </si>
  <si>
    <t>-2058858418</t>
  </si>
  <si>
    <t>-730997260</t>
  </si>
  <si>
    <t>242939164</t>
  </si>
  <si>
    <t>02 - SO-05.2  Vonkajšie rozvody elektriny (RE-RH)</t>
  </si>
  <si>
    <t>210100003</t>
  </si>
  <si>
    <t>Ukončenie vodičov v rozvádzač. vrátane zapojenia a vodičovej koncovky do 16 mm2</t>
  </si>
  <si>
    <t>1211744963</t>
  </si>
  <si>
    <t>354310018500</t>
  </si>
  <si>
    <t>Káblové oko CU 10</t>
  </si>
  <si>
    <t>-122130161</t>
  </si>
  <si>
    <t>210800123</t>
  </si>
  <si>
    <t>Kábel medený uložený voľne CYKY 450/750 V 5x10</t>
  </si>
  <si>
    <t>-653012823</t>
  </si>
  <si>
    <t>1,0+0,8   "dole z RE</t>
  </si>
  <si>
    <t>0,8+1,0  "hore do RH</t>
  </si>
  <si>
    <t>2*0,5   "v RE a RH</t>
  </si>
  <si>
    <t>2,4</t>
  </si>
  <si>
    <t>341110002300</t>
  </si>
  <si>
    <t>Kábel medený CYKY 5x10 mm2</t>
  </si>
  <si>
    <t>334788573</t>
  </si>
  <si>
    <t>284330908</t>
  </si>
  <si>
    <t>Kamenivo ťažené drobné frakcia 0-1 mm</t>
  </si>
  <si>
    <t>761658262</t>
  </si>
  <si>
    <t>2*0,1*0,35*15,0*1,67</t>
  </si>
  <si>
    <t>-1940808781</t>
  </si>
  <si>
    <t>2*15,0/0,3*1,05</t>
  </si>
  <si>
    <t>06 - SO-06  Oplotenie</t>
  </si>
  <si>
    <t>01 - SO-06.1  Plot uličný</t>
  </si>
  <si>
    <t>-932484821</t>
  </si>
  <si>
    <t>0,9*0,2*(4,9+20,7+1,85+0,9)</t>
  </si>
  <si>
    <t>-0,003</t>
  </si>
  <si>
    <t>-1730864435</t>
  </si>
  <si>
    <t>5,1</t>
  </si>
  <si>
    <t>Vodorovné premiestnenie výkopu nosením do 10 m horniny 1 a 3</t>
  </si>
  <si>
    <t>-537361368</t>
  </si>
  <si>
    <t>-1444645484</t>
  </si>
  <si>
    <t>-1938740990</t>
  </si>
  <si>
    <t>0,15*0,2*(4,9+20,7+1,85+0,9)</t>
  </si>
  <si>
    <t>0,049</t>
  </si>
  <si>
    <t>274271321</t>
  </si>
  <si>
    <t>Murivo základových pásov (m2) PREMAC 50x20x25 s betónovou výplňou C 16/20 hr. 200 mm</t>
  </si>
  <si>
    <t>-992878868</t>
  </si>
  <si>
    <t>1,25*(4,9+20,7+1,85+0,9)</t>
  </si>
  <si>
    <t>-0,6*(4,0+1,0+1,85)    "brány</t>
  </si>
  <si>
    <t>274313611</t>
  </si>
  <si>
    <t>Betón základových pásov, prostý tr.C 16/20</t>
  </si>
  <si>
    <t>-1507014251</t>
  </si>
  <si>
    <t>0,1*0,2*(4,9+20,7+1,85+0,9)</t>
  </si>
  <si>
    <t>-55153712</t>
  </si>
  <si>
    <t>2*3*0,395*(4,9+20,7+1,85+0,9)*0,001</t>
  </si>
  <si>
    <t>0,15*0,067   "15% na krytie a stratné</t>
  </si>
  <si>
    <t>311271301</t>
  </si>
  <si>
    <t>Murivo nosné (m3) PREMAC 50x20x25 s betónovou výplňou hr. 200 mm</t>
  </si>
  <si>
    <t>-435747701</t>
  </si>
  <si>
    <t>0,2*0,95*(1,6+0,9)</t>
  </si>
  <si>
    <t>331270009</t>
  </si>
  <si>
    <t>Murivo pilierov a stĺpov z debniacich tvárnic PREMAC 200x200x250 s betónovou výplňou C 16/20</t>
  </si>
  <si>
    <t>1559211120</t>
  </si>
  <si>
    <t>0,2*0,2*0,95*12</t>
  </si>
  <si>
    <t>348941111</t>
  </si>
  <si>
    <t>Osadzovanie rámového oplotenia na cementovú maltu, výška rámu do 1500 mm</t>
  </si>
  <si>
    <t>1672396677</t>
  </si>
  <si>
    <t>1,5*11</t>
  </si>
  <si>
    <t>553585007</t>
  </si>
  <si>
    <t>Rám plotový kovový v. 1500x900 mm s výplňou z kovových profilov, vrátane základného náteru a práškovania (RAL 7073)</t>
  </si>
  <si>
    <t>-536662641</t>
  </si>
  <si>
    <t>2126356352</t>
  </si>
  <si>
    <t>622481111</t>
  </si>
  <si>
    <t>Potiahnutie vonkajších stien, pletivom rabicovým</t>
  </si>
  <si>
    <t>864095743</t>
  </si>
  <si>
    <t>2*1,6*(4,9+20,7+1,85+0,9)</t>
  </si>
  <si>
    <t>-2*(1,5*0,95*11+4,0*1,6+1,0*1,6+1,85*1,6)</t>
  </si>
  <si>
    <t>0,2*(0,95+0,95)*11+0,2*1,6*5</t>
  </si>
  <si>
    <t>632450223</t>
  </si>
  <si>
    <t>Cementový poter - balkónový, triedy CT-C25-F5, hr. 20 mm</t>
  </si>
  <si>
    <t>1600533197</t>
  </si>
  <si>
    <t>0,2*(1,5*11+1,6+0,9)</t>
  </si>
  <si>
    <t>0,2*0,2*12,0   "piliere</t>
  </si>
  <si>
    <t>Súčet - uzavretie PREMAC</t>
  </si>
  <si>
    <t>648922421</t>
  </si>
  <si>
    <t>Osadenie parapetných dosiek železob. leštených na akúkoľvek cementovú maltu, š. nad 200 do 400 mm</t>
  </si>
  <si>
    <t>1098618035</t>
  </si>
  <si>
    <t>1,5*11+1,6+0,9</t>
  </si>
  <si>
    <t>0,3*12,0   "piliere</t>
  </si>
  <si>
    <t>592330010400</t>
  </si>
  <si>
    <t>Strieška plotová múriková 500x300x70 mm</t>
  </si>
  <si>
    <t>840490658</t>
  </si>
  <si>
    <t>1,5/0,5*11</t>
  </si>
  <si>
    <t>1,6/0,5+0,8</t>
  </si>
  <si>
    <t>0,9/0,5+0,2</t>
  </si>
  <si>
    <t>592330010700</t>
  </si>
  <si>
    <t>Strieška plotová stĺpiková 300x300x70 mm</t>
  </si>
  <si>
    <t>-532971478</t>
  </si>
  <si>
    <t>998151111</t>
  </si>
  <si>
    <t>Presun hmôt pre obj.8152,8153,8159,zvislá nosná konštr.z tehál,tvárnic,blokov výšky do 10 m</t>
  </si>
  <si>
    <t>555182620</t>
  </si>
  <si>
    <t>767658213</t>
  </si>
  <si>
    <t>Montáž koľajovej posuvnej brány pre šírku prejazdu 4,5 m</t>
  </si>
  <si>
    <t>-444752291</t>
  </si>
  <si>
    <t>553591.1</t>
  </si>
  <si>
    <t>Brána posuvná na koľajnici 4000x1500 mm - jednodielna, výplň z kovových profilov, s náterom ako plotové dielce</t>
  </si>
  <si>
    <t>-1042155460</t>
  </si>
  <si>
    <t>55359107</t>
  </si>
  <si>
    <t>Koľajnica s príslušenstvom</t>
  </si>
  <si>
    <t>-823873313</t>
  </si>
  <si>
    <t>767920110</t>
  </si>
  <si>
    <t>Montáž vrát a vrátok k oploteniu osadzovaných na stĺpiky murované alebo betónované, do 2 m2</t>
  </si>
  <si>
    <t>221408323</t>
  </si>
  <si>
    <t>553510.1</t>
  </si>
  <si>
    <t>Bránka plotová 1000x1600 mm - jednokrídlová, výplň z kovových profilov, s náterom ako plotové dielce</t>
  </si>
  <si>
    <t>-532330453</t>
  </si>
  <si>
    <t>553510.2</t>
  </si>
  <si>
    <t>Brána plotová 1850x1600 mm - dvojkrídlová, výplň z kovových profilov, s náterom ako plotové dielce</t>
  </si>
  <si>
    <t>-504095820</t>
  </si>
  <si>
    <t>1073972127</t>
  </si>
  <si>
    <t>02 - SO-06.2  Plot bočný a zadný</t>
  </si>
  <si>
    <t>1824037334</t>
  </si>
  <si>
    <t>28*0,15</t>
  </si>
  <si>
    <t>1868169596</t>
  </si>
  <si>
    <t>4,2</t>
  </si>
  <si>
    <t>-842267938</t>
  </si>
  <si>
    <t>669627598</t>
  </si>
  <si>
    <t>338131153</t>
  </si>
  <si>
    <t>Osadzovanie stĺpikov plotových železobetónových s drážkami pre železobetónové dosky okrasné výšky 2,2 m so zabetónovaním</t>
  </si>
  <si>
    <t>1352541931</t>
  </si>
  <si>
    <t>(19,4+11,6)/2,0+0,5</t>
  </si>
  <si>
    <t>21,0/2,0+1,5</t>
  </si>
  <si>
    <t>592310.1</t>
  </si>
  <si>
    <t>Stĺpik betónový plotový priebežný hladký, pre plot výšky 2000 mm, 120x115x2750 mm</t>
  </si>
  <si>
    <t>-1834204501</t>
  </si>
  <si>
    <t>24,752*1,01 'Přepočítané koeficientom množstva</t>
  </si>
  <si>
    <t>592310.2</t>
  </si>
  <si>
    <t>Stĺpik betónový plotový koncový hladký, pre plot výšky 2000 mm, 120x115x2750 mm</t>
  </si>
  <si>
    <t>1159114370</t>
  </si>
  <si>
    <t>1,98*1,01 'Přepočítané koeficientom množstva</t>
  </si>
  <si>
    <t>592310.3</t>
  </si>
  <si>
    <t>Stĺpik betónový plotový rohový hladký, pre plot výšky 2000 mm, 145x150x2750 mm</t>
  </si>
  <si>
    <t>-159029929</t>
  </si>
  <si>
    <t>0,99*1,01 'Přepočítané koeficientom množstva</t>
  </si>
  <si>
    <t>348131153</t>
  </si>
  <si>
    <t>Osadenie dosiek plotových železobetónových prefabrikovaných do drážok stĺpikov nasucho pri rozmere dosiek 500x50x2000 mm</t>
  </si>
  <si>
    <t>-1242337195</t>
  </si>
  <si>
    <t>(19,4+11,6+21,0)*2,0</t>
  </si>
  <si>
    <t>592330.1</t>
  </si>
  <si>
    <t>Doska betónová plotová rovná jednostranne vzorovaná, 2000x500x45 mm</t>
  </si>
  <si>
    <t>1374480084</t>
  </si>
  <si>
    <t>27,0*4</t>
  </si>
  <si>
    <t>2138197637</t>
  </si>
  <si>
    <t>07 - SO-07  Technická úprava areálu</t>
  </si>
  <si>
    <t>01 - SO-07.1  Spevnené plochy</t>
  </si>
  <si>
    <t>-362958700</t>
  </si>
  <si>
    <t>0,3*8,0  "štrk</t>
  </si>
  <si>
    <t>0,4*79,0   "chodník</t>
  </si>
  <si>
    <t>0,4*98,3   "vegetačné</t>
  </si>
  <si>
    <t>0,08</t>
  </si>
  <si>
    <t>1332850470</t>
  </si>
  <si>
    <t>401132836</t>
  </si>
  <si>
    <t>73,4</t>
  </si>
  <si>
    <t>-1619605903</t>
  </si>
  <si>
    <t>-1613872310</t>
  </si>
  <si>
    <t>8,0  "štrk</t>
  </si>
  <si>
    <t>79,0   "chodník</t>
  </si>
  <si>
    <t>98,3   "vegetačné</t>
  </si>
  <si>
    <t>564251111</t>
  </si>
  <si>
    <t>Podklad alebo podsyp zo štrkopiesku s rozprestretím, vlhčením a zhutnením, po zhutnení hr. 150 mm</t>
  </si>
  <si>
    <t>-1313979018</t>
  </si>
  <si>
    <t>564772111</t>
  </si>
  <si>
    <t>Kryt z vymývaného riečneho štrku (okruhliakov) s rozprestretím a zhutnením hr. 250 mm</t>
  </si>
  <si>
    <t>927491494</t>
  </si>
  <si>
    <t>8,0   "z PD</t>
  </si>
  <si>
    <t>564851111</t>
  </si>
  <si>
    <t>Podklad zo štrkodrviny s rozprestretím a zhutnením, po zhutnení hr. 150 mm</t>
  </si>
  <si>
    <t>-1852401892</t>
  </si>
  <si>
    <t>564871111</t>
  </si>
  <si>
    <t>Podklad zo štrkodrviny s rozprestretím a zhutnením, po zhutnení hr. 250 mm</t>
  </si>
  <si>
    <t>1743877282</t>
  </si>
  <si>
    <t>596911142</t>
  </si>
  <si>
    <t>Kladenie betónovej zámkovej dlažby komunikácií pre peších, so zhotovením lôžka z kameniva drveného hr. 30 mm, s vyplnením škár kamenivom ťaženým drobným s dvojitým zhutnením všetkých tvarov dlažba hr. 60 mm, plochy nad 50 do 100 m2</t>
  </si>
  <si>
    <t>-34561022</t>
  </si>
  <si>
    <t>79,0    "chodník, P3/A</t>
  </si>
  <si>
    <t>592460007700</t>
  </si>
  <si>
    <t xml:space="preserve">Dlažba betónová zámková škárová, hr. 60 mm, farba sivá </t>
  </si>
  <si>
    <t>-1834123194</t>
  </si>
  <si>
    <t>79,0*1,02</t>
  </si>
  <si>
    <t>596912212</t>
  </si>
  <si>
    <t>Kladenie betónovej dlažby z vegetačných tvárnic hr. 80 mm, do lôžka z kameniva ťaženého, veľkosti do 0,25 m2, plochy nad 50 do 100 m2</t>
  </si>
  <si>
    <t>714543852</t>
  </si>
  <si>
    <t>98,28</t>
  </si>
  <si>
    <t>592460020100</t>
  </si>
  <si>
    <t>Dlažba betónová SEMMELROCK zatrávňovacia, rozmer 400x400x80 mm, farba sivá</t>
  </si>
  <si>
    <t>680857030</t>
  </si>
  <si>
    <t>98,3*1,01</t>
  </si>
  <si>
    <t>916331111</t>
  </si>
  <si>
    <t>Osadenie cestného obrubníka betónového ležatého do lôžka z betónu prostého tr. C 12/15 bez bočnej opory</t>
  </si>
  <si>
    <t>-456972009</t>
  </si>
  <si>
    <t>10+3,9</t>
  </si>
  <si>
    <t>592170002200</t>
  </si>
  <si>
    <t>Obrubník PREMAC cestný, 1000x150x260 mm, skosenie 120/40 mm</t>
  </si>
  <si>
    <t>-930054060</t>
  </si>
  <si>
    <t>9,901*1,01 'Přepočítané koeficientom množstva</t>
  </si>
  <si>
    <t>592170002400</t>
  </si>
  <si>
    <t>Obrubník PREMAC cestný nábehový, 1000x200x150(100) mm</t>
  </si>
  <si>
    <t>-375634466</t>
  </si>
  <si>
    <t>3,96*1,01 'Přepočítané koeficientom množstva</t>
  </si>
  <si>
    <t>916531112</t>
  </si>
  <si>
    <t>Osadenie záhonového alebo parkového obrubníka betón., do lôžka z bet. pros. tr. C 16/20 bez bočnej opory</t>
  </si>
  <si>
    <t>1963137997</t>
  </si>
  <si>
    <t>1,93+2,72+8,96+11,1+0,99+22,3+1+1,7+0,3+14,7+8,7+0,35+9,3+4,29+17,5+5,7</t>
  </si>
  <si>
    <t>6,03+0,13+0,13+2,5+0,13+0,04+4,9+10,8</t>
  </si>
  <si>
    <t>592170001800</t>
  </si>
  <si>
    <t>Obrubník PREMAC parkový, 1000x50x200 mm, sivá</t>
  </si>
  <si>
    <t>1682187858</t>
  </si>
  <si>
    <t>136,2*1,01</t>
  </si>
  <si>
    <t>0,438</t>
  </si>
  <si>
    <t>918101111</t>
  </si>
  <si>
    <t>Lôžko pod obrubníky, krajníky alebo obruby z dlažobných kociek z betónu prostého tr. C 12/15</t>
  </si>
  <si>
    <t>-61835253</t>
  </si>
  <si>
    <t>13,9*0,3*0,3</t>
  </si>
  <si>
    <t>136,2*0,25*0,25</t>
  </si>
  <si>
    <t>0,036</t>
  </si>
  <si>
    <t>998223011</t>
  </si>
  <si>
    <t>Presun hmôt pre pozemné komunikácie s krytom dláždeným (822 2.3, 822 5.3) akejkoľvek dĺžky objektu</t>
  </si>
  <si>
    <t>-1720215708</t>
  </si>
  <si>
    <t>711471052</t>
  </si>
  <si>
    <t>Zhotovenie vodorovnej izolácie proti povrchovej a tlakovej vode textilnými pásmi s nánosom PE položenými voľne</t>
  </si>
  <si>
    <t>-1725800589</t>
  </si>
  <si>
    <t>693110001100</t>
  </si>
  <si>
    <t>Geotextília polypropylénová  PP 200</t>
  </si>
  <si>
    <t>315374142</t>
  </si>
  <si>
    <t>79,0*1,1</t>
  </si>
  <si>
    <t>711472056</t>
  </si>
  <si>
    <t>Zhotovenie izolácie proti tlakovej vode nopovou fóloiu položenou voľne na ploche zvislej</t>
  </si>
  <si>
    <t>713466688</t>
  </si>
  <si>
    <t>1*(13,4+18+18+13,4)</t>
  </si>
  <si>
    <t>283230002600</t>
  </si>
  <si>
    <t xml:space="preserve">Nopová HDPE fólia proti zemnej vlhkosti </t>
  </si>
  <si>
    <t>1288200256</t>
  </si>
  <si>
    <t>62,8*1,1</t>
  </si>
  <si>
    <t>1288807788</t>
  </si>
  <si>
    <t>02 - SO-07.2  Sadové úpravy a zeleň</t>
  </si>
  <si>
    <t>98883991</t>
  </si>
  <si>
    <t>20,0*0,05+3,0*0,64   "stromy, kríky - jamy</t>
  </si>
  <si>
    <t>296,0*0,15  "ornica zo staveniskovej skládky pod trávnik</t>
  </si>
  <si>
    <t>Súčet - ručne do násypu pod upravené plochy - v mieste potreby</t>
  </si>
  <si>
    <t>180401211</t>
  </si>
  <si>
    <t>Založenie trávnika lúčneho výsevom v rovine alebo na svahu do 1:5</t>
  </si>
  <si>
    <t>1880189801</t>
  </si>
  <si>
    <t>296,0   "z PD</t>
  </si>
  <si>
    <t>005720001400</t>
  </si>
  <si>
    <t>Osivá tráv - semená parkovej zmesi</t>
  </si>
  <si>
    <t>-824013827</t>
  </si>
  <si>
    <t>296,0*0,03</t>
  </si>
  <si>
    <t>0,03*8,88</t>
  </si>
  <si>
    <t>181301102</t>
  </si>
  <si>
    <t>Rozprestretie ornice v rovine, plocha do 500 m2, hr.do 150 mm</t>
  </si>
  <si>
    <t>-500525501</t>
  </si>
  <si>
    <t>183101313</t>
  </si>
  <si>
    <t>Hĺbenie jamiek pre výsadbu v horn. 1-4 s výmenou pôdy do 100% v rovine alebo na svahu do 1:5 objemu nad 0,02 do 0,05 m3</t>
  </si>
  <si>
    <t>236736051</t>
  </si>
  <si>
    <t>183101321</t>
  </si>
  <si>
    <t>Hĺbenie jamiek pre výsadbu v horn. 1-4 s výmenou pôdy do 100% v rovine alebo na svahu do 1:5 objemu nad 0,40 do 1,00 m3</t>
  </si>
  <si>
    <t>1500694439</t>
  </si>
  <si>
    <t>183104331</t>
  </si>
  <si>
    <t>Hĺbenie ryhy v horn. 1-4 s výmenou pôdy do 100% v rovine alebo na svahu do 1:5, šírky do 600mm, hĺbky do 500mm</t>
  </si>
  <si>
    <t>1480056809</t>
  </si>
  <si>
    <t>17,5+37,5   "pre živý plot</t>
  </si>
  <si>
    <t>184102211</t>
  </si>
  <si>
    <t>Výsadba kríku bez balu do vopred vyhĺbenej jamky v rovine alebo na svahu do 1:5 výšky do 1 m</t>
  </si>
  <si>
    <t>2040170368</t>
  </si>
  <si>
    <t>026004</t>
  </si>
  <si>
    <t>993667317</t>
  </si>
  <si>
    <t>184201111</t>
  </si>
  <si>
    <t>Výsadba stromu do predom vyhĺbenej jamky v rovine alebo na svahu do 1:5 pri výške kmeňa do 1, 8 m</t>
  </si>
  <si>
    <t>-690700006</t>
  </si>
  <si>
    <t>026101</t>
  </si>
  <si>
    <t>1425404317</t>
  </si>
  <si>
    <t>184701111</t>
  </si>
  <si>
    <t>Výsadba živého plota do vopred vyhĺbenej ryhy v rovine alebo na svahu do 1:5 z drevín bez balu</t>
  </si>
  <si>
    <t>-1409416043</t>
  </si>
  <si>
    <t>"2 ks/m živého plota</t>
  </si>
  <si>
    <t>2*55,0</t>
  </si>
  <si>
    <t>026102</t>
  </si>
  <si>
    <t xml:space="preserve">Krík listnatý, vhodný pre živý plot </t>
  </si>
  <si>
    <t>925218471</t>
  </si>
  <si>
    <t>998231311</t>
  </si>
  <si>
    <t>Presun hmôt pre sadovnícke a krajinárske úpravy do 5000 m vodorovne bez zvislého presunu</t>
  </si>
  <si>
    <t>-32198189</t>
  </si>
  <si>
    <t>"plastové okná</t>
  </si>
  <si>
    <t>"zasklenie - izolačné trojsklo</t>
  </si>
  <si>
    <t xml:space="preserve">Okrasný krík stálozelený </t>
  </si>
  <si>
    <t xml:space="preserve">Listnatý strom, výška 150-180 cm </t>
  </si>
  <si>
    <t xml:space="preserve">Časť č. 1 </t>
  </si>
  <si>
    <t>„Vlastný objekt a stavebno technická úprava areálu“</t>
  </si>
  <si>
    <t>;</t>
  </si>
  <si>
    <r>
      <t xml:space="preserve">J.cena [EUR] </t>
    </r>
    <r>
      <rPr>
        <b/>
        <sz val="9"/>
        <rFont val="Arial CE"/>
        <charset val="238"/>
      </rPr>
      <t xml:space="preserve">na
 2 desatinné miesta </t>
    </r>
    <r>
      <rPr>
        <b/>
        <sz val="14"/>
        <color rgb="FFFF0000"/>
        <rFont val="Arial CE"/>
        <charset val="238"/>
      </rPr>
      <t>*</t>
    </r>
  </si>
  <si>
    <r>
      <t xml:space="preserve">Cena celkom [EUR] </t>
    </r>
    <r>
      <rPr>
        <b/>
        <sz val="9"/>
        <rFont val="Arial CE"/>
        <charset val="238"/>
      </rPr>
      <t xml:space="preserve">zaokrúhlená na 2 desatinné miesta </t>
    </r>
    <r>
      <rPr>
        <b/>
        <sz val="14"/>
        <color rgb="FFFF0000"/>
        <rFont val="Arial CE"/>
        <charset val="238"/>
      </rPr>
      <t>*</t>
    </r>
  </si>
  <si>
    <t>* viď časť SP B.2 bod 10</t>
  </si>
  <si>
    <r>
      <t>V prípade, ak sa v položkách výkazu výmer (vo všetkých stavebných objektoch) technické požiadavky odvolávajú na konkrétneho výrobcu, výrobný postup, značku, patent, typ, krajinu, oblasť alebo miesto pôvodu alebo výroby, verejný obstarávateľ pripúšťa ponúknuť</t>
    </r>
    <r>
      <rPr>
        <b/>
        <sz val="10"/>
        <color rgb="FFFF0000"/>
        <rFont val="Arial CE"/>
        <charset val="238"/>
      </rPr>
      <t xml:space="preserve"> ekvivalentný výrobok</t>
    </r>
    <r>
      <rPr>
        <sz val="8"/>
        <color rgb="FFFF0000"/>
        <rFont val="Arial CE"/>
        <family val="2"/>
      </rPr>
      <t xml:space="preserve">, zariaďovací predmet alebo materiál (ďalej len „ekvivalent“), pri dodržaní týchto podmienok:
- Uchádzač musí v ponuke predložiť ako prílohu „Zoznam ponúkaných ekvivalentných položiek“ (Vzor  zoznamu </t>
    </r>
    <r>
      <rPr>
        <b/>
        <sz val="8"/>
        <color rgb="FFFF0000"/>
        <rFont val="Arial CE"/>
        <charset val="238"/>
      </rPr>
      <t>je prílohou č. 6 Súťažných podkaldov</t>
    </r>
    <r>
      <rPr>
        <sz val="8"/>
        <color rgb="FFFF0000"/>
        <rFont val="Arial CE"/>
        <family val="2"/>
      </rPr>
      <t>), ktorej uvedie čísla a názvy pôvodných položiek, ku ktorým ponúka ekvivalent, čísla nových položiek, obchodný názov, typové označenie a technické parametre ponúkaného ekvivalentu  v takom rozsahu, aby verejný obstarávateľ vedel pri hodnotení ponuky posúdiť, či ponúkaný výrobok, zariaďovací predmet alebo materiál je alebo nie je ekvivalentom k tomu, ktorý bol požadovaný podľa súťažných podkladov.
- Pri použití ekvivalentného riešenia niektorých druhov materiálov, výrobkov a technologických zariadení musia tieto mať vlastnosti (parametre) rovnocenné vlastnostiam (kvalitatívnym, technickým a estetickým parametrom) výrobkov (materiálov, technológií, atď.), ktoré uviedol verejný obstarávateľ  vo výkaze výmer a v projektovej dokumentácii.</t>
    </r>
    <r>
      <rPr>
        <b/>
        <sz val="8"/>
        <color rgb="FFFF0000"/>
        <rFont val="Arial CE"/>
        <charset val="238"/>
      </rPr>
      <t xml:space="preserve"> Uchádzač na preukázanie požadovaných technických a funkčných vlastností ekvivalentných výrobkov predloží technické listy, vyhlásenia o zhode, podrobnú špecifikáciu, ak je to na preukázanie splnenia min. technických parametrov potrebné. </t>
    </r>
    <r>
      <rPr>
        <sz val="8"/>
        <color rgb="FFFF0000"/>
        <rFont val="Arial CE"/>
        <family val="2"/>
      </rPr>
      <t xml:space="preserve">Posúdenie ekvivalentnosti je výlučne v kompetencii verejného obstarávateľa.
- </t>
    </r>
    <r>
      <rPr>
        <b/>
        <sz val="8"/>
        <color rgb="FFFF0000"/>
        <rFont val="Arial CE"/>
        <charset val="238"/>
      </rPr>
      <t>Ak uchádzač nevyužije možnosť použitia ekvivalentu a neuvedie vo svojej ponuke obchodný názov materiálu alebo výrobku, ktorý bol vo výkaze výmer označený obchodným názvom, bude mať verejný obstarávateľ za to, že uchádzač uvažoval s tým materiálom, technológiou, prípadne výrobkom, ktorého obchodný názov uviedol verejný obstarávateľ.</t>
    </r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</si>
</sst>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  <family val="1"/>
      <charset val="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  <font>
      <b/>
      <sz val="8"/>
      <name val="Arial CE"/>
      <charset val="238"/>
    </font>
    <font>
      <sz val="8"/>
      <color rgb="FFFF0000"/>
      <name val="Arial CE"/>
      <family val="2"/>
    </font>
    <font>
      <b/>
      <sz val="9"/>
      <name val="Arial CE"/>
      <charset val="238"/>
    </font>
    <font>
      <b/>
      <sz val="14"/>
      <color rgb="FFFF0000"/>
      <name val="Arial CE"/>
      <charset val="238"/>
    </font>
    <font>
      <sz val="8"/>
      <color rgb="FFFF0000"/>
      <name val="Arial CE"/>
      <charset val="238"/>
    </font>
    <font>
      <b/>
      <sz val="8"/>
      <color rgb="FFFF0000"/>
      <name val="Arial CE"/>
      <charset val="238"/>
    </font>
    <font>
      <b/>
      <sz val="10"/>
      <color rgb="FFFF000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34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1" xfId="0" applyBorder="1"/>
    <xf numFmtId="0" fontId="0" fillId="0" borderId="2" xfId="0" applyBorder="1"/>
    <xf numFmtId="0" fontId="0" fillId="0" borderId="2" xfId="0" applyBorder="1" applyProtection="1">
      <protection locked="0"/>
    </xf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0" fillId="0" borderId="12" xfId="0" applyFont="1" applyBorder="1" applyAlignment="1" applyProtection="1">
      <alignment vertical="center"/>
      <protection locked="0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 applyProtection="1">
      <alignment vertical="center"/>
      <protection locked="0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 applyProtection="1">
      <alignment vertical="center"/>
      <protection locked="0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  <protection locked="0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22" xfId="0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0" fillId="0" borderId="0" xfId="0"/>
    <xf numFmtId="0" fontId="0" fillId="0" borderId="0" xfId="0" applyProtection="1"/>
    <xf numFmtId="0" fontId="40" fillId="0" borderId="0" xfId="0" applyFont="1" applyAlignment="1" applyProtection="1">
      <alignment vertical="center"/>
    </xf>
    <xf numFmtId="0" fontId="44" fillId="0" borderId="3" xfId="0" applyFont="1" applyBorder="1" applyAlignment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Alignment="1">
      <alignment vertical="center"/>
    </xf>
    <xf numFmtId="0" fontId="41" fillId="0" borderId="0" xfId="0" applyFont="1" applyAlignment="1">
      <alignment horizontal="left" vertical="top" wrapText="1"/>
    </xf>
    <xf numFmtId="0" fontId="41" fillId="0" borderId="0" xfId="0" applyFont="1" applyAlignment="1">
      <alignment horizontal="left" vertical="top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27" fillId="0" borderId="0" xfId="0" applyFont="1" applyAlignment="1" applyProtection="1">
      <alignment horizontal="left" vertical="center" wrapText="1"/>
    </xf>
    <xf numFmtId="0" fontId="31" fillId="0" borderId="0" xfId="0" applyFont="1" applyAlignment="1" applyProtection="1">
      <alignment horizontal="left" vertical="center" wrapText="1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horizontal="righ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7" xfId="0" applyFont="1" applyFill="1" applyBorder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0" xfId="0"/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164" fontId="1" fillId="0" borderId="0" xfId="0" applyNumberFormat="1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1" fillId="0" borderId="2" xfId="0" applyFont="1" applyBorder="1" applyAlignment="1">
      <alignment horizontal="left" wrapText="1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137"/>
  <sheetViews>
    <sheetView showGridLines="0" tabSelected="1" topLeftCell="B78" zoomScaleNormal="100" workbookViewId="0">
      <selection activeCell="Q139" sqref="Q139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22"/>
      <c r="AS2" s="322"/>
      <c r="AT2" s="322"/>
      <c r="AU2" s="322"/>
      <c r="AV2" s="322"/>
      <c r="AW2" s="322"/>
      <c r="AX2" s="322"/>
      <c r="AY2" s="322"/>
      <c r="AZ2" s="322"/>
      <c r="BA2" s="322"/>
      <c r="BB2" s="322"/>
      <c r="BC2" s="322"/>
      <c r="BD2" s="322"/>
      <c r="BE2" s="322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pans="1:74" s="1" customFormat="1" ht="24.95" customHeight="1">
      <c r="B4" s="22"/>
      <c r="C4" s="23"/>
      <c r="D4" s="24" t="s">
        <v>8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9</v>
      </c>
      <c r="BE4" s="26" t="s">
        <v>10</v>
      </c>
      <c r="BS4" s="18" t="s">
        <v>11</v>
      </c>
    </row>
    <row r="5" spans="1:74" s="1" customFormat="1" ht="12" customHeight="1">
      <c r="B5" s="22"/>
      <c r="C5" s="23"/>
      <c r="D5" s="27" t="s">
        <v>12</v>
      </c>
      <c r="E5" s="23"/>
      <c r="F5" s="23"/>
      <c r="G5" s="23"/>
      <c r="H5" s="23"/>
      <c r="I5" s="23"/>
      <c r="J5" s="23"/>
      <c r="K5" s="326" t="s">
        <v>13</v>
      </c>
      <c r="L5" s="327"/>
      <c r="M5" s="327"/>
      <c r="N5" s="327"/>
      <c r="O5" s="327"/>
      <c r="P5" s="327"/>
      <c r="Q5" s="327"/>
      <c r="R5" s="327"/>
      <c r="S5" s="327"/>
      <c r="T5" s="327"/>
      <c r="U5" s="327"/>
      <c r="V5" s="327"/>
      <c r="W5" s="327"/>
      <c r="X5" s="327"/>
      <c r="Y5" s="327"/>
      <c r="Z5" s="327"/>
      <c r="AA5" s="327"/>
      <c r="AB5" s="327"/>
      <c r="AC5" s="327"/>
      <c r="AD5" s="327"/>
      <c r="AE5" s="327"/>
      <c r="AF5" s="327"/>
      <c r="AG5" s="327"/>
      <c r="AH5" s="327"/>
      <c r="AI5" s="327"/>
      <c r="AJ5" s="327"/>
      <c r="AK5" s="327"/>
      <c r="AL5" s="327"/>
      <c r="AM5" s="327"/>
      <c r="AN5" s="327"/>
      <c r="AO5" s="327"/>
      <c r="AP5" s="23"/>
      <c r="AQ5" s="23"/>
      <c r="AR5" s="21"/>
      <c r="BE5" s="323" t="s">
        <v>14</v>
      </c>
      <c r="BS5" s="18" t="s">
        <v>6</v>
      </c>
    </row>
    <row r="6" spans="1:74" s="1" customFormat="1" ht="21" customHeight="1">
      <c r="B6" s="22"/>
      <c r="C6" s="23"/>
      <c r="D6" s="29" t="s">
        <v>15</v>
      </c>
      <c r="E6" s="23"/>
      <c r="F6" s="23"/>
      <c r="G6" s="23"/>
      <c r="H6" s="23"/>
      <c r="I6" s="23"/>
      <c r="J6" s="23"/>
      <c r="K6" s="328" t="s">
        <v>16</v>
      </c>
      <c r="L6" s="327"/>
      <c r="M6" s="327"/>
      <c r="N6" s="327"/>
      <c r="O6" s="327"/>
      <c r="P6" s="327"/>
      <c r="Q6" s="327"/>
      <c r="R6" s="327"/>
      <c r="S6" s="327"/>
      <c r="T6" s="327"/>
      <c r="U6" s="327"/>
      <c r="V6" s="327"/>
      <c r="W6" s="327"/>
      <c r="X6" s="327"/>
      <c r="Y6" s="327"/>
      <c r="Z6" s="327"/>
      <c r="AA6" s="327"/>
      <c r="AB6" s="327"/>
      <c r="AC6" s="327"/>
      <c r="AD6" s="327"/>
      <c r="AE6" s="327"/>
      <c r="AF6" s="327"/>
      <c r="AG6" s="327"/>
      <c r="AH6" s="327"/>
      <c r="AI6" s="327"/>
      <c r="AJ6" s="327"/>
      <c r="AK6" s="327"/>
      <c r="AL6" s="327"/>
      <c r="AM6" s="327"/>
      <c r="AN6" s="327"/>
      <c r="AO6" s="327"/>
      <c r="AP6" s="23"/>
      <c r="AQ6" s="23"/>
      <c r="AR6" s="21"/>
      <c r="BE6" s="324"/>
      <c r="BS6" s="18" t="s">
        <v>6</v>
      </c>
    </row>
    <row r="7" spans="1:74" s="283" customFormat="1" ht="20.25" customHeight="1">
      <c r="B7" s="22"/>
      <c r="C7" s="284"/>
      <c r="D7" s="29" t="s">
        <v>3983</v>
      </c>
      <c r="E7" s="284"/>
      <c r="F7" s="284"/>
      <c r="G7" s="284"/>
      <c r="H7" s="284"/>
      <c r="I7" s="284"/>
      <c r="J7" s="284"/>
      <c r="K7" s="328" t="s">
        <v>3984</v>
      </c>
      <c r="L7" s="328"/>
      <c r="M7" s="328"/>
      <c r="N7" s="328"/>
      <c r="O7" s="328"/>
      <c r="P7" s="328"/>
      <c r="Q7" s="328"/>
      <c r="R7" s="328"/>
      <c r="S7" s="328"/>
      <c r="T7" s="328"/>
      <c r="U7" s="328"/>
      <c r="V7" s="328"/>
      <c r="W7" s="328"/>
      <c r="X7" s="328"/>
      <c r="Y7" s="328"/>
      <c r="Z7" s="328"/>
      <c r="AA7" s="328"/>
      <c r="AB7" s="328"/>
      <c r="AC7" s="328"/>
      <c r="AD7" s="328"/>
      <c r="AE7" s="328"/>
      <c r="AF7" s="328"/>
      <c r="AG7" s="328"/>
      <c r="AH7" s="328"/>
      <c r="AI7" s="328"/>
      <c r="AJ7" s="328"/>
      <c r="AK7" s="284"/>
      <c r="AL7" s="284"/>
      <c r="AM7" s="284"/>
      <c r="AN7" s="284"/>
      <c r="AO7" s="284"/>
      <c r="AP7" s="284"/>
      <c r="AQ7" s="284"/>
      <c r="AR7" s="21"/>
      <c r="BE7" s="324"/>
      <c r="BS7" s="18"/>
    </row>
    <row r="8" spans="1:74" s="1" customFormat="1" ht="12" customHeight="1">
      <c r="B8" s="22"/>
      <c r="C8" s="23"/>
      <c r="D8" s="30" t="s">
        <v>17</v>
      </c>
      <c r="E8" s="23"/>
      <c r="F8" s="23"/>
      <c r="G8" s="23"/>
      <c r="H8" s="23"/>
      <c r="I8" s="23"/>
      <c r="J8" s="23"/>
      <c r="K8" s="28" t="s">
        <v>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18</v>
      </c>
      <c r="AL8" s="23"/>
      <c r="AM8" s="23"/>
      <c r="AN8" s="28" t="s">
        <v>1</v>
      </c>
      <c r="AO8" s="23"/>
      <c r="AP8" s="23"/>
      <c r="AQ8" s="23"/>
      <c r="AR8" s="21"/>
      <c r="BE8" s="324"/>
      <c r="BS8" s="18" t="s">
        <v>6</v>
      </c>
    </row>
    <row r="9" spans="1:74" s="1" customFormat="1" ht="12" customHeight="1">
      <c r="B9" s="22"/>
      <c r="C9" s="23"/>
      <c r="D9" s="30" t="s">
        <v>19</v>
      </c>
      <c r="E9" s="23"/>
      <c r="F9" s="23"/>
      <c r="G9" s="23"/>
      <c r="H9" s="23"/>
      <c r="I9" s="23"/>
      <c r="J9" s="23"/>
      <c r="K9" s="28" t="s">
        <v>20</v>
      </c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30" t="s">
        <v>21</v>
      </c>
      <c r="AL9" s="23"/>
      <c r="AM9" s="23"/>
      <c r="AN9" s="31" t="s">
        <v>22</v>
      </c>
      <c r="AO9" s="23"/>
      <c r="AP9" s="23"/>
      <c r="AQ9" s="23"/>
      <c r="AR9" s="21"/>
      <c r="BE9" s="324"/>
      <c r="BS9" s="18" t="s">
        <v>6</v>
      </c>
    </row>
    <row r="10" spans="1:74" s="1" customFormat="1" ht="14.45" customHeight="1"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1"/>
      <c r="BE10" s="324"/>
      <c r="BS10" s="18" t="s">
        <v>6</v>
      </c>
    </row>
    <row r="11" spans="1:74" s="1" customFormat="1" ht="12" customHeight="1">
      <c r="B11" s="22"/>
      <c r="C11" s="23"/>
      <c r="D11" s="30" t="s">
        <v>23</v>
      </c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24</v>
      </c>
      <c r="AL11" s="23"/>
      <c r="AM11" s="23"/>
      <c r="AN11" s="28" t="s">
        <v>1</v>
      </c>
      <c r="AO11" s="23"/>
      <c r="AP11" s="23"/>
      <c r="AQ11" s="23"/>
      <c r="AR11" s="21"/>
      <c r="BE11" s="324"/>
      <c r="BS11" s="18" t="s">
        <v>6</v>
      </c>
    </row>
    <row r="12" spans="1:74" s="1" customFormat="1" ht="18.399999999999999" customHeight="1">
      <c r="B12" s="22"/>
      <c r="C12" s="23"/>
      <c r="D12" s="23"/>
      <c r="E12" s="28" t="s">
        <v>25</v>
      </c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30" t="s">
        <v>26</v>
      </c>
      <c r="AL12" s="23"/>
      <c r="AM12" s="23"/>
      <c r="AN12" s="28" t="s">
        <v>1</v>
      </c>
      <c r="AO12" s="23"/>
      <c r="AP12" s="23"/>
      <c r="AQ12" s="23"/>
      <c r="AR12" s="21"/>
      <c r="BE12" s="324"/>
      <c r="BS12" s="18" t="s">
        <v>6</v>
      </c>
    </row>
    <row r="13" spans="1:74" s="1" customFormat="1" ht="6.95" customHeight="1">
      <c r="B13" s="22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1"/>
      <c r="BE13" s="324"/>
      <c r="BS13" s="18" t="s">
        <v>6</v>
      </c>
    </row>
    <row r="14" spans="1:74" s="1" customFormat="1" ht="12" customHeight="1">
      <c r="B14" s="22"/>
      <c r="C14" s="23"/>
      <c r="D14" s="30" t="s">
        <v>27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30" t="s">
        <v>24</v>
      </c>
      <c r="AL14" s="23"/>
      <c r="AM14" s="23"/>
      <c r="AN14" s="32" t="s">
        <v>28</v>
      </c>
      <c r="AO14" s="23"/>
      <c r="AP14" s="23"/>
      <c r="AQ14" s="23"/>
      <c r="AR14" s="21"/>
      <c r="BE14" s="324"/>
      <c r="BS14" s="18" t="s">
        <v>6</v>
      </c>
    </row>
    <row r="15" spans="1:74" ht="12.75">
      <c r="B15" s="22"/>
      <c r="C15" s="23"/>
      <c r="D15" s="23"/>
      <c r="E15" s="329" t="s">
        <v>28</v>
      </c>
      <c r="F15" s="330"/>
      <c r="G15" s="330"/>
      <c r="H15" s="330"/>
      <c r="I15" s="330"/>
      <c r="J15" s="330"/>
      <c r="K15" s="330"/>
      <c r="L15" s="330"/>
      <c r="M15" s="330"/>
      <c r="N15" s="330"/>
      <c r="O15" s="330"/>
      <c r="P15" s="330"/>
      <c r="Q15" s="330"/>
      <c r="R15" s="330"/>
      <c r="S15" s="330"/>
      <c r="T15" s="330"/>
      <c r="U15" s="330"/>
      <c r="V15" s="330"/>
      <c r="W15" s="330"/>
      <c r="X15" s="330"/>
      <c r="Y15" s="330"/>
      <c r="Z15" s="330"/>
      <c r="AA15" s="330"/>
      <c r="AB15" s="330"/>
      <c r="AC15" s="330"/>
      <c r="AD15" s="330"/>
      <c r="AE15" s="330"/>
      <c r="AF15" s="330"/>
      <c r="AG15" s="330"/>
      <c r="AH15" s="330"/>
      <c r="AI15" s="330"/>
      <c r="AJ15" s="330"/>
      <c r="AK15" s="30" t="s">
        <v>26</v>
      </c>
      <c r="AL15" s="23"/>
      <c r="AM15" s="23"/>
      <c r="AN15" s="32" t="s">
        <v>28</v>
      </c>
      <c r="AO15" s="23"/>
      <c r="AP15" s="23"/>
      <c r="AQ15" s="23"/>
      <c r="AR15" s="21"/>
      <c r="BE15" s="324"/>
      <c r="BS15" s="18" t="s">
        <v>6</v>
      </c>
    </row>
    <row r="16" spans="1:74" s="1" customFormat="1" ht="6.95" customHeight="1">
      <c r="B16" s="22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1"/>
      <c r="BE16" s="324"/>
      <c r="BS16" s="18" t="s">
        <v>4</v>
      </c>
    </row>
    <row r="17" spans="1:71" s="1" customFormat="1" ht="12" customHeight="1">
      <c r="B17" s="22"/>
      <c r="C17" s="23"/>
      <c r="D17" s="30" t="s">
        <v>29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24</v>
      </c>
      <c r="AL17" s="23"/>
      <c r="AM17" s="23"/>
      <c r="AN17" s="28" t="s">
        <v>1</v>
      </c>
      <c r="AO17" s="23"/>
      <c r="AP17" s="23"/>
      <c r="AQ17" s="23"/>
      <c r="AR17" s="21"/>
      <c r="BE17" s="324"/>
      <c r="BS17" s="18" t="s">
        <v>4</v>
      </c>
    </row>
    <row r="18" spans="1:71" s="1" customFormat="1" ht="18.399999999999999" customHeight="1">
      <c r="B18" s="22"/>
      <c r="C18" s="23"/>
      <c r="D18" s="23"/>
      <c r="E18" s="28" t="s">
        <v>30</v>
      </c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30" t="s">
        <v>26</v>
      </c>
      <c r="AL18" s="23"/>
      <c r="AM18" s="23"/>
      <c r="AN18" s="28" t="s">
        <v>1</v>
      </c>
      <c r="AO18" s="23"/>
      <c r="AP18" s="23"/>
      <c r="AQ18" s="23"/>
      <c r="AR18" s="21"/>
      <c r="BE18" s="324"/>
      <c r="BS18" s="18" t="s">
        <v>31</v>
      </c>
    </row>
    <row r="19" spans="1:71" s="1" customFormat="1" ht="6.95" customHeight="1">
      <c r="B19" s="22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1"/>
      <c r="BE19" s="324"/>
      <c r="BS19" s="18" t="s">
        <v>6</v>
      </c>
    </row>
    <row r="20" spans="1:71" s="1" customFormat="1" ht="12" customHeight="1">
      <c r="B20" s="22"/>
      <c r="C20" s="23"/>
      <c r="D20" s="30" t="s">
        <v>32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24</v>
      </c>
      <c r="AL20" s="23"/>
      <c r="AM20" s="23"/>
      <c r="AN20" s="28" t="s">
        <v>1</v>
      </c>
      <c r="AO20" s="23"/>
      <c r="AP20" s="23"/>
      <c r="AQ20" s="23"/>
      <c r="AR20" s="21"/>
      <c r="BE20" s="324"/>
      <c r="BS20" s="18" t="s">
        <v>6</v>
      </c>
    </row>
    <row r="21" spans="1:71" s="1" customFormat="1" ht="18.399999999999999" customHeight="1">
      <c r="B21" s="22"/>
      <c r="C21" s="23"/>
      <c r="D21" s="23"/>
      <c r="E21" s="28" t="s">
        <v>33</v>
      </c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30" t="s">
        <v>26</v>
      </c>
      <c r="AL21" s="23"/>
      <c r="AM21" s="23"/>
      <c r="AN21" s="28" t="s">
        <v>1</v>
      </c>
      <c r="AO21" s="23"/>
      <c r="AP21" s="23"/>
      <c r="AQ21" s="23"/>
      <c r="AR21" s="21"/>
      <c r="BE21" s="324"/>
      <c r="BS21" s="18" t="s">
        <v>31</v>
      </c>
    </row>
    <row r="22" spans="1:71" s="1" customFormat="1" ht="6.95" customHeight="1">
      <c r="B22" s="22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4"/>
    </row>
    <row r="23" spans="1:71" s="1" customFormat="1" ht="12" customHeight="1">
      <c r="B23" s="22"/>
      <c r="C23" s="23"/>
      <c r="D23" s="30" t="s">
        <v>34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1"/>
      <c r="BE23" s="324"/>
    </row>
    <row r="24" spans="1:71" s="1" customFormat="1" ht="24" customHeight="1">
      <c r="B24" s="22"/>
      <c r="C24" s="23"/>
      <c r="D24" s="23"/>
      <c r="E24" s="331" t="s">
        <v>35</v>
      </c>
      <c r="F24" s="331"/>
      <c r="G24" s="331"/>
      <c r="H24" s="331"/>
      <c r="I24" s="331"/>
      <c r="J24" s="331"/>
      <c r="K24" s="331"/>
      <c r="L24" s="331"/>
      <c r="M24" s="331"/>
      <c r="N24" s="331"/>
      <c r="O24" s="331"/>
      <c r="P24" s="331"/>
      <c r="Q24" s="331"/>
      <c r="R24" s="331"/>
      <c r="S24" s="331"/>
      <c r="T24" s="331"/>
      <c r="U24" s="331"/>
      <c r="V24" s="331"/>
      <c r="W24" s="331"/>
      <c r="X24" s="331"/>
      <c r="Y24" s="331"/>
      <c r="Z24" s="331"/>
      <c r="AA24" s="331"/>
      <c r="AB24" s="331"/>
      <c r="AC24" s="331"/>
      <c r="AD24" s="331"/>
      <c r="AE24" s="331"/>
      <c r="AF24" s="331"/>
      <c r="AG24" s="331"/>
      <c r="AH24" s="331"/>
      <c r="AI24" s="331"/>
      <c r="AJ24" s="331"/>
      <c r="AK24" s="331"/>
      <c r="AL24" s="331"/>
      <c r="AM24" s="331"/>
      <c r="AN24" s="331"/>
      <c r="AO24" s="23"/>
      <c r="AP24" s="23"/>
      <c r="AQ24" s="23"/>
      <c r="AR24" s="21"/>
      <c r="BE24" s="324"/>
    </row>
    <row r="25" spans="1:71" s="1" customFormat="1" ht="6.95" customHeight="1">
      <c r="B25" s="22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1"/>
      <c r="BE25" s="324"/>
    </row>
    <row r="26" spans="1:71" s="1" customFormat="1" ht="6.95" customHeight="1">
      <c r="B26" s="22"/>
      <c r="C26" s="23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23"/>
      <c r="AQ26" s="23"/>
      <c r="AR26" s="21"/>
      <c r="BE26" s="324"/>
    </row>
    <row r="27" spans="1:71" s="2" customFormat="1" ht="25.9" customHeight="1">
      <c r="A27" s="35"/>
      <c r="B27" s="36"/>
      <c r="C27" s="37"/>
      <c r="D27" s="38" t="s">
        <v>36</v>
      </c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32">
        <f>ROUND(AG95,2)</f>
        <v>0</v>
      </c>
      <c r="AL27" s="333"/>
      <c r="AM27" s="333"/>
      <c r="AN27" s="333"/>
      <c r="AO27" s="333"/>
      <c r="AP27" s="37"/>
      <c r="AQ27" s="37"/>
      <c r="AR27" s="40"/>
      <c r="BE27" s="324"/>
    </row>
    <row r="28" spans="1:71" s="2" customFormat="1" ht="6.95" customHeigh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40"/>
      <c r="BE28" s="324"/>
    </row>
    <row r="29" spans="1:71" s="2" customFormat="1" ht="12.75">
      <c r="A29" s="35"/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34" t="s">
        <v>37</v>
      </c>
      <c r="M29" s="334"/>
      <c r="N29" s="334"/>
      <c r="O29" s="334"/>
      <c r="P29" s="334"/>
      <c r="Q29" s="37"/>
      <c r="R29" s="37"/>
      <c r="S29" s="37"/>
      <c r="T29" s="37"/>
      <c r="U29" s="37"/>
      <c r="V29" s="37"/>
      <c r="W29" s="334" t="s">
        <v>38</v>
      </c>
      <c r="X29" s="334"/>
      <c r="Y29" s="334"/>
      <c r="Z29" s="334"/>
      <c r="AA29" s="334"/>
      <c r="AB29" s="334"/>
      <c r="AC29" s="334"/>
      <c r="AD29" s="334"/>
      <c r="AE29" s="334"/>
      <c r="AF29" s="37"/>
      <c r="AG29" s="37"/>
      <c r="AH29" s="37"/>
      <c r="AI29" s="37"/>
      <c r="AJ29" s="37"/>
      <c r="AK29" s="334" t="s">
        <v>39</v>
      </c>
      <c r="AL29" s="334"/>
      <c r="AM29" s="334"/>
      <c r="AN29" s="334"/>
      <c r="AO29" s="334"/>
      <c r="AP29" s="37"/>
      <c r="AQ29" s="37"/>
      <c r="AR29" s="40"/>
      <c r="BE29" s="324"/>
    </row>
    <row r="30" spans="1:71" s="3" customFormat="1" ht="14.45" customHeight="1">
      <c r="B30" s="41"/>
      <c r="C30" s="42"/>
      <c r="D30" s="30" t="s">
        <v>40</v>
      </c>
      <c r="E30" s="42"/>
      <c r="F30" s="30" t="s">
        <v>41</v>
      </c>
      <c r="G30" s="42"/>
      <c r="H30" s="42"/>
      <c r="I30" s="42"/>
      <c r="J30" s="42"/>
      <c r="K30" s="42"/>
      <c r="L30" s="335">
        <v>0.2</v>
      </c>
      <c r="M30" s="292"/>
      <c r="N30" s="292"/>
      <c r="O30" s="292"/>
      <c r="P30" s="292"/>
      <c r="Q30" s="42"/>
      <c r="R30" s="42"/>
      <c r="S30" s="42"/>
      <c r="T30" s="42"/>
      <c r="U30" s="42"/>
      <c r="V30" s="42"/>
      <c r="W30" s="291">
        <f>ROUND(AZ95, 2)</f>
        <v>0</v>
      </c>
      <c r="X30" s="292"/>
      <c r="Y30" s="292"/>
      <c r="Z30" s="292"/>
      <c r="AA30" s="292"/>
      <c r="AB30" s="292"/>
      <c r="AC30" s="292"/>
      <c r="AD30" s="292"/>
      <c r="AE30" s="292"/>
      <c r="AF30" s="42"/>
      <c r="AG30" s="42"/>
      <c r="AH30" s="42"/>
      <c r="AI30" s="42"/>
      <c r="AJ30" s="42"/>
      <c r="AK30" s="291">
        <f>ROUND(AV95, 2)</f>
        <v>0</v>
      </c>
      <c r="AL30" s="292"/>
      <c r="AM30" s="292"/>
      <c r="AN30" s="292"/>
      <c r="AO30" s="292"/>
      <c r="AP30" s="42"/>
      <c r="AQ30" s="42"/>
      <c r="AR30" s="43"/>
      <c r="BE30" s="325"/>
    </row>
    <row r="31" spans="1:71" s="3" customFormat="1" ht="14.45" customHeight="1">
      <c r="B31" s="41"/>
      <c r="C31" s="42"/>
      <c r="D31" s="42"/>
      <c r="E31" s="42"/>
      <c r="F31" s="30" t="s">
        <v>42</v>
      </c>
      <c r="G31" s="42"/>
      <c r="H31" s="42"/>
      <c r="I31" s="42"/>
      <c r="J31" s="42"/>
      <c r="K31" s="42"/>
      <c r="L31" s="335">
        <v>0.2</v>
      </c>
      <c r="M31" s="292"/>
      <c r="N31" s="292"/>
      <c r="O31" s="292"/>
      <c r="P31" s="292"/>
      <c r="Q31" s="42"/>
      <c r="R31" s="42"/>
      <c r="S31" s="42"/>
      <c r="T31" s="42"/>
      <c r="U31" s="42"/>
      <c r="V31" s="42"/>
      <c r="W31" s="291">
        <f>ROUND(BA95, 2)</f>
        <v>0</v>
      </c>
      <c r="X31" s="292"/>
      <c r="Y31" s="292"/>
      <c r="Z31" s="292"/>
      <c r="AA31" s="292"/>
      <c r="AB31" s="292"/>
      <c r="AC31" s="292"/>
      <c r="AD31" s="292"/>
      <c r="AE31" s="292"/>
      <c r="AF31" s="42"/>
      <c r="AG31" s="42"/>
      <c r="AH31" s="42"/>
      <c r="AI31" s="42"/>
      <c r="AJ31" s="42"/>
      <c r="AK31" s="291">
        <f>ROUND(AW95, 2)</f>
        <v>0</v>
      </c>
      <c r="AL31" s="292"/>
      <c r="AM31" s="292"/>
      <c r="AN31" s="292"/>
      <c r="AO31" s="292"/>
      <c r="AP31" s="42"/>
      <c r="AQ31" s="42"/>
      <c r="AR31" s="43"/>
      <c r="BE31" s="325"/>
    </row>
    <row r="32" spans="1:71" s="3" customFormat="1" ht="14.45" hidden="1" customHeight="1">
      <c r="B32" s="41"/>
      <c r="C32" s="42"/>
      <c r="D32" s="42"/>
      <c r="E32" s="42"/>
      <c r="F32" s="30" t="s">
        <v>43</v>
      </c>
      <c r="G32" s="42"/>
      <c r="H32" s="42"/>
      <c r="I32" s="42"/>
      <c r="J32" s="42"/>
      <c r="K32" s="42"/>
      <c r="L32" s="335">
        <v>0.2</v>
      </c>
      <c r="M32" s="292"/>
      <c r="N32" s="292"/>
      <c r="O32" s="292"/>
      <c r="P32" s="292"/>
      <c r="Q32" s="42"/>
      <c r="R32" s="42"/>
      <c r="S32" s="42"/>
      <c r="T32" s="42"/>
      <c r="U32" s="42"/>
      <c r="V32" s="42"/>
      <c r="W32" s="291">
        <f>ROUND(BB95, 2)</f>
        <v>0</v>
      </c>
      <c r="X32" s="292"/>
      <c r="Y32" s="292"/>
      <c r="Z32" s="292"/>
      <c r="AA32" s="292"/>
      <c r="AB32" s="292"/>
      <c r="AC32" s="292"/>
      <c r="AD32" s="292"/>
      <c r="AE32" s="292"/>
      <c r="AF32" s="42"/>
      <c r="AG32" s="42"/>
      <c r="AH32" s="42"/>
      <c r="AI32" s="42"/>
      <c r="AJ32" s="42"/>
      <c r="AK32" s="291">
        <v>0</v>
      </c>
      <c r="AL32" s="292"/>
      <c r="AM32" s="292"/>
      <c r="AN32" s="292"/>
      <c r="AO32" s="292"/>
      <c r="AP32" s="42"/>
      <c r="AQ32" s="42"/>
      <c r="AR32" s="43"/>
      <c r="BE32" s="325"/>
    </row>
    <row r="33" spans="1:57" s="3" customFormat="1" ht="14.45" hidden="1" customHeight="1">
      <c r="B33" s="41"/>
      <c r="C33" s="42"/>
      <c r="D33" s="42"/>
      <c r="E33" s="42"/>
      <c r="F33" s="30" t="s">
        <v>44</v>
      </c>
      <c r="G33" s="42"/>
      <c r="H33" s="42"/>
      <c r="I33" s="42"/>
      <c r="J33" s="42"/>
      <c r="K33" s="42"/>
      <c r="L33" s="335">
        <v>0.2</v>
      </c>
      <c r="M33" s="292"/>
      <c r="N33" s="292"/>
      <c r="O33" s="292"/>
      <c r="P33" s="292"/>
      <c r="Q33" s="42"/>
      <c r="R33" s="42"/>
      <c r="S33" s="42"/>
      <c r="T33" s="42"/>
      <c r="U33" s="42"/>
      <c r="V33" s="42"/>
      <c r="W33" s="291">
        <f>ROUND(BC95, 2)</f>
        <v>0</v>
      </c>
      <c r="X33" s="292"/>
      <c r="Y33" s="292"/>
      <c r="Z33" s="292"/>
      <c r="AA33" s="292"/>
      <c r="AB33" s="292"/>
      <c r="AC33" s="292"/>
      <c r="AD33" s="292"/>
      <c r="AE33" s="292"/>
      <c r="AF33" s="42"/>
      <c r="AG33" s="42"/>
      <c r="AH33" s="42"/>
      <c r="AI33" s="42"/>
      <c r="AJ33" s="42"/>
      <c r="AK33" s="291">
        <v>0</v>
      </c>
      <c r="AL33" s="292"/>
      <c r="AM33" s="292"/>
      <c r="AN33" s="292"/>
      <c r="AO33" s="292"/>
      <c r="AP33" s="42"/>
      <c r="AQ33" s="42"/>
      <c r="AR33" s="43"/>
      <c r="BE33" s="325"/>
    </row>
    <row r="34" spans="1:57" s="3" customFormat="1" ht="14.45" hidden="1" customHeight="1">
      <c r="B34" s="41"/>
      <c r="C34" s="42"/>
      <c r="D34" s="42"/>
      <c r="E34" s="42"/>
      <c r="F34" s="30" t="s">
        <v>45</v>
      </c>
      <c r="G34" s="42"/>
      <c r="H34" s="42"/>
      <c r="I34" s="42"/>
      <c r="J34" s="42"/>
      <c r="K34" s="42"/>
      <c r="L34" s="335">
        <v>0</v>
      </c>
      <c r="M34" s="292"/>
      <c r="N34" s="292"/>
      <c r="O34" s="292"/>
      <c r="P34" s="292"/>
      <c r="Q34" s="42"/>
      <c r="R34" s="42"/>
      <c r="S34" s="42"/>
      <c r="T34" s="42"/>
      <c r="U34" s="42"/>
      <c r="V34" s="42"/>
      <c r="W34" s="291">
        <f>ROUND(BD95, 2)</f>
        <v>0</v>
      </c>
      <c r="X34" s="292"/>
      <c r="Y34" s="292"/>
      <c r="Z34" s="292"/>
      <c r="AA34" s="292"/>
      <c r="AB34" s="292"/>
      <c r="AC34" s="292"/>
      <c r="AD34" s="292"/>
      <c r="AE34" s="292"/>
      <c r="AF34" s="42"/>
      <c r="AG34" s="42"/>
      <c r="AH34" s="42"/>
      <c r="AI34" s="42"/>
      <c r="AJ34" s="42"/>
      <c r="AK34" s="291">
        <v>0</v>
      </c>
      <c r="AL34" s="292"/>
      <c r="AM34" s="292"/>
      <c r="AN34" s="292"/>
      <c r="AO34" s="292"/>
      <c r="AP34" s="42"/>
      <c r="AQ34" s="42"/>
      <c r="AR34" s="43"/>
      <c r="BE34" s="325"/>
    </row>
    <row r="35" spans="1:57" s="2" customFormat="1" ht="6.95" customHeight="1">
      <c r="A35" s="35"/>
      <c r="B35" s="36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40"/>
      <c r="BE35" s="324"/>
    </row>
    <row r="36" spans="1:57" s="2" customFormat="1" ht="25.9" customHeight="1">
      <c r="A36" s="35"/>
      <c r="B36" s="36"/>
      <c r="C36" s="44"/>
      <c r="D36" s="45" t="s">
        <v>46</v>
      </c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7" t="s">
        <v>47</v>
      </c>
      <c r="U36" s="46"/>
      <c r="V36" s="46"/>
      <c r="W36" s="46"/>
      <c r="X36" s="298" t="s">
        <v>48</v>
      </c>
      <c r="Y36" s="299"/>
      <c r="Z36" s="299"/>
      <c r="AA36" s="299"/>
      <c r="AB36" s="299"/>
      <c r="AC36" s="46"/>
      <c r="AD36" s="46"/>
      <c r="AE36" s="46"/>
      <c r="AF36" s="46"/>
      <c r="AG36" s="46"/>
      <c r="AH36" s="46"/>
      <c r="AI36" s="46"/>
      <c r="AJ36" s="46"/>
      <c r="AK36" s="320">
        <f>SUM(AK27:AK34)</f>
        <v>0</v>
      </c>
      <c r="AL36" s="299"/>
      <c r="AM36" s="299"/>
      <c r="AN36" s="299"/>
      <c r="AO36" s="321"/>
      <c r="AP36" s="44"/>
      <c r="AQ36" s="44"/>
      <c r="AR36" s="40"/>
      <c r="BE36" s="35"/>
    </row>
    <row r="37" spans="1:57" s="2" customFormat="1" ht="6.95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0"/>
      <c r="BE37" s="35"/>
    </row>
    <row r="38" spans="1:57" s="2" customFormat="1" ht="14.45" customHeight="1">
      <c r="A38" s="35"/>
      <c r="B38" s="36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40"/>
      <c r="BE38" s="35"/>
    </row>
    <row r="39" spans="1:57" s="1" customFormat="1" ht="14.45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pans="1:57" s="1" customFormat="1" ht="14.45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pans="1:57" s="1" customFormat="1" ht="14.45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pans="1:57" s="1" customFormat="1" ht="14.45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pans="1:57" s="1" customFormat="1" ht="14.45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pans="1:57" s="1" customFormat="1" ht="14.45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pans="1:57" s="1" customFormat="1" ht="14.45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pans="1:57" s="1" customFormat="1" ht="14.45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pans="1:57" s="1" customFormat="1" ht="14.45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pans="1:57" s="1" customFormat="1" ht="14.45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pans="1:57" s="1" customFormat="1" ht="14.45" customHeight="1">
      <c r="B49" s="22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1"/>
    </row>
    <row r="50" spans="1:57" s="2" customFormat="1" ht="14.45" customHeight="1">
      <c r="B50" s="48"/>
      <c r="C50" s="49"/>
      <c r="D50" s="50" t="s">
        <v>49</v>
      </c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0" t="s">
        <v>50</v>
      </c>
      <c r="AI50" s="51"/>
      <c r="AJ50" s="51"/>
      <c r="AK50" s="51"/>
      <c r="AL50" s="51"/>
      <c r="AM50" s="51"/>
      <c r="AN50" s="51"/>
      <c r="AO50" s="51"/>
      <c r="AP50" s="49"/>
      <c r="AQ50" s="49"/>
      <c r="AR50" s="52"/>
    </row>
    <row r="51" spans="1:57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 spans="1:57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 spans="1:57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 spans="1:57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 spans="1:57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 spans="1:57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 spans="1: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 spans="1:57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 spans="1:57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pans="1:57">
      <c r="B60" s="22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1"/>
    </row>
    <row r="61" spans="1:57" s="2" customFormat="1" ht="12.75">
      <c r="A61" s="35"/>
      <c r="B61" s="36"/>
      <c r="C61" s="37"/>
      <c r="D61" s="53" t="s">
        <v>51</v>
      </c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53" t="s">
        <v>52</v>
      </c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53" t="s">
        <v>51</v>
      </c>
      <c r="AI61" s="39"/>
      <c r="AJ61" s="39"/>
      <c r="AK61" s="39"/>
      <c r="AL61" s="39"/>
      <c r="AM61" s="53" t="s">
        <v>52</v>
      </c>
      <c r="AN61" s="39"/>
      <c r="AO61" s="39"/>
      <c r="AP61" s="37"/>
      <c r="AQ61" s="37"/>
      <c r="AR61" s="40"/>
      <c r="BE61" s="35"/>
    </row>
    <row r="62" spans="1:57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 spans="1:57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pans="1:57">
      <c r="B64" s="22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1"/>
    </row>
    <row r="65" spans="1:57" s="2" customFormat="1" ht="12.75">
      <c r="A65" s="35"/>
      <c r="B65" s="36"/>
      <c r="C65" s="37"/>
      <c r="D65" s="50" t="s">
        <v>53</v>
      </c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0" t="s">
        <v>54</v>
      </c>
      <c r="AI65" s="54"/>
      <c r="AJ65" s="54"/>
      <c r="AK65" s="54"/>
      <c r="AL65" s="54"/>
      <c r="AM65" s="54"/>
      <c r="AN65" s="54"/>
      <c r="AO65" s="54"/>
      <c r="AP65" s="37"/>
      <c r="AQ65" s="37"/>
      <c r="AR65" s="40"/>
      <c r="BE65" s="35"/>
    </row>
    <row r="66" spans="1:57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 spans="1:5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 spans="1:57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 spans="1:57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 spans="1:57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 spans="1:57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 spans="1:57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 spans="1:57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 spans="1:57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pans="1:57">
      <c r="B75" s="22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1"/>
    </row>
    <row r="76" spans="1:57" s="2" customFormat="1" ht="12.75">
      <c r="A76" s="35"/>
      <c r="B76" s="36"/>
      <c r="C76" s="37"/>
      <c r="D76" s="53" t="s">
        <v>51</v>
      </c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53" t="s">
        <v>52</v>
      </c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53" t="s">
        <v>51</v>
      </c>
      <c r="AI76" s="39"/>
      <c r="AJ76" s="39"/>
      <c r="AK76" s="39"/>
      <c r="AL76" s="39"/>
      <c r="AM76" s="53" t="s">
        <v>52</v>
      </c>
      <c r="AN76" s="39"/>
      <c r="AO76" s="39"/>
      <c r="AP76" s="37"/>
      <c r="AQ76" s="37"/>
      <c r="AR76" s="40"/>
      <c r="BE76" s="35"/>
    </row>
    <row r="77" spans="1:57" s="2" customFormat="1">
      <c r="A77" s="35"/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40"/>
      <c r="BE77" s="35"/>
    </row>
    <row r="78" spans="1:57" s="2" customFormat="1" ht="6.95" customHeight="1">
      <c r="A78" s="35"/>
      <c r="B78" s="55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56"/>
      <c r="AR78" s="40"/>
      <c r="BE78" s="35"/>
    </row>
    <row r="82" spans="1:91" s="2" customFormat="1" ht="6.95" customHeight="1">
      <c r="A82" s="35"/>
      <c r="B82" s="57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40"/>
      <c r="BE82" s="35"/>
    </row>
    <row r="83" spans="1:91" s="2" customFormat="1" ht="24.95" customHeight="1">
      <c r="A83" s="35"/>
      <c r="B83" s="36"/>
      <c r="C83" s="24" t="s">
        <v>55</v>
      </c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0"/>
      <c r="BE83" s="35"/>
    </row>
    <row r="84" spans="1:91" s="2" customFormat="1" ht="6.95" customHeight="1">
      <c r="A84" s="35"/>
      <c r="B84" s="36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40"/>
      <c r="BE84" s="35"/>
    </row>
    <row r="85" spans="1:91" s="4" customFormat="1" ht="12" customHeight="1">
      <c r="B85" s="59"/>
      <c r="C85" s="30" t="s">
        <v>12</v>
      </c>
      <c r="D85" s="60"/>
      <c r="E85" s="60"/>
      <c r="F85" s="60"/>
      <c r="G85" s="60"/>
      <c r="H85" s="60"/>
      <c r="I85" s="60"/>
      <c r="J85" s="60"/>
      <c r="K85" s="60"/>
      <c r="L85" s="60" t="str">
        <f>K5</f>
        <v>AMANTE-03</v>
      </c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1"/>
    </row>
    <row r="86" spans="1:91" s="5" customFormat="1" ht="25.5" customHeight="1">
      <c r="B86" s="62"/>
      <c r="C86" s="63" t="s">
        <v>15</v>
      </c>
      <c r="D86" s="64"/>
      <c r="E86" s="64"/>
      <c r="F86" s="64"/>
      <c r="G86" s="64"/>
      <c r="H86" s="64"/>
      <c r="I86" s="64"/>
      <c r="J86" s="64"/>
      <c r="K86" s="64"/>
      <c r="L86" s="305" t="str">
        <f>K6</f>
        <v>Detské jasle Komárno - výstavba zariadenia služieb rodinného a pracovného života</v>
      </c>
      <c r="M86" s="306"/>
      <c r="N86" s="306"/>
      <c r="O86" s="306"/>
      <c r="P86" s="306"/>
      <c r="Q86" s="306"/>
      <c r="R86" s="306"/>
      <c r="S86" s="306"/>
      <c r="T86" s="306"/>
      <c r="U86" s="306"/>
      <c r="V86" s="306"/>
      <c r="W86" s="306"/>
      <c r="X86" s="306"/>
      <c r="Y86" s="306"/>
      <c r="Z86" s="306"/>
      <c r="AA86" s="306"/>
      <c r="AB86" s="306"/>
      <c r="AC86" s="306"/>
      <c r="AD86" s="306"/>
      <c r="AE86" s="306"/>
      <c r="AF86" s="306"/>
      <c r="AG86" s="306"/>
      <c r="AH86" s="306"/>
      <c r="AI86" s="306"/>
      <c r="AJ86" s="306"/>
      <c r="AK86" s="306"/>
      <c r="AL86" s="306"/>
      <c r="AM86" s="306"/>
      <c r="AN86" s="306"/>
      <c r="AO86" s="306"/>
      <c r="AP86" s="64"/>
      <c r="AQ86" s="64"/>
      <c r="AR86" s="65"/>
    </row>
    <row r="87" spans="1:91" s="2" customFormat="1" ht="17.25" customHeight="1">
      <c r="A87" s="35"/>
      <c r="B87" s="36"/>
      <c r="C87" s="285" t="s">
        <v>3983</v>
      </c>
      <c r="D87" s="285"/>
      <c r="E87" s="285"/>
      <c r="F87" s="285"/>
      <c r="G87" s="285"/>
      <c r="H87" s="285"/>
      <c r="I87" s="285"/>
      <c r="J87" s="285"/>
      <c r="K87" s="285"/>
      <c r="L87" s="285" t="s">
        <v>3984</v>
      </c>
      <c r="M87" s="285"/>
      <c r="N87" s="285"/>
      <c r="O87" s="285"/>
      <c r="P87" s="285"/>
      <c r="Q87" s="285"/>
      <c r="R87" s="285"/>
      <c r="S87" s="285"/>
      <c r="T87" s="285"/>
      <c r="U87" s="285"/>
      <c r="V87" s="285"/>
      <c r="W87" s="285"/>
      <c r="X87" s="285"/>
      <c r="Y87" s="285"/>
      <c r="Z87" s="285"/>
      <c r="AA87" s="285"/>
      <c r="AB87" s="285"/>
      <c r="AC87" s="285"/>
      <c r="AD87" s="285"/>
      <c r="AE87" s="285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40"/>
      <c r="BE87" s="35"/>
    </row>
    <row r="88" spans="1:91" s="2" customFormat="1" ht="16.5" customHeight="1">
      <c r="A88" s="35"/>
      <c r="B88" s="36"/>
      <c r="C88" s="30" t="s">
        <v>19</v>
      </c>
      <c r="D88" s="37"/>
      <c r="E88" s="37"/>
      <c r="F88" s="37"/>
      <c r="G88" s="37"/>
      <c r="H88" s="37"/>
      <c r="I88" s="37"/>
      <c r="J88" s="37"/>
      <c r="K88" s="37"/>
      <c r="L88" s="66" t="str">
        <f>IF(K9="","",K9)</f>
        <v>Komárno, Ul. gen. Klapku, p. č. 7046/4, 7051/393</v>
      </c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0" t="s">
        <v>21</v>
      </c>
      <c r="AJ88" s="37"/>
      <c r="AK88" s="37"/>
      <c r="AL88" s="37"/>
      <c r="AM88" s="293" t="str">
        <f>IF(AN9= "","",AN9)</f>
        <v>21. 4. 2020</v>
      </c>
      <c r="AN88" s="293"/>
      <c r="AO88" s="37"/>
      <c r="AP88" s="37"/>
      <c r="AQ88" s="37"/>
      <c r="AR88" s="40"/>
      <c r="BE88" s="35"/>
    </row>
    <row r="89" spans="1:91" s="2" customFormat="1" ht="6.95" customHeight="1">
      <c r="A89" s="35"/>
      <c r="B89" s="36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40"/>
      <c r="BE89" s="35"/>
    </row>
    <row r="90" spans="1:91" s="2" customFormat="1" ht="15.2" customHeight="1">
      <c r="A90" s="35"/>
      <c r="B90" s="36"/>
      <c r="C90" s="30" t="s">
        <v>23</v>
      </c>
      <c r="D90" s="37"/>
      <c r="E90" s="37"/>
      <c r="F90" s="37"/>
      <c r="G90" s="37"/>
      <c r="H90" s="37"/>
      <c r="I90" s="37"/>
      <c r="J90" s="37"/>
      <c r="K90" s="37"/>
      <c r="L90" s="60" t="str">
        <f>IF(E12= "","",E12)</f>
        <v>Amante n. o., Marcelová</v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0" t="s">
        <v>29</v>
      </c>
      <c r="AJ90" s="37"/>
      <c r="AK90" s="37"/>
      <c r="AL90" s="37"/>
      <c r="AM90" s="314" t="str">
        <f>IF(E18="","",E18)</f>
        <v>Ing. Olivér Csémy</v>
      </c>
      <c r="AN90" s="315"/>
      <c r="AO90" s="315"/>
      <c r="AP90" s="315"/>
      <c r="AQ90" s="37"/>
      <c r="AR90" s="40"/>
      <c r="AS90" s="308" t="s">
        <v>56</v>
      </c>
      <c r="AT90" s="309"/>
      <c r="AU90" s="68"/>
      <c r="AV90" s="68"/>
      <c r="AW90" s="68"/>
      <c r="AX90" s="68"/>
      <c r="AY90" s="68"/>
      <c r="AZ90" s="68"/>
      <c r="BA90" s="68"/>
      <c r="BB90" s="68"/>
      <c r="BC90" s="68"/>
      <c r="BD90" s="69"/>
      <c r="BE90" s="35"/>
    </row>
    <row r="91" spans="1:91" s="2" customFormat="1" ht="15.2" customHeight="1">
      <c r="A91" s="35"/>
      <c r="B91" s="36"/>
      <c r="C91" s="30" t="s">
        <v>27</v>
      </c>
      <c r="D91" s="37"/>
      <c r="E91" s="37"/>
      <c r="F91" s="37"/>
      <c r="G91" s="37"/>
      <c r="H91" s="37"/>
      <c r="I91" s="37"/>
      <c r="J91" s="37"/>
      <c r="K91" s="37"/>
      <c r="L91" s="60" t="str">
        <f>IF(E15= "Vyplň údaj","",E15)</f>
        <v/>
      </c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0" t="s">
        <v>32</v>
      </c>
      <c r="AJ91" s="37"/>
      <c r="AK91" s="37"/>
      <c r="AL91" s="37"/>
      <c r="AM91" s="314" t="str">
        <f>IF(E21="","",E21)</f>
        <v xml:space="preserve"> </v>
      </c>
      <c r="AN91" s="315"/>
      <c r="AO91" s="315"/>
      <c r="AP91" s="315"/>
      <c r="AQ91" s="37"/>
      <c r="AR91" s="40"/>
      <c r="AS91" s="310"/>
      <c r="AT91" s="311"/>
      <c r="AU91" s="70"/>
      <c r="AV91" s="70"/>
      <c r="AW91" s="70"/>
      <c r="AX91" s="70"/>
      <c r="AY91" s="70"/>
      <c r="AZ91" s="70"/>
      <c r="BA91" s="70"/>
      <c r="BB91" s="70"/>
      <c r="BC91" s="70"/>
      <c r="BD91" s="71"/>
      <c r="BE91" s="35"/>
    </row>
    <row r="92" spans="1:91" s="2" customFormat="1" ht="10.9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40"/>
      <c r="AS92" s="312"/>
      <c r="AT92" s="313"/>
      <c r="AU92" s="72"/>
      <c r="AV92" s="72"/>
      <c r="AW92" s="72"/>
      <c r="AX92" s="72"/>
      <c r="AY92" s="72"/>
      <c r="AZ92" s="72"/>
      <c r="BA92" s="72"/>
      <c r="BB92" s="72"/>
      <c r="BC92" s="72"/>
      <c r="BD92" s="73"/>
      <c r="BE92" s="35"/>
    </row>
    <row r="93" spans="1:91" s="2" customFormat="1" ht="29.25" customHeight="1">
      <c r="A93" s="35"/>
      <c r="B93" s="36"/>
      <c r="C93" s="294" t="s">
        <v>57</v>
      </c>
      <c r="D93" s="295"/>
      <c r="E93" s="295"/>
      <c r="F93" s="295"/>
      <c r="G93" s="295"/>
      <c r="H93" s="74"/>
      <c r="I93" s="307" t="s">
        <v>58</v>
      </c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317" t="s">
        <v>59</v>
      </c>
      <c r="AH93" s="295"/>
      <c r="AI93" s="295"/>
      <c r="AJ93" s="295"/>
      <c r="AK93" s="295"/>
      <c r="AL93" s="295"/>
      <c r="AM93" s="295"/>
      <c r="AN93" s="307" t="s">
        <v>60</v>
      </c>
      <c r="AO93" s="295"/>
      <c r="AP93" s="316"/>
      <c r="AQ93" s="75" t="s">
        <v>61</v>
      </c>
      <c r="AR93" s="40"/>
      <c r="AS93" s="76" t="s">
        <v>62</v>
      </c>
      <c r="AT93" s="77" t="s">
        <v>63</v>
      </c>
      <c r="AU93" s="77" t="s">
        <v>64</v>
      </c>
      <c r="AV93" s="77" t="s">
        <v>65</v>
      </c>
      <c r="AW93" s="77" t="s">
        <v>66</v>
      </c>
      <c r="AX93" s="77" t="s">
        <v>67</v>
      </c>
      <c r="AY93" s="77" t="s">
        <v>68</v>
      </c>
      <c r="AZ93" s="77" t="s">
        <v>69</v>
      </c>
      <c r="BA93" s="77" t="s">
        <v>70</v>
      </c>
      <c r="BB93" s="77" t="s">
        <v>71</v>
      </c>
      <c r="BC93" s="77" t="s">
        <v>72</v>
      </c>
      <c r="BD93" s="78" t="s">
        <v>73</v>
      </c>
      <c r="BE93" s="35"/>
    </row>
    <row r="94" spans="1:91" s="2" customFormat="1" ht="10.9" customHeight="1">
      <c r="A94" s="35"/>
      <c r="B94" s="36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40"/>
      <c r="AS94" s="79"/>
      <c r="AT94" s="80"/>
      <c r="AU94" s="80"/>
      <c r="AV94" s="80"/>
      <c r="AW94" s="80"/>
      <c r="AX94" s="80"/>
      <c r="AY94" s="80"/>
      <c r="AZ94" s="80"/>
      <c r="BA94" s="80"/>
      <c r="BB94" s="80"/>
      <c r="BC94" s="80"/>
      <c r="BD94" s="81"/>
      <c r="BE94" s="35"/>
    </row>
    <row r="95" spans="1:91" s="6" customFormat="1" ht="32.450000000000003" customHeight="1">
      <c r="B95" s="82"/>
      <c r="C95" s="83" t="s">
        <v>74</v>
      </c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  <c r="Z95" s="84"/>
      <c r="AA95" s="84"/>
      <c r="AB95" s="84"/>
      <c r="AC95" s="84"/>
      <c r="AD95" s="84"/>
      <c r="AE95" s="84"/>
      <c r="AF95" s="84"/>
      <c r="AG95" s="319">
        <f>ROUND(AG96+AG105+AG109+AG112+AG115+AG118+AG121,2)</f>
        <v>0</v>
      </c>
      <c r="AH95" s="319"/>
      <c r="AI95" s="319"/>
      <c r="AJ95" s="319"/>
      <c r="AK95" s="319"/>
      <c r="AL95" s="319"/>
      <c r="AM95" s="319"/>
      <c r="AN95" s="318">
        <f t="shared" ref="AN95:AN123" si="0">SUM(AG95,AT95)</f>
        <v>0</v>
      </c>
      <c r="AO95" s="318"/>
      <c r="AP95" s="318"/>
      <c r="AQ95" s="86" t="s">
        <v>1</v>
      </c>
      <c r="AR95" s="87"/>
      <c r="AS95" s="88">
        <f>ROUND(AS96+AS105+AS109+AS112+AS115+AS118+AS121,2)</f>
        <v>0</v>
      </c>
      <c r="AT95" s="89">
        <f t="shared" ref="AT95:AT123" si="1">ROUND(SUM(AV95:AW95),2)</f>
        <v>0</v>
      </c>
      <c r="AU95" s="90" t="e">
        <f>ROUND(AU96+AU105+AU109+AU112+AU115+AU118+AU121,5)</f>
        <v>#REF!</v>
      </c>
      <c r="AV95" s="89">
        <f>ROUND(AZ95*L30,2)</f>
        <v>0</v>
      </c>
      <c r="AW95" s="89">
        <f>ROUND(BA95*L31,2)</f>
        <v>0</v>
      </c>
      <c r="AX95" s="89">
        <f>ROUND(BB95*L30,2)</f>
        <v>0</v>
      </c>
      <c r="AY95" s="89">
        <f>ROUND(BC95*L31,2)</f>
        <v>0</v>
      </c>
      <c r="AZ95" s="89">
        <f>ROUND(AZ96+AZ105+AZ109+AZ112+AZ115+AZ118+AZ121,2)</f>
        <v>0</v>
      </c>
      <c r="BA95" s="89">
        <f>ROUND(BA96+BA105+BA109+BA112+BA115+BA118+BA121,2)</f>
        <v>0</v>
      </c>
      <c r="BB95" s="89">
        <f>ROUND(BB96+BB105+BB109+BB112+BB115+BB118+BB121,2)</f>
        <v>0</v>
      </c>
      <c r="BC95" s="89">
        <f>ROUND(BC96+BC105+BC109+BC112+BC115+BC118+BC121,2)</f>
        <v>0</v>
      </c>
      <c r="BD95" s="91">
        <f>ROUND(BD96+BD105+BD109+BD112+BD115+BD118+BD121,2)</f>
        <v>0</v>
      </c>
      <c r="BS95" s="92" t="s">
        <v>75</v>
      </c>
      <c r="BT95" s="92" t="s">
        <v>76</v>
      </c>
      <c r="BU95" s="93" t="s">
        <v>77</v>
      </c>
      <c r="BV95" s="92" t="s">
        <v>78</v>
      </c>
      <c r="BW95" s="92" t="s">
        <v>5</v>
      </c>
      <c r="BX95" s="92" t="s">
        <v>79</v>
      </c>
      <c r="CL95" s="92" t="s">
        <v>1</v>
      </c>
    </row>
    <row r="96" spans="1:91" s="7" customFormat="1" ht="16.5" customHeight="1">
      <c r="B96" s="94"/>
      <c r="C96" s="95"/>
      <c r="D96" s="296" t="s">
        <v>80</v>
      </c>
      <c r="E96" s="296"/>
      <c r="F96" s="296"/>
      <c r="G96" s="296"/>
      <c r="H96" s="296"/>
      <c r="I96" s="96"/>
      <c r="J96" s="296" t="s">
        <v>81</v>
      </c>
      <c r="K96" s="296"/>
      <c r="L96" s="296"/>
      <c r="M96" s="296"/>
      <c r="N96" s="296"/>
      <c r="O96" s="296"/>
      <c r="P96" s="296"/>
      <c r="Q96" s="296"/>
      <c r="R96" s="296"/>
      <c r="S96" s="296"/>
      <c r="T96" s="296"/>
      <c r="U96" s="296"/>
      <c r="V96" s="296"/>
      <c r="W96" s="296"/>
      <c r="X96" s="296"/>
      <c r="Y96" s="296"/>
      <c r="Z96" s="296"/>
      <c r="AA96" s="296"/>
      <c r="AB96" s="296"/>
      <c r="AC96" s="296"/>
      <c r="AD96" s="296"/>
      <c r="AE96" s="296"/>
      <c r="AF96" s="296"/>
      <c r="AG96" s="304">
        <f>ROUND(SUM(AG97:AG104),2)</f>
        <v>0</v>
      </c>
      <c r="AH96" s="303"/>
      <c r="AI96" s="303"/>
      <c r="AJ96" s="303"/>
      <c r="AK96" s="303"/>
      <c r="AL96" s="303"/>
      <c r="AM96" s="303"/>
      <c r="AN96" s="302">
        <f t="shared" si="0"/>
        <v>0</v>
      </c>
      <c r="AO96" s="303"/>
      <c r="AP96" s="303"/>
      <c r="AQ96" s="97" t="s">
        <v>82</v>
      </c>
      <c r="AR96" s="98"/>
      <c r="AS96" s="99">
        <f>ROUND(SUM(AS97:AS104),2)</f>
        <v>0</v>
      </c>
      <c r="AT96" s="100">
        <f t="shared" si="1"/>
        <v>0</v>
      </c>
      <c r="AU96" s="101" t="e">
        <f>ROUND(SUM(AU97:AU104),5)</f>
        <v>#REF!</v>
      </c>
      <c r="AV96" s="100">
        <f>ROUND(AZ96*L30,2)</f>
        <v>0</v>
      </c>
      <c r="AW96" s="100">
        <f>ROUND(BA96*L31,2)</f>
        <v>0</v>
      </c>
      <c r="AX96" s="100">
        <f>ROUND(BB96*L30,2)</f>
        <v>0</v>
      </c>
      <c r="AY96" s="100">
        <f>ROUND(BC96*L31,2)</f>
        <v>0</v>
      </c>
      <c r="AZ96" s="100">
        <f>ROUND(SUM(AZ97:AZ104),2)</f>
        <v>0</v>
      </c>
      <c r="BA96" s="100">
        <f>ROUND(SUM(BA97:BA104),2)</f>
        <v>0</v>
      </c>
      <c r="BB96" s="100">
        <f>ROUND(SUM(BB97:BB104),2)</f>
        <v>0</v>
      </c>
      <c r="BC96" s="100">
        <f>ROUND(SUM(BC97:BC104),2)</f>
        <v>0</v>
      </c>
      <c r="BD96" s="102">
        <f>ROUND(SUM(BD97:BD104),2)</f>
        <v>0</v>
      </c>
      <c r="BS96" s="103" t="s">
        <v>75</v>
      </c>
      <c r="BT96" s="103" t="s">
        <v>83</v>
      </c>
      <c r="BU96" s="103" t="s">
        <v>77</v>
      </c>
      <c r="BV96" s="103" t="s">
        <v>78</v>
      </c>
      <c r="BW96" s="103" t="s">
        <v>84</v>
      </c>
      <c r="BX96" s="103" t="s">
        <v>5</v>
      </c>
      <c r="CL96" s="103" t="s">
        <v>1</v>
      </c>
      <c r="CM96" s="103" t="s">
        <v>76</v>
      </c>
    </row>
    <row r="97" spans="1:91" s="4" customFormat="1" ht="16.5" customHeight="1">
      <c r="A97" s="104" t="s">
        <v>85</v>
      </c>
      <c r="B97" s="59"/>
      <c r="C97" s="105"/>
      <c r="D97" s="105"/>
      <c r="E97" s="297" t="s">
        <v>80</v>
      </c>
      <c r="F97" s="297"/>
      <c r="G97" s="297"/>
      <c r="H97" s="297"/>
      <c r="I97" s="297"/>
      <c r="J97" s="105"/>
      <c r="K97" s="297" t="s">
        <v>86</v>
      </c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300">
        <f>'01 - SO-01.1  Architektúr...'!J32</f>
        <v>0</v>
      </c>
      <c r="AH97" s="301"/>
      <c r="AI97" s="301"/>
      <c r="AJ97" s="301"/>
      <c r="AK97" s="301"/>
      <c r="AL97" s="301"/>
      <c r="AM97" s="301"/>
      <c r="AN97" s="300">
        <f t="shared" si="0"/>
        <v>0</v>
      </c>
      <c r="AO97" s="301"/>
      <c r="AP97" s="301"/>
      <c r="AQ97" s="106" t="s">
        <v>87</v>
      </c>
      <c r="AR97" s="61"/>
      <c r="AS97" s="107">
        <v>0</v>
      </c>
      <c r="AT97" s="108">
        <f t="shared" si="1"/>
        <v>0</v>
      </c>
      <c r="AU97" s="109" t="e">
        <f>'01 - SO-01.1  Architektúr...'!P147</f>
        <v>#REF!</v>
      </c>
      <c r="AV97" s="108">
        <f>'01 - SO-01.1  Architektúr...'!J35</f>
        <v>0</v>
      </c>
      <c r="AW97" s="108">
        <f>'01 - SO-01.1  Architektúr...'!J36</f>
        <v>0</v>
      </c>
      <c r="AX97" s="108">
        <f>'01 - SO-01.1  Architektúr...'!J37</f>
        <v>0</v>
      </c>
      <c r="AY97" s="108">
        <f>'01 - SO-01.1  Architektúr...'!J38</f>
        <v>0</v>
      </c>
      <c r="AZ97" s="108">
        <f>'01 - SO-01.1  Architektúr...'!F35</f>
        <v>0</v>
      </c>
      <c r="BA97" s="108">
        <f>'01 - SO-01.1  Architektúr...'!F36</f>
        <v>0</v>
      </c>
      <c r="BB97" s="108">
        <f>'01 - SO-01.1  Architektúr...'!F37</f>
        <v>0</v>
      </c>
      <c r="BC97" s="108">
        <f>'01 - SO-01.1  Architektúr...'!F38</f>
        <v>0</v>
      </c>
      <c r="BD97" s="110">
        <f>'01 - SO-01.1  Architektúr...'!F39</f>
        <v>0</v>
      </c>
      <c r="BT97" s="111" t="s">
        <v>88</v>
      </c>
      <c r="BV97" s="111" t="s">
        <v>78</v>
      </c>
      <c r="BW97" s="111" t="s">
        <v>89</v>
      </c>
      <c r="BX97" s="111" t="s">
        <v>84</v>
      </c>
      <c r="CL97" s="111" t="s">
        <v>1</v>
      </c>
    </row>
    <row r="98" spans="1:91" s="4" customFormat="1" ht="16.5" customHeight="1">
      <c r="A98" s="104" t="s">
        <v>85</v>
      </c>
      <c r="B98" s="59"/>
      <c r="C98" s="105"/>
      <c r="D98" s="105"/>
      <c r="E98" s="297" t="s">
        <v>90</v>
      </c>
      <c r="F98" s="297"/>
      <c r="G98" s="297"/>
      <c r="H98" s="297"/>
      <c r="I98" s="297"/>
      <c r="J98" s="105"/>
      <c r="K98" s="297" t="s">
        <v>91</v>
      </c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300">
        <f>'02 - SO-01.2  Zdravotechn...'!J32</f>
        <v>0</v>
      </c>
      <c r="AH98" s="301"/>
      <c r="AI98" s="301"/>
      <c r="AJ98" s="301"/>
      <c r="AK98" s="301"/>
      <c r="AL98" s="301"/>
      <c r="AM98" s="301"/>
      <c r="AN98" s="300">
        <f t="shared" si="0"/>
        <v>0</v>
      </c>
      <c r="AO98" s="301"/>
      <c r="AP98" s="301"/>
      <c r="AQ98" s="106" t="s">
        <v>87</v>
      </c>
      <c r="AR98" s="61"/>
      <c r="AS98" s="107">
        <v>0</v>
      </c>
      <c r="AT98" s="108">
        <f t="shared" si="1"/>
        <v>0</v>
      </c>
      <c r="AU98" s="109">
        <f>'02 - SO-01.2  Zdravotechn...'!P125</f>
        <v>0</v>
      </c>
      <c r="AV98" s="108">
        <f>'02 - SO-01.2  Zdravotechn...'!J35</f>
        <v>0</v>
      </c>
      <c r="AW98" s="108">
        <f>'02 - SO-01.2  Zdravotechn...'!J36</f>
        <v>0</v>
      </c>
      <c r="AX98" s="108">
        <f>'02 - SO-01.2  Zdravotechn...'!J37</f>
        <v>0</v>
      </c>
      <c r="AY98" s="108">
        <f>'02 - SO-01.2  Zdravotechn...'!J38</f>
        <v>0</v>
      </c>
      <c r="AZ98" s="108">
        <f>'02 - SO-01.2  Zdravotechn...'!F35</f>
        <v>0</v>
      </c>
      <c r="BA98" s="108">
        <f>'02 - SO-01.2  Zdravotechn...'!F36</f>
        <v>0</v>
      </c>
      <c r="BB98" s="108">
        <f>'02 - SO-01.2  Zdravotechn...'!F37</f>
        <v>0</v>
      </c>
      <c r="BC98" s="108">
        <f>'02 - SO-01.2  Zdravotechn...'!F38</f>
        <v>0</v>
      </c>
      <c r="BD98" s="110">
        <f>'02 - SO-01.2  Zdravotechn...'!F39</f>
        <v>0</v>
      </c>
      <c r="BT98" s="111" t="s">
        <v>88</v>
      </c>
      <c r="BV98" s="111" t="s">
        <v>78</v>
      </c>
      <c r="BW98" s="111" t="s">
        <v>92</v>
      </c>
      <c r="BX98" s="111" t="s">
        <v>84</v>
      </c>
      <c r="CL98" s="111" t="s">
        <v>1</v>
      </c>
    </row>
    <row r="99" spans="1:91" s="4" customFormat="1" ht="16.5" customHeight="1">
      <c r="A99" s="104" t="s">
        <v>85</v>
      </c>
      <c r="B99" s="59"/>
      <c r="C99" s="105"/>
      <c r="D99" s="105"/>
      <c r="E99" s="297" t="s">
        <v>93</v>
      </c>
      <c r="F99" s="297"/>
      <c r="G99" s="297"/>
      <c r="H99" s="297"/>
      <c r="I99" s="297"/>
      <c r="J99" s="105"/>
      <c r="K99" s="297" t="s">
        <v>94</v>
      </c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300">
        <f>'03 - SO-01.3  Vnútorná pl...'!J32</f>
        <v>0</v>
      </c>
      <c r="AH99" s="301"/>
      <c r="AI99" s="301"/>
      <c r="AJ99" s="301"/>
      <c r="AK99" s="301"/>
      <c r="AL99" s="301"/>
      <c r="AM99" s="301"/>
      <c r="AN99" s="300">
        <f t="shared" si="0"/>
        <v>0</v>
      </c>
      <c r="AO99" s="301"/>
      <c r="AP99" s="301"/>
      <c r="AQ99" s="106" t="s">
        <v>87</v>
      </c>
      <c r="AR99" s="61"/>
      <c r="AS99" s="107">
        <v>0</v>
      </c>
      <c r="AT99" s="108">
        <f t="shared" si="1"/>
        <v>0</v>
      </c>
      <c r="AU99" s="109">
        <f>'03 - SO-01.3  Vnútorná pl...'!P123</f>
        <v>0</v>
      </c>
      <c r="AV99" s="108">
        <f>'03 - SO-01.3  Vnútorná pl...'!J35</f>
        <v>0</v>
      </c>
      <c r="AW99" s="108">
        <f>'03 - SO-01.3  Vnútorná pl...'!J36</f>
        <v>0</v>
      </c>
      <c r="AX99" s="108">
        <f>'03 - SO-01.3  Vnútorná pl...'!J37</f>
        <v>0</v>
      </c>
      <c r="AY99" s="108">
        <f>'03 - SO-01.3  Vnútorná pl...'!J38</f>
        <v>0</v>
      </c>
      <c r="AZ99" s="108">
        <f>'03 - SO-01.3  Vnútorná pl...'!F35</f>
        <v>0</v>
      </c>
      <c r="BA99" s="108">
        <f>'03 - SO-01.3  Vnútorná pl...'!F36</f>
        <v>0</v>
      </c>
      <c r="BB99" s="108">
        <f>'03 - SO-01.3  Vnútorná pl...'!F37</f>
        <v>0</v>
      </c>
      <c r="BC99" s="108">
        <f>'03 - SO-01.3  Vnútorná pl...'!F38</f>
        <v>0</v>
      </c>
      <c r="BD99" s="110">
        <f>'03 - SO-01.3  Vnútorná pl...'!F39</f>
        <v>0</v>
      </c>
      <c r="BT99" s="111" t="s">
        <v>88</v>
      </c>
      <c r="BV99" s="111" t="s">
        <v>78</v>
      </c>
      <c r="BW99" s="111" t="s">
        <v>95</v>
      </c>
      <c r="BX99" s="111" t="s">
        <v>84</v>
      </c>
      <c r="CL99" s="111" t="s">
        <v>1</v>
      </c>
    </row>
    <row r="100" spans="1:91" s="4" customFormat="1" ht="16.5" customHeight="1">
      <c r="A100" s="104" t="s">
        <v>85</v>
      </c>
      <c r="B100" s="59"/>
      <c r="C100" s="105"/>
      <c r="D100" s="105"/>
      <c r="E100" s="297" t="s">
        <v>96</v>
      </c>
      <c r="F100" s="297"/>
      <c r="G100" s="297"/>
      <c r="H100" s="297"/>
      <c r="I100" s="297"/>
      <c r="J100" s="105"/>
      <c r="K100" s="297" t="s">
        <v>97</v>
      </c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300">
        <f>'04 - SO-01.4  Ústredné vy...'!J32</f>
        <v>0</v>
      </c>
      <c r="AH100" s="301"/>
      <c r="AI100" s="301"/>
      <c r="AJ100" s="301"/>
      <c r="AK100" s="301"/>
      <c r="AL100" s="301"/>
      <c r="AM100" s="301"/>
      <c r="AN100" s="300">
        <f t="shared" si="0"/>
        <v>0</v>
      </c>
      <c r="AO100" s="301"/>
      <c r="AP100" s="301"/>
      <c r="AQ100" s="106" t="s">
        <v>87</v>
      </c>
      <c r="AR100" s="61"/>
      <c r="AS100" s="107">
        <v>0</v>
      </c>
      <c r="AT100" s="108">
        <f t="shared" si="1"/>
        <v>0</v>
      </c>
      <c r="AU100" s="109">
        <f>'04 - SO-01.4  Ústredné vy...'!P129</f>
        <v>0</v>
      </c>
      <c r="AV100" s="108">
        <f>'04 - SO-01.4  Ústredné vy...'!J35</f>
        <v>0</v>
      </c>
      <c r="AW100" s="108">
        <f>'04 - SO-01.4  Ústredné vy...'!J36</f>
        <v>0</v>
      </c>
      <c r="AX100" s="108">
        <f>'04 - SO-01.4  Ústredné vy...'!J37</f>
        <v>0</v>
      </c>
      <c r="AY100" s="108">
        <f>'04 - SO-01.4  Ústredné vy...'!J38</f>
        <v>0</v>
      </c>
      <c r="AZ100" s="108">
        <f>'04 - SO-01.4  Ústredné vy...'!F35</f>
        <v>0</v>
      </c>
      <c r="BA100" s="108">
        <f>'04 - SO-01.4  Ústredné vy...'!F36</f>
        <v>0</v>
      </c>
      <c r="BB100" s="108">
        <f>'04 - SO-01.4  Ústredné vy...'!F37</f>
        <v>0</v>
      </c>
      <c r="BC100" s="108">
        <f>'04 - SO-01.4  Ústredné vy...'!F38</f>
        <v>0</v>
      </c>
      <c r="BD100" s="110">
        <f>'04 - SO-01.4  Ústredné vy...'!F39</f>
        <v>0</v>
      </c>
      <c r="BT100" s="111" t="s">
        <v>88</v>
      </c>
      <c r="BV100" s="111" t="s">
        <v>78</v>
      </c>
      <c r="BW100" s="111" t="s">
        <v>98</v>
      </c>
      <c r="BX100" s="111" t="s">
        <v>84</v>
      </c>
      <c r="CL100" s="111" t="s">
        <v>1</v>
      </c>
    </row>
    <row r="101" spans="1:91" s="4" customFormat="1" ht="23.25" customHeight="1">
      <c r="A101" s="104" t="s">
        <v>85</v>
      </c>
      <c r="B101" s="59"/>
      <c r="C101" s="105"/>
      <c r="D101" s="105"/>
      <c r="E101" s="297" t="s">
        <v>99</v>
      </c>
      <c r="F101" s="297"/>
      <c r="G101" s="297"/>
      <c r="H101" s="297"/>
      <c r="I101" s="297"/>
      <c r="J101" s="105"/>
      <c r="K101" s="297" t="s">
        <v>100</v>
      </c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300">
        <f>'05 - SO-01.5  Elektroinšt...'!J32</f>
        <v>0</v>
      </c>
      <c r="AH101" s="301"/>
      <c r="AI101" s="301"/>
      <c r="AJ101" s="301"/>
      <c r="AK101" s="301"/>
      <c r="AL101" s="301"/>
      <c r="AM101" s="301"/>
      <c r="AN101" s="300">
        <f t="shared" si="0"/>
        <v>0</v>
      </c>
      <c r="AO101" s="301"/>
      <c r="AP101" s="301"/>
      <c r="AQ101" s="106" t="s">
        <v>87</v>
      </c>
      <c r="AR101" s="61"/>
      <c r="AS101" s="107">
        <v>0</v>
      </c>
      <c r="AT101" s="108">
        <f t="shared" si="1"/>
        <v>0</v>
      </c>
      <c r="AU101" s="109">
        <f>'05 - SO-01.5  Elektroinšt...'!P124</f>
        <v>0</v>
      </c>
      <c r="AV101" s="108">
        <f>'05 - SO-01.5  Elektroinšt...'!J35</f>
        <v>0</v>
      </c>
      <c r="AW101" s="108">
        <f>'05 - SO-01.5  Elektroinšt...'!J36</f>
        <v>0</v>
      </c>
      <c r="AX101" s="108">
        <f>'05 - SO-01.5  Elektroinšt...'!J37</f>
        <v>0</v>
      </c>
      <c r="AY101" s="108">
        <f>'05 - SO-01.5  Elektroinšt...'!J38</f>
        <v>0</v>
      </c>
      <c r="AZ101" s="108">
        <f>'05 - SO-01.5  Elektroinšt...'!F35</f>
        <v>0</v>
      </c>
      <c r="BA101" s="108">
        <f>'05 - SO-01.5  Elektroinšt...'!F36</f>
        <v>0</v>
      </c>
      <c r="BB101" s="108">
        <f>'05 - SO-01.5  Elektroinšt...'!F37</f>
        <v>0</v>
      </c>
      <c r="BC101" s="108">
        <f>'05 - SO-01.5  Elektroinšt...'!F38</f>
        <v>0</v>
      </c>
      <c r="BD101" s="110">
        <f>'05 - SO-01.5  Elektroinšt...'!F39</f>
        <v>0</v>
      </c>
      <c r="BT101" s="111" t="s">
        <v>88</v>
      </c>
      <c r="BV101" s="111" t="s">
        <v>78</v>
      </c>
      <c r="BW101" s="111" t="s">
        <v>101</v>
      </c>
      <c r="BX101" s="111" t="s">
        <v>84</v>
      </c>
      <c r="CL101" s="111" t="s">
        <v>1</v>
      </c>
    </row>
    <row r="102" spans="1:91" s="4" customFormat="1" ht="16.5" customHeight="1">
      <c r="A102" s="104" t="s">
        <v>85</v>
      </c>
      <c r="B102" s="59"/>
      <c r="C102" s="105"/>
      <c r="D102" s="105"/>
      <c r="E102" s="297" t="s">
        <v>102</v>
      </c>
      <c r="F102" s="297"/>
      <c r="G102" s="297"/>
      <c r="H102" s="297"/>
      <c r="I102" s="297"/>
      <c r="J102" s="105"/>
      <c r="K102" s="297" t="s">
        <v>103</v>
      </c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300">
        <f>'06 - SO-01.6  Elektroinšt...'!J32</f>
        <v>0</v>
      </c>
      <c r="AH102" s="301"/>
      <c r="AI102" s="301"/>
      <c r="AJ102" s="301"/>
      <c r="AK102" s="301"/>
      <c r="AL102" s="301"/>
      <c r="AM102" s="301"/>
      <c r="AN102" s="300">
        <f t="shared" si="0"/>
        <v>0</v>
      </c>
      <c r="AO102" s="301"/>
      <c r="AP102" s="301"/>
      <c r="AQ102" s="106" t="s">
        <v>87</v>
      </c>
      <c r="AR102" s="61"/>
      <c r="AS102" s="107">
        <v>0</v>
      </c>
      <c r="AT102" s="108">
        <f t="shared" si="1"/>
        <v>0</v>
      </c>
      <c r="AU102" s="109">
        <f>'06 - SO-01.6  Elektroinšt...'!P124</f>
        <v>0</v>
      </c>
      <c r="AV102" s="108">
        <f>'06 - SO-01.6  Elektroinšt...'!J35</f>
        <v>0</v>
      </c>
      <c r="AW102" s="108">
        <f>'06 - SO-01.6  Elektroinšt...'!J36</f>
        <v>0</v>
      </c>
      <c r="AX102" s="108">
        <f>'06 - SO-01.6  Elektroinšt...'!J37</f>
        <v>0</v>
      </c>
      <c r="AY102" s="108">
        <f>'06 - SO-01.6  Elektroinšt...'!J38</f>
        <v>0</v>
      </c>
      <c r="AZ102" s="108">
        <f>'06 - SO-01.6  Elektroinšt...'!F35</f>
        <v>0</v>
      </c>
      <c r="BA102" s="108">
        <f>'06 - SO-01.6  Elektroinšt...'!F36</f>
        <v>0</v>
      </c>
      <c r="BB102" s="108">
        <f>'06 - SO-01.6  Elektroinšt...'!F37</f>
        <v>0</v>
      </c>
      <c r="BC102" s="108">
        <f>'06 - SO-01.6  Elektroinšt...'!F38</f>
        <v>0</v>
      </c>
      <c r="BD102" s="110">
        <f>'06 - SO-01.6  Elektroinšt...'!F39</f>
        <v>0</v>
      </c>
      <c r="BT102" s="111" t="s">
        <v>88</v>
      </c>
      <c r="BV102" s="111" t="s">
        <v>78</v>
      </c>
      <c r="BW102" s="111" t="s">
        <v>104</v>
      </c>
      <c r="BX102" s="111" t="s">
        <v>84</v>
      </c>
      <c r="CL102" s="111" t="s">
        <v>1</v>
      </c>
    </row>
    <row r="103" spans="1:91" s="4" customFormat="1" ht="16.5" customHeight="1">
      <c r="A103" s="104" t="s">
        <v>85</v>
      </c>
      <c r="B103" s="59"/>
      <c r="C103" s="105"/>
      <c r="D103" s="105"/>
      <c r="E103" s="297" t="s">
        <v>105</v>
      </c>
      <c r="F103" s="297"/>
      <c r="G103" s="297"/>
      <c r="H103" s="297"/>
      <c r="I103" s="297"/>
      <c r="J103" s="105"/>
      <c r="K103" s="297" t="s">
        <v>106</v>
      </c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300">
        <f>'07 - SO-01.7  Fotovoltaic...'!J32</f>
        <v>0</v>
      </c>
      <c r="AH103" s="301"/>
      <c r="AI103" s="301"/>
      <c r="AJ103" s="301"/>
      <c r="AK103" s="301"/>
      <c r="AL103" s="301"/>
      <c r="AM103" s="301"/>
      <c r="AN103" s="300">
        <f t="shared" si="0"/>
        <v>0</v>
      </c>
      <c r="AO103" s="301"/>
      <c r="AP103" s="301"/>
      <c r="AQ103" s="106" t="s">
        <v>87</v>
      </c>
      <c r="AR103" s="61"/>
      <c r="AS103" s="107">
        <v>0</v>
      </c>
      <c r="AT103" s="108">
        <f t="shared" si="1"/>
        <v>0</v>
      </c>
      <c r="AU103" s="109">
        <f>'07 - SO-01.7  Fotovoltaic...'!P123</f>
        <v>0</v>
      </c>
      <c r="AV103" s="108">
        <f>'07 - SO-01.7  Fotovoltaic...'!J35</f>
        <v>0</v>
      </c>
      <c r="AW103" s="108">
        <f>'07 - SO-01.7  Fotovoltaic...'!J36</f>
        <v>0</v>
      </c>
      <c r="AX103" s="108">
        <f>'07 - SO-01.7  Fotovoltaic...'!J37</f>
        <v>0</v>
      </c>
      <c r="AY103" s="108">
        <f>'07 - SO-01.7  Fotovoltaic...'!J38</f>
        <v>0</v>
      </c>
      <c r="AZ103" s="108">
        <f>'07 - SO-01.7  Fotovoltaic...'!F35</f>
        <v>0</v>
      </c>
      <c r="BA103" s="108">
        <f>'07 - SO-01.7  Fotovoltaic...'!F36</f>
        <v>0</v>
      </c>
      <c r="BB103" s="108">
        <f>'07 - SO-01.7  Fotovoltaic...'!F37</f>
        <v>0</v>
      </c>
      <c r="BC103" s="108">
        <f>'07 - SO-01.7  Fotovoltaic...'!F38</f>
        <v>0</v>
      </c>
      <c r="BD103" s="110">
        <f>'07 - SO-01.7  Fotovoltaic...'!F39</f>
        <v>0</v>
      </c>
      <c r="BT103" s="111" t="s">
        <v>88</v>
      </c>
      <c r="BV103" s="111" t="s">
        <v>78</v>
      </c>
      <c r="BW103" s="111" t="s">
        <v>107</v>
      </c>
      <c r="BX103" s="111" t="s">
        <v>84</v>
      </c>
      <c r="CL103" s="111" t="s">
        <v>1</v>
      </c>
    </row>
    <row r="104" spans="1:91" s="4" customFormat="1" ht="23.25" customHeight="1">
      <c r="A104" s="104" t="s">
        <v>85</v>
      </c>
      <c r="B104" s="59"/>
      <c r="C104" s="105"/>
      <c r="D104" s="105"/>
      <c r="E104" s="297" t="s">
        <v>108</v>
      </c>
      <c r="F104" s="297"/>
      <c r="G104" s="297"/>
      <c r="H104" s="297"/>
      <c r="I104" s="297"/>
      <c r="J104" s="105"/>
      <c r="K104" s="297" t="s">
        <v>109</v>
      </c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300">
        <f>'08 - SO-01.8  Vzduchitech...'!J32</f>
        <v>0</v>
      </c>
      <c r="AH104" s="301"/>
      <c r="AI104" s="301"/>
      <c r="AJ104" s="301"/>
      <c r="AK104" s="301"/>
      <c r="AL104" s="301"/>
      <c r="AM104" s="301"/>
      <c r="AN104" s="300">
        <f t="shared" si="0"/>
        <v>0</v>
      </c>
      <c r="AO104" s="301"/>
      <c r="AP104" s="301"/>
      <c r="AQ104" s="106" t="s">
        <v>87</v>
      </c>
      <c r="AR104" s="61"/>
      <c r="AS104" s="107">
        <v>0</v>
      </c>
      <c r="AT104" s="108">
        <f t="shared" si="1"/>
        <v>0</v>
      </c>
      <c r="AU104" s="109">
        <f>'08 - SO-01.8  Vzduchitech...'!P122</f>
        <v>0</v>
      </c>
      <c r="AV104" s="108">
        <f>'08 - SO-01.8  Vzduchitech...'!J35</f>
        <v>0</v>
      </c>
      <c r="AW104" s="108">
        <f>'08 - SO-01.8  Vzduchitech...'!J36</f>
        <v>0</v>
      </c>
      <c r="AX104" s="108">
        <f>'08 - SO-01.8  Vzduchitech...'!J37</f>
        <v>0</v>
      </c>
      <c r="AY104" s="108">
        <f>'08 - SO-01.8  Vzduchitech...'!J38</f>
        <v>0</v>
      </c>
      <c r="AZ104" s="108">
        <f>'08 - SO-01.8  Vzduchitech...'!F35</f>
        <v>0</v>
      </c>
      <c r="BA104" s="108">
        <f>'08 - SO-01.8  Vzduchitech...'!F36</f>
        <v>0</v>
      </c>
      <c r="BB104" s="108">
        <f>'08 - SO-01.8  Vzduchitech...'!F37</f>
        <v>0</v>
      </c>
      <c r="BC104" s="108">
        <f>'08 - SO-01.8  Vzduchitech...'!F38</f>
        <v>0</v>
      </c>
      <c r="BD104" s="110">
        <f>'08 - SO-01.8  Vzduchitech...'!F39</f>
        <v>0</v>
      </c>
      <c r="BT104" s="111" t="s">
        <v>88</v>
      </c>
      <c r="BV104" s="111" t="s">
        <v>78</v>
      </c>
      <c r="BW104" s="111" t="s">
        <v>110</v>
      </c>
      <c r="BX104" s="111" t="s">
        <v>84</v>
      </c>
      <c r="CL104" s="111" t="s">
        <v>1</v>
      </c>
    </row>
    <row r="105" spans="1:91" s="7" customFormat="1" ht="16.5" customHeight="1">
      <c r="B105" s="94"/>
      <c r="C105" s="95"/>
      <c r="D105" s="296" t="s">
        <v>90</v>
      </c>
      <c r="E105" s="296"/>
      <c r="F105" s="296"/>
      <c r="G105" s="296"/>
      <c r="H105" s="296"/>
      <c r="I105" s="96"/>
      <c r="J105" s="296" t="s">
        <v>111</v>
      </c>
      <c r="K105" s="296"/>
      <c r="L105" s="296"/>
      <c r="M105" s="296"/>
      <c r="N105" s="296"/>
      <c r="O105" s="296"/>
      <c r="P105" s="296"/>
      <c r="Q105" s="296"/>
      <c r="R105" s="296"/>
      <c r="S105" s="296"/>
      <c r="T105" s="296"/>
      <c r="U105" s="296"/>
      <c r="V105" s="296"/>
      <c r="W105" s="296"/>
      <c r="X105" s="296"/>
      <c r="Y105" s="296"/>
      <c r="Z105" s="296"/>
      <c r="AA105" s="296"/>
      <c r="AB105" s="296"/>
      <c r="AC105" s="296"/>
      <c r="AD105" s="296"/>
      <c r="AE105" s="296"/>
      <c r="AF105" s="296"/>
      <c r="AG105" s="304">
        <f>ROUND(SUM(AG106:AG108),2)</f>
        <v>0</v>
      </c>
      <c r="AH105" s="303"/>
      <c r="AI105" s="303"/>
      <c r="AJ105" s="303"/>
      <c r="AK105" s="303"/>
      <c r="AL105" s="303"/>
      <c r="AM105" s="303"/>
      <c r="AN105" s="302">
        <f t="shared" si="0"/>
        <v>0</v>
      </c>
      <c r="AO105" s="303"/>
      <c r="AP105" s="303"/>
      <c r="AQ105" s="97" t="s">
        <v>82</v>
      </c>
      <c r="AR105" s="98"/>
      <c r="AS105" s="99">
        <f>ROUND(SUM(AS106:AS108),2)</f>
        <v>0</v>
      </c>
      <c r="AT105" s="100">
        <f t="shared" si="1"/>
        <v>0</v>
      </c>
      <c r="AU105" s="101">
        <f>ROUND(SUM(AU106:AU108),5)</f>
        <v>0</v>
      </c>
      <c r="AV105" s="100">
        <f>ROUND(AZ105*L30,2)</f>
        <v>0</v>
      </c>
      <c r="AW105" s="100">
        <f>ROUND(BA105*L31,2)</f>
        <v>0</v>
      </c>
      <c r="AX105" s="100">
        <f>ROUND(BB105*L30,2)</f>
        <v>0</v>
      </c>
      <c r="AY105" s="100">
        <f>ROUND(BC105*L31,2)</f>
        <v>0</v>
      </c>
      <c r="AZ105" s="100">
        <f>ROUND(SUM(AZ106:AZ108),2)</f>
        <v>0</v>
      </c>
      <c r="BA105" s="100">
        <f>ROUND(SUM(BA106:BA108),2)</f>
        <v>0</v>
      </c>
      <c r="BB105" s="100">
        <f>ROUND(SUM(BB106:BB108),2)</f>
        <v>0</v>
      </c>
      <c r="BC105" s="100">
        <f>ROUND(SUM(BC106:BC108),2)</f>
        <v>0</v>
      </c>
      <c r="BD105" s="102">
        <f>ROUND(SUM(BD106:BD108),2)</f>
        <v>0</v>
      </c>
      <c r="BS105" s="103" t="s">
        <v>75</v>
      </c>
      <c r="BT105" s="103" t="s">
        <v>83</v>
      </c>
      <c r="BU105" s="103" t="s">
        <v>77</v>
      </c>
      <c r="BV105" s="103" t="s">
        <v>78</v>
      </c>
      <c r="BW105" s="103" t="s">
        <v>112</v>
      </c>
      <c r="BX105" s="103" t="s">
        <v>5</v>
      </c>
      <c r="CL105" s="103" t="s">
        <v>1</v>
      </c>
      <c r="CM105" s="103" t="s">
        <v>76</v>
      </c>
    </row>
    <row r="106" spans="1:91" s="4" customFormat="1" ht="16.5" customHeight="1">
      <c r="A106" s="104" t="s">
        <v>85</v>
      </c>
      <c r="B106" s="59"/>
      <c r="C106" s="105"/>
      <c r="D106" s="105"/>
      <c r="E106" s="297" t="s">
        <v>80</v>
      </c>
      <c r="F106" s="297"/>
      <c r="G106" s="297"/>
      <c r="H106" s="297"/>
      <c r="I106" s="297"/>
      <c r="J106" s="105"/>
      <c r="K106" s="297" t="s">
        <v>113</v>
      </c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300">
        <f>'01 - SO-02.1  Vodovodná p...'!J32</f>
        <v>0</v>
      </c>
      <c r="AH106" s="301"/>
      <c r="AI106" s="301"/>
      <c r="AJ106" s="301"/>
      <c r="AK106" s="301"/>
      <c r="AL106" s="301"/>
      <c r="AM106" s="301"/>
      <c r="AN106" s="300">
        <f t="shared" si="0"/>
        <v>0</v>
      </c>
      <c r="AO106" s="301"/>
      <c r="AP106" s="301"/>
      <c r="AQ106" s="106" t="s">
        <v>87</v>
      </c>
      <c r="AR106" s="61"/>
      <c r="AS106" s="107">
        <v>0</v>
      </c>
      <c r="AT106" s="108">
        <f t="shared" si="1"/>
        <v>0</v>
      </c>
      <c r="AU106" s="109">
        <f>'01 - SO-02.1  Vodovodná p...'!P125</f>
        <v>0</v>
      </c>
      <c r="AV106" s="108">
        <f>'01 - SO-02.1  Vodovodná p...'!J35</f>
        <v>0</v>
      </c>
      <c r="AW106" s="108">
        <f>'01 - SO-02.1  Vodovodná p...'!J36</f>
        <v>0</v>
      </c>
      <c r="AX106" s="108">
        <f>'01 - SO-02.1  Vodovodná p...'!J37</f>
        <v>0</v>
      </c>
      <c r="AY106" s="108">
        <f>'01 - SO-02.1  Vodovodná p...'!J38</f>
        <v>0</v>
      </c>
      <c r="AZ106" s="108">
        <f>'01 - SO-02.1  Vodovodná p...'!F35</f>
        <v>0</v>
      </c>
      <c r="BA106" s="108">
        <f>'01 - SO-02.1  Vodovodná p...'!F36</f>
        <v>0</v>
      </c>
      <c r="BB106" s="108">
        <f>'01 - SO-02.1  Vodovodná p...'!F37</f>
        <v>0</v>
      </c>
      <c r="BC106" s="108">
        <f>'01 - SO-02.1  Vodovodná p...'!F38</f>
        <v>0</v>
      </c>
      <c r="BD106" s="110">
        <f>'01 - SO-02.1  Vodovodná p...'!F39</f>
        <v>0</v>
      </c>
      <c r="BT106" s="111" t="s">
        <v>88</v>
      </c>
      <c r="BV106" s="111" t="s">
        <v>78</v>
      </c>
      <c r="BW106" s="111" t="s">
        <v>114</v>
      </c>
      <c r="BX106" s="111" t="s">
        <v>112</v>
      </c>
      <c r="CL106" s="111" t="s">
        <v>1</v>
      </c>
    </row>
    <row r="107" spans="1:91" s="4" customFormat="1" ht="16.5" customHeight="1">
      <c r="A107" s="104" t="s">
        <v>85</v>
      </c>
      <c r="B107" s="59"/>
      <c r="C107" s="105"/>
      <c r="D107" s="105"/>
      <c r="E107" s="297" t="s">
        <v>90</v>
      </c>
      <c r="F107" s="297"/>
      <c r="G107" s="297"/>
      <c r="H107" s="297"/>
      <c r="I107" s="297"/>
      <c r="J107" s="105"/>
      <c r="K107" s="297" t="s">
        <v>115</v>
      </c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300">
        <f>'02 - SO-02.2  Vonkajší do...'!J32</f>
        <v>0</v>
      </c>
      <c r="AH107" s="301"/>
      <c r="AI107" s="301"/>
      <c r="AJ107" s="301"/>
      <c r="AK107" s="301"/>
      <c r="AL107" s="301"/>
      <c r="AM107" s="301"/>
      <c r="AN107" s="300">
        <f t="shared" si="0"/>
        <v>0</v>
      </c>
      <c r="AO107" s="301"/>
      <c r="AP107" s="301"/>
      <c r="AQ107" s="106" t="s">
        <v>87</v>
      </c>
      <c r="AR107" s="61"/>
      <c r="AS107" s="107">
        <v>0</v>
      </c>
      <c r="AT107" s="108">
        <f t="shared" si="1"/>
        <v>0</v>
      </c>
      <c r="AU107" s="109">
        <f>'02 - SO-02.2  Vonkajší do...'!P125</f>
        <v>0</v>
      </c>
      <c r="AV107" s="108">
        <f>'02 - SO-02.2  Vonkajší do...'!J35</f>
        <v>0</v>
      </c>
      <c r="AW107" s="108">
        <f>'02 - SO-02.2  Vonkajší do...'!J36</f>
        <v>0</v>
      </c>
      <c r="AX107" s="108">
        <f>'02 - SO-02.2  Vonkajší do...'!J37</f>
        <v>0</v>
      </c>
      <c r="AY107" s="108">
        <f>'02 - SO-02.2  Vonkajší do...'!J38</f>
        <v>0</v>
      </c>
      <c r="AZ107" s="108">
        <f>'02 - SO-02.2  Vonkajší do...'!F35</f>
        <v>0</v>
      </c>
      <c r="BA107" s="108">
        <f>'02 - SO-02.2  Vonkajší do...'!F36</f>
        <v>0</v>
      </c>
      <c r="BB107" s="108">
        <f>'02 - SO-02.2  Vonkajší do...'!F37</f>
        <v>0</v>
      </c>
      <c r="BC107" s="108">
        <f>'02 - SO-02.2  Vonkajší do...'!F38</f>
        <v>0</v>
      </c>
      <c r="BD107" s="110">
        <f>'02 - SO-02.2  Vonkajší do...'!F39</f>
        <v>0</v>
      </c>
      <c r="BT107" s="111" t="s">
        <v>88</v>
      </c>
      <c r="BV107" s="111" t="s">
        <v>78</v>
      </c>
      <c r="BW107" s="111" t="s">
        <v>116</v>
      </c>
      <c r="BX107" s="111" t="s">
        <v>112</v>
      </c>
      <c r="CL107" s="111" t="s">
        <v>1</v>
      </c>
    </row>
    <row r="108" spans="1:91" s="4" customFormat="1" ht="16.5" customHeight="1">
      <c r="A108" s="104" t="s">
        <v>85</v>
      </c>
      <c r="B108" s="59"/>
      <c r="C108" s="105"/>
      <c r="D108" s="105"/>
      <c r="E108" s="297" t="s">
        <v>93</v>
      </c>
      <c r="F108" s="297"/>
      <c r="G108" s="297"/>
      <c r="H108" s="297"/>
      <c r="I108" s="297"/>
      <c r="J108" s="105"/>
      <c r="K108" s="297" t="s">
        <v>117</v>
      </c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300">
        <f>'03 - SO-02.3  Vodomerná š...'!J32</f>
        <v>0</v>
      </c>
      <c r="AH108" s="301"/>
      <c r="AI108" s="301"/>
      <c r="AJ108" s="301"/>
      <c r="AK108" s="301"/>
      <c r="AL108" s="301"/>
      <c r="AM108" s="301"/>
      <c r="AN108" s="300">
        <f t="shared" si="0"/>
        <v>0</v>
      </c>
      <c r="AO108" s="301"/>
      <c r="AP108" s="301"/>
      <c r="AQ108" s="106" t="s">
        <v>87</v>
      </c>
      <c r="AR108" s="61"/>
      <c r="AS108" s="107">
        <v>0</v>
      </c>
      <c r="AT108" s="108">
        <f t="shared" si="1"/>
        <v>0</v>
      </c>
      <c r="AU108" s="109">
        <f>'03 - SO-02.3  Vodomerná š...'!P127</f>
        <v>0</v>
      </c>
      <c r="AV108" s="108">
        <f>'03 - SO-02.3  Vodomerná š...'!J35</f>
        <v>0</v>
      </c>
      <c r="AW108" s="108">
        <f>'03 - SO-02.3  Vodomerná š...'!J36</f>
        <v>0</v>
      </c>
      <c r="AX108" s="108">
        <f>'03 - SO-02.3  Vodomerná š...'!J37</f>
        <v>0</v>
      </c>
      <c r="AY108" s="108">
        <f>'03 - SO-02.3  Vodomerná š...'!J38</f>
        <v>0</v>
      </c>
      <c r="AZ108" s="108">
        <f>'03 - SO-02.3  Vodomerná š...'!F35</f>
        <v>0</v>
      </c>
      <c r="BA108" s="108">
        <f>'03 - SO-02.3  Vodomerná š...'!F36</f>
        <v>0</v>
      </c>
      <c r="BB108" s="108">
        <f>'03 - SO-02.3  Vodomerná š...'!F37</f>
        <v>0</v>
      </c>
      <c r="BC108" s="108">
        <f>'03 - SO-02.3  Vodomerná š...'!F38</f>
        <v>0</v>
      </c>
      <c r="BD108" s="110">
        <f>'03 - SO-02.3  Vodomerná š...'!F39</f>
        <v>0</v>
      </c>
      <c r="BT108" s="111" t="s">
        <v>88</v>
      </c>
      <c r="BV108" s="111" t="s">
        <v>78</v>
      </c>
      <c r="BW108" s="111" t="s">
        <v>118</v>
      </c>
      <c r="BX108" s="111" t="s">
        <v>112</v>
      </c>
      <c r="CL108" s="111" t="s">
        <v>1</v>
      </c>
    </row>
    <row r="109" spans="1:91" s="7" customFormat="1" ht="16.5" customHeight="1">
      <c r="B109" s="94"/>
      <c r="C109" s="95"/>
      <c r="D109" s="296" t="s">
        <v>93</v>
      </c>
      <c r="E109" s="296"/>
      <c r="F109" s="296"/>
      <c r="G109" s="296"/>
      <c r="H109" s="296"/>
      <c r="I109" s="96"/>
      <c r="J109" s="296" t="s">
        <v>119</v>
      </c>
      <c r="K109" s="296"/>
      <c r="L109" s="296"/>
      <c r="M109" s="296"/>
      <c r="N109" s="296"/>
      <c r="O109" s="296"/>
      <c r="P109" s="296"/>
      <c r="Q109" s="296"/>
      <c r="R109" s="296"/>
      <c r="S109" s="296"/>
      <c r="T109" s="296"/>
      <c r="U109" s="296"/>
      <c r="V109" s="296"/>
      <c r="W109" s="296"/>
      <c r="X109" s="296"/>
      <c r="Y109" s="296"/>
      <c r="Z109" s="296"/>
      <c r="AA109" s="296"/>
      <c r="AB109" s="296"/>
      <c r="AC109" s="296"/>
      <c r="AD109" s="296"/>
      <c r="AE109" s="296"/>
      <c r="AF109" s="296"/>
      <c r="AG109" s="304">
        <f>ROUND(SUM(AG110:AG111),2)</f>
        <v>0</v>
      </c>
      <c r="AH109" s="303"/>
      <c r="AI109" s="303"/>
      <c r="AJ109" s="303"/>
      <c r="AK109" s="303"/>
      <c r="AL109" s="303"/>
      <c r="AM109" s="303"/>
      <c r="AN109" s="302">
        <f t="shared" si="0"/>
        <v>0</v>
      </c>
      <c r="AO109" s="303"/>
      <c r="AP109" s="303"/>
      <c r="AQ109" s="97" t="s">
        <v>82</v>
      </c>
      <c r="AR109" s="98"/>
      <c r="AS109" s="99">
        <f>ROUND(SUM(AS110:AS111),2)</f>
        <v>0</v>
      </c>
      <c r="AT109" s="100">
        <f t="shared" si="1"/>
        <v>0</v>
      </c>
      <c r="AU109" s="101">
        <f>ROUND(SUM(AU110:AU111),5)</f>
        <v>0</v>
      </c>
      <c r="AV109" s="100">
        <f>ROUND(AZ109*L30,2)</f>
        <v>0</v>
      </c>
      <c r="AW109" s="100">
        <f>ROUND(BA109*L31,2)</f>
        <v>0</v>
      </c>
      <c r="AX109" s="100">
        <f>ROUND(BB109*L30,2)</f>
        <v>0</v>
      </c>
      <c r="AY109" s="100">
        <f>ROUND(BC109*L31,2)</f>
        <v>0</v>
      </c>
      <c r="AZ109" s="100">
        <f>ROUND(SUM(AZ110:AZ111),2)</f>
        <v>0</v>
      </c>
      <c r="BA109" s="100">
        <f>ROUND(SUM(BA110:BA111),2)</f>
        <v>0</v>
      </c>
      <c r="BB109" s="100">
        <f>ROUND(SUM(BB110:BB111),2)</f>
        <v>0</v>
      </c>
      <c r="BC109" s="100">
        <f>ROUND(SUM(BC110:BC111),2)</f>
        <v>0</v>
      </c>
      <c r="BD109" s="102">
        <f>ROUND(SUM(BD110:BD111),2)</f>
        <v>0</v>
      </c>
      <c r="BS109" s="103" t="s">
        <v>75</v>
      </c>
      <c r="BT109" s="103" t="s">
        <v>83</v>
      </c>
      <c r="BU109" s="103" t="s">
        <v>77</v>
      </c>
      <c r="BV109" s="103" t="s">
        <v>78</v>
      </c>
      <c r="BW109" s="103" t="s">
        <v>120</v>
      </c>
      <c r="BX109" s="103" t="s">
        <v>5</v>
      </c>
      <c r="CL109" s="103" t="s">
        <v>1</v>
      </c>
      <c r="CM109" s="103" t="s">
        <v>76</v>
      </c>
    </row>
    <row r="110" spans="1:91" s="4" customFormat="1" ht="16.5" customHeight="1">
      <c r="A110" s="104" t="s">
        <v>85</v>
      </c>
      <c r="B110" s="59"/>
      <c r="C110" s="105"/>
      <c r="D110" s="105"/>
      <c r="E110" s="297" t="s">
        <v>80</v>
      </c>
      <c r="F110" s="297"/>
      <c r="G110" s="297"/>
      <c r="H110" s="297"/>
      <c r="I110" s="297"/>
      <c r="J110" s="105"/>
      <c r="K110" s="297" t="s">
        <v>121</v>
      </c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300">
        <f>'01 - SO-03.1  Kanalizačná...'!J32</f>
        <v>0</v>
      </c>
      <c r="AH110" s="301"/>
      <c r="AI110" s="301"/>
      <c r="AJ110" s="301"/>
      <c r="AK110" s="301"/>
      <c r="AL110" s="301"/>
      <c r="AM110" s="301"/>
      <c r="AN110" s="300">
        <f t="shared" si="0"/>
        <v>0</v>
      </c>
      <c r="AO110" s="301"/>
      <c r="AP110" s="301"/>
      <c r="AQ110" s="106" t="s">
        <v>87</v>
      </c>
      <c r="AR110" s="61"/>
      <c r="AS110" s="107">
        <v>0</v>
      </c>
      <c r="AT110" s="108">
        <f t="shared" si="1"/>
        <v>0</v>
      </c>
      <c r="AU110" s="109">
        <f>'01 - SO-03.1  Kanalizačná...'!P127</f>
        <v>0</v>
      </c>
      <c r="AV110" s="108">
        <f>'01 - SO-03.1  Kanalizačná...'!J35</f>
        <v>0</v>
      </c>
      <c r="AW110" s="108">
        <f>'01 - SO-03.1  Kanalizačná...'!J36</f>
        <v>0</v>
      </c>
      <c r="AX110" s="108">
        <f>'01 - SO-03.1  Kanalizačná...'!J37</f>
        <v>0</v>
      </c>
      <c r="AY110" s="108">
        <f>'01 - SO-03.1  Kanalizačná...'!J38</f>
        <v>0</v>
      </c>
      <c r="AZ110" s="108">
        <f>'01 - SO-03.1  Kanalizačná...'!F35</f>
        <v>0</v>
      </c>
      <c r="BA110" s="108">
        <f>'01 - SO-03.1  Kanalizačná...'!F36</f>
        <v>0</v>
      </c>
      <c r="BB110" s="108">
        <f>'01 - SO-03.1  Kanalizačná...'!F37</f>
        <v>0</v>
      </c>
      <c r="BC110" s="108">
        <f>'01 - SO-03.1  Kanalizačná...'!F38</f>
        <v>0</v>
      </c>
      <c r="BD110" s="110">
        <f>'01 - SO-03.1  Kanalizačná...'!F39</f>
        <v>0</v>
      </c>
      <c r="BT110" s="111" t="s">
        <v>88</v>
      </c>
      <c r="BV110" s="111" t="s">
        <v>78</v>
      </c>
      <c r="BW110" s="111" t="s">
        <v>122</v>
      </c>
      <c r="BX110" s="111" t="s">
        <v>120</v>
      </c>
      <c r="CL110" s="111" t="s">
        <v>1</v>
      </c>
    </row>
    <row r="111" spans="1:91" s="4" customFormat="1" ht="16.5" customHeight="1">
      <c r="A111" s="104" t="s">
        <v>85</v>
      </c>
      <c r="B111" s="59"/>
      <c r="C111" s="105"/>
      <c r="D111" s="105"/>
      <c r="E111" s="297" t="s">
        <v>90</v>
      </c>
      <c r="F111" s="297"/>
      <c r="G111" s="297"/>
      <c r="H111" s="297"/>
      <c r="I111" s="297"/>
      <c r="J111" s="105"/>
      <c r="K111" s="297" t="s">
        <v>123</v>
      </c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300">
        <f>'02 - SO-03.2  Vonkajšia d...'!J32</f>
        <v>0</v>
      </c>
      <c r="AH111" s="301"/>
      <c r="AI111" s="301"/>
      <c r="AJ111" s="301"/>
      <c r="AK111" s="301"/>
      <c r="AL111" s="301"/>
      <c r="AM111" s="301"/>
      <c r="AN111" s="300">
        <f t="shared" si="0"/>
        <v>0</v>
      </c>
      <c r="AO111" s="301"/>
      <c r="AP111" s="301"/>
      <c r="AQ111" s="106" t="s">
        <v>87</v>
      </c>
      <c r="AR111" s="61"/>
      <c r="AS111" s="107">
        <v>0</v>
      </c>
      <c r="AT111" s="108">
        <f t="shared" si="1"/>
        <v>0</v>
      </c>
      <c r="AU111" s="109">
        <f>'02 - SO-03.2  Vonkajšia d...'!P125</f>
        <v>0</v>
      </c>
      <c r="AV111" s="108">
        <f>'02 - SO-03.2  Vonkajšia d...'!J35</f>
        <v>0</v>
      </c>
      <c r="AW111" s="108">
        <f>'02 - SO-03.2  Vonkajšia d...'!J36</f>
        <v>0</v>
      </c>
      <c r="AX111" s="108">
        <f>'02 - SO-03.2  Vonkajšia d...'!J37</f>
        <v>0</v>
      </c>
      <c r="AY111" s="108">
        <f>'02 - SO-03.2  Vonkajšia d...'!J38</f>
        <v>0</v>
      </c>
      <c r="AZ111" s="108">
        <f>'02 - SO-03.2  Vonkajšia d...'!F35</f>
        <v>0</v>
      </c>
      <c r="BA111" s="108">
        <f>'02 - SO-03.2  Vonkajšia d...'!F36</f>
        <v>0</v>
      </c>
      <c r="BB111" s="108">
        <f>'02 - SO-03.2  Vonkajšia d...'!F37</f>
        <v>0</v>
      </c>
      <c r="BC111" s="108">
        <f>'02 - SO-03.2  Vonkajšia d...'!F38</f>
        <v>0</v>
      </c>
      <c r="BD111" s="110">
        <f>'02 - SO-03.2  Vonkajšia d...'!F39</f>
        <v>0</v>
      </c>
      <c r="BT111" s="111" t="s">
        <v>88</v>
      </c>
      <c r="BV111" s="111" t="s">
        <v>78</v>
      </c>
      <c r="BW111" s="111" t="s">
        <v>124</v>
      </c>
      <c r="BX111" s="111" t="s">
        <v>120</v>
      </c>
      <c r="CL111" s="111" t="s">
        <v>1</v>
      </c>
    </row>
    <row r="112" spans="1:91" s="7" customFormat="1" ht="16.5" customHeight="1">
      <c r="B112" s="94"/>
      <c r="C112" s="95"/>
      <c r="D112" s="296" t="s">
        <v>96</v>
      </c>
      <c r="E112" s="296"/>
      <c r="F112" s="296"/>
      <c r="G112" s="296"/>
      <c r="H112" s="296"/>
      <c r="I112" s="96"/>
      <c r="J112" s="296" t="s">
        <v>125</v>
      </c>
      <c r="K112" s="296"/>
      <c r="L112" s="296"/>
      <c r="M112" s="296"/>
      <c r="N112" s="296"/>
      <c r="O112" s="296"/>
      <c r="P112" s="296"/>
      <c r="Q112" s="296"/>
      <c r="R112" s="296"/>
      <c r="S112" s="296"/>
      <c r="T112" s="296"/>
      <c r="U112" s="296"/>
      <c r="V112" s="296"/>
      <c r="W112" s="296"/>
      <c r="X112" s="296"/>
      <c r="Y112" s="296"/>
      <c r="Z112" s="296"/>
      <c r="AA112" s="296"/>
      <c r="AB112" s="296"/>
      <c r="AC112" s="296"/>
      <c r="AD112" s="296"/>
      <c r="AE112" s="296"/>
      <c r="AF112" s="296"/>
      <c r="AG112" s="304">
        <f>ROUND(SUM(AG113:AG114),2)</f>
        <v>0</v>
      </c>
      <c r="AH112" s="303"/>
      <c r="AI112" s="303"/>
      <c r="AJ112" s="303"/>
      <c r="AK112" s="303"/>
      <c r="AL112" s="303"/>
      <c r="AM112" s="303"/>
      <c r="AN112" s="302">
        <f t="shared" si="0"/>
        <v>0</v>
      </c>
      <c r="AO112" s="303"/>
      <c r="AP112" s="303"/>
      <c r="AQ112" s="97" t="s">
        <v>82</v>
      </c>
      <c r="AR112" s="98"/>
      <c r="AS112" s="99">
        <f>ROUND(SUM(AS113:AS114),2)</f>
        <v>0</v>
      </c>
      <c r="AT112" s="100">
        <f t="shared" si="1"/>
        <v>0</v>
      </c>
      <c r="AU112" s="101">
        <f>ROUND(SUM(AU113:AU114),5)</f>
        <v>0</v>
      </c>
      <c r="AV112" s="100">
        <f>ROUND(AZ112*L30,2)</f>
        <v>0</v>
      </c>
      <c r="AW112" s="100">
        <f>ROUND(BA112*L31,2)</f>
        <v>0</v>
      </c>
      <c r="AX112" s="100">
        <f>ROUND(BB112*L30,2)</f>
        <v>0</v>
      </c>
      <c r="AY112" s="100">
        <f>ROUND(BC112*L31,2)</f>
        <v>0</v>
      </c>
      <c r="AZ112" s="100">
        <f>ROUND(SUM(AZ113:AZ114),2)</f>
        <v>0</v>
      </c>
      <c r="BA112" s="100">
        <f>ROUND(SUM(BA113:BA114),2)</f>
        <v>0</v>
      </c>
      <c r="BB112" s="100">
        <f>ROUND(SUM(BB113:BB114),2)</f>
        <v>0</v>
      </c>
      <c r="BC112" s="100">
        <f>ROUND(SUM(BC113:BC114),2)</f>
        <v>0</v>
      </c>
      <c r="BD112" s="102">
        <f>ROUND(SUM(BD113:BD114),2)</f>
        <v>0</v>
      </c>
      <c r="BS112" s="103" t="s">
        <v>75</v>
      </c>
      <c r="BT112" s="103" t="s">
        <v>83</v>
      </c>
      <c r="BU112" s="103" t="s">
        <v>77</v>
      </c>
      <c r="BV112" s="103" t="s">
        <v>78</v>
      </c>
      <c r="BW112" s="103" t="s">
        <v>126</v>
      </c>
      <c r="BX112" s="103" t="s">
        <v>5</v>
      </c>
      <c r="CL112" s="103" t="s">
        <v>1</v>
      </c>
      <c r="CM112" s="103" t="s">
        <v>76</v>
      </c>
    </row>
    <row r="113" spans="1:91" s="4" customFormat="1" ht="16.5" customHeight="1">
      <c r="A113" s="104" t="s">
        <v>85</v>
      </c>
      <c r="B113" s="59"/>
      <c r="C113" s="105"/>
      <c r="D113" s="105"/>
      <c r="E113" s="297" t="s">
        <v>80</v>
      </c>
      <c r="F113" s="297"/>
      <c r="G113" s="297"/>
      <c r="H113" s="297"/>
      <c r="I113" s="297"/>
      <c r="J113" s="105"/>
      <c r="K113" s="297" t="s">
        <v>127</v>
      </c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300">
        <f>'01 - SO-04.1  STL pripojo...'!J32</f>
        <v>0</v>
      </c>
      <c r="AH113" s="301"/>
      <c r="AI113" s="301"/>
      <c r="AJ113" s="301"/>
      <c r="AK113" s="301"/>
      <c r="AL113" s="301"/>
      <c r="AM113" s="301"/>
      <c r="AN113" s="300">
        <f t="shared" si="0"/>
        <v>0</v>
      </c>
      <c r="AO113" s="301"/>
      <c r="AP113" s="301"/>
      <c r="AQ113" s="106" t="s">
        <v>87</v>
      </c>
      <c r="AR113" s="61"/>
      <c r="AS113" s="107">
        <v>0</v>
      </c>
      <c r="AT113" s="108">
        <f t="shared" si="1"/>
        <v>0</v>
      </c>
      <c r="AU113" s="109">
        <f>'01 - SO-04.1  STL pripojo...'!P128</f>
        <v>0</v>
      </c>
      <c r="AV113" s="108">
        <f>'01 - SO-04.1  STL pripojo...'!J35</f>
        <v>0</v>
      </c>
      <c r="AW113" s="108">
        <f>'01 - SO-04.1  STL pripojo...'!J36</f>
        <v>0</v>
      </c>
      <c r="AX113" s="108">
        <f>'01 - SO-04.1  STL pripojo...'!J37</f>
        <v>0</v>
      </c>
      <c r="AY113" s="108">
        <f>'01 - SO-04.1  STL pripojo...'!J38</f>
        <v>0</v>
      </c>
      <c r="AZ113" s="108">
        <f>'01 - SO-04.1  STL pripojo...'!F35</f>
        <v>0</v>
      </c>
      <c r="BA113" s="108">
        <f>'01 - SO-04.1  STL pripojo...'!F36</f>
        <v>0</v>
      </c>
      <c r="BB113" s="108">
        <f>'01 - SO-04.1  STL pripojo...'!F37</f>
        <v>0</v>
      </c>
      <c r="BC113" s="108">
        <f>'01 - SO-04.1  STL pripojo...'!F38</f>
        <v>0</v>
      </c>
      <c r="BD113" s="110">
        <f>'01 - SO-04.1  STL pripojo...'!F39</f>
        <v>0</v>
      </c>
      <c r="BT113" s="111" t="s">
        <v>88</v>
      </c>
      <c r="BV113" s="111" t="s">
        <v>78</v>
      </c>
      <c r="BW113" s="111" t="s">
        <v>128</v>
      </c>
      <c r="BX113" s="111" t="s">
        <v>126</v>
      </c>
      <c r="CL113" s="111" t="s">
        <v>1</v>
      </c>
    </row>
    <row r="114" spans="1:91" s="4" customFormat="1" ht="16.5" customHeight="1">
      <c r="A114" s="104" t="s">
        <v>85</v>
      </c>
      <c r="B114" s="59"/>
      <c r="C114" s="105"/>
      <c r="D114" s="105"/>
      <c r="E114" s="297" t="s">
        <v>90</v>
      </c>
      <c r="F114" s="297"/>
      <c r="G114" s="297"/>
      <c r="H114" s="297"/>
      <c r="I114" s="297"/>
      <c r="J114" s="105"/>
      <c r="K114" s="297" t="s">
        <v>129</v>
      </c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300">
        <f>'02 - SO-04.2  Vonkajší NT...'!J32</f>
        <v>0</v>
      </c>
      <c r="AH114" s="301"/>
      <c r="AI114" s="301"/>
      <c r="AJ114" s="301"/>
      <c r="AK114" s="301"/>
      <c r="AL114" s="301"/>
      <c r="AM114" s="301"/>
      <c r="AN114" s="300">
        <f t="shared" si="0"/>
        <v>0</v>
      </c>
      <c r="AO114" s="301"/>
      <c r="AP114" s="301"/>
      <c r="AQ114" s="106" t="s">
        <v>87</v>
      </c>
      <c r="AR114" s="61"/>
      <c r="AS114" s="107">
        <v>0</v>
      </c>
      <c r="AT114" s="108">
        <f t="shared" si="1"/>
        <v>0</v>
      </c>
      <c r="AU114" s="109">
        <f>'02 - SO-04.2  Vonkajší NT...'!P128</f>
        <v>0</v>
      </c>
      <c r="AV114" s="108">
        <f>'02 - SO-04.2  Vonkajší NT...'!J35</f>
        <v>0</v>
      </c>
      <c r="AW114" s="108">
        <f>'02 - SO-04.2  Vonkajší NT...'!J36</f>
        <v>0</v>
      </c>
      <c r="AX114" s="108">
        <f>'02 - SO-04.2  Vonkajší NT...'!J37</f>
        <v>0</v>
      </c>
      <c r="AY114" s="108">
        <f>'02 - SO-04.2  Vonkajší NT...'!J38</f>
        <v>0</v>
      </c>
      <c r="AZ114" s="108">
        <f>'02 - SO-04.2  Vonkajší NT...'!F35</f>
        <v>0</v>
      </c>
      <c r="BA114" s="108">
        <f>'02 - SO-04.2  Vonkajší NT...'!F36</f>
        <v>0</v>
      </c>
      <c r="BB114" s="108">
        <f>'02 - SO-04.2  Vonkajší NT...'!F37</f>
        <v>0</v>
      </c>
      <c r="BC114" s="108">
        <f>'02 - SO-04.2  Vonkajší NT...'!F38</f>
        <v>0</v>
      </c>
      <c r="BD114" s="110">
        <f>'02 - SO-04.2  Vonkajší NT...'!F39</f>
        <v>0</v>
      </c>
      <c r="BT114" s="111" t="s">
        <v>88</v>
      </c>
      <c r="BV114" s="111" t="s">
        <v>78</v>
      </c>
      <c r="BW114" s="111" t="s">
        <v>130</v>
      </c>
      <c r="BX114" s="111" t="s">
        <v>126</v>
      </c>
      <c r="CL114" s="111" t="s">
        <v>1</v>
      </c>
    </row>
    <row r="115" spans="1:91" s="7" customFormat="1" ht="16.5" customHeight="1">
      <c r="B115" s="94"/>
      <c r="C115" s="95"/>
      <c r="D115" s="296" t="s">
        <v>99</v>
      </c>
      <c r="E115" s="296"/>
      <c r="F115" s="296"/>
      <c r="G115" s="296"/>
      <c r="H115" s="296"/>
      <c r="I115" s="96"/>
      <c r="J115" s="296" t="s">
        <v>131</v>
      </c>
      <c r="K115" s="296"/>
      <c r="L115" s="296"/>
      <c r="M115" s="296"/>
      <c r="N115" s="296"/>
      <c r="O115" s="296"/>
      <c r="P115" s="296"/>
      <c r="Q115" s="296"/>
      <c r="R115" s="296"/>
      <c r="S115" s="296"/>
      <c r="T115" s="296"/>
      <c r="U115" s="296"/>
      <c r="V115" s="296"/>
      <c r="W115" s="296"/>
      <c r="X115" s="296"/>
      <c r="Y115" s="296"/>
      <c r="Z115" s="296"/>
      <c r="AA115" s="296"/>
      <c r="AB115" s="296"/>
      <c r="AC115" s="296"/>
      <c r="AD115" s="296"/>
      <c r="AE115" s="296"/>
      <c r="AF115" s="296"/>
      <c r="AG115" s="304">
        <f>ROUND(SUM(AG116:AG117),2)</f>
        <v>0</v>
      </c>
      <c r="AH115" s="303"/>
      <c r="AI115" s="303"/>
      <c r="AJ115" s="303"/>
      <c r="AK115" s="303"/>
      <c r="AL115" s="303"/>
      <c r="AM115" s="303"/>
      <c r="AN115" s="302">
        <f t="shared" si="0"/>
        <v>0</v>
      </c>
      <c r="AO115" s="303"/>
      <c r="AP115" s="303"/>
      <c r="AQ115" s="97" t="s">
        <v>82</v>
      </c>
      <c r="AR115" s="98"/>
      <c r="AS115" s="99">
        <f>ROUND(SUM(AS116:AS117),2)</f>
        <v>0</v>
      </c>
      <c r="AT115" s="100">
        <f t="shared" si="1"/>
        <v>0</v>
      </c>
      <c r="AU115" s="101">
        <f>ROUND(SUM(AU116:AU117),5)</f>
        <v>0</v>
      </c>
      <c r="AV115" s="100">
        <f>ROUND(AZ115*L30,2)</f>
        <v>0</v>
      </c>
      <c r="AW115" s="100">
        <f>ROUND(BA115*L31,2)</f>
        <v>0</v>
      </c>
      <c r="AX115" s="100">
        <f>ROUND(BB115*L30,2)</f>
        <v>0</v>
      </c>
      <c r="AY115" s="100">
        <f>ROUND(BC115*L31,2)</f>
        <v>0</v>
      </c>
      <c r="AZ115" s="100">
        <f>ROUND(SUM(AZ116:AZ117),2)</f>
        <v>0</v>
      </c>
      <c r="BA115" s="100">
        <f>ROUND(SUM(BA116:BA117),2)</f>
        <v>0</v>
      </c>
      <c r="BB115" s="100">
        <f>ROUND(SUM(BB116:BB117),2)</f>
        <v>0</v>
      </c>
      <c r="BC115" s="100">
        <f>ROUND(SUM(BC116:BC117),2)</f>
        <v>0</v>
      </c>
      <c r="BD115" s="102">
        <f>ROUND(SUM(BD116:BD117),2)</f>
        <v>0</v>
      </c>
      <c r="BS115" s="103" t="s">
        <v>75</v>
      </c>
      <c r="BT115" s="103" t="s">
        <v>83</v>
      </c>
      <c r="BU115" s="103" t="s">
        <v>77</v>
      </c>
      <c r="BV115" s="103" t="s">
        <v>78</v>
      </c>
      <c r="BW115" s="103" t="s">
        <v>132</v>
      </c>
      <c r="BX115" s="103" t="s">
        <v>5</v>
      </c>
      <c r="CL115" s="103" t="s">
        <v>1</v>
      </c>
      <c r="CM115" s="103" t="s">
        <v>76</v>
      </c>
    </row>
    <row r="116" spans="1:91" s="4" customFormat="1" ht="16.5" customHeight="1">
      <c r="A116" s="104" t="s">
        <v>85</v>
      </c>
      <c r="B116" s="59"/>
      <c r="C116" s="105"/>
      <c r="D116" s="105"/>
      <c r="E116" s="297" t="s">
        <v>80</v>
      </c>
      <c r="F116" s="297"/>
      <c r="G116" s="297"/>
      <c r="H116" s="297"/>
      <c r="I116" s="297"/>
      <c r="J116" s="105"/>
      <c r="K116" s="297" t="s">
        <v>133</v>
      </c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300">
        <f>'01 - SO-05.1  Elektrická ...'!J32</f>
        <v>0</v>
      </c>
      <c r="AH116" s="301"/>
      <c r="AI116" s="301"/>
      <c r="AJ116" s="301"/>
      <c r="AK116" s="301"/>
      <c r="AL116" s="301"/>
      <c r="AM116" s="301"/>
      <c r="AN116" s="300">
        <f t="shared" si="0"/>
        <v>0</v>
      </c>
      <c r="AO116" s="301"/>
      <c r="AP116" s="301"/>
      <c r="AQ116" s="106" t="s">
        <v>87</v>
      </c>
      <c r="AR116" s="61"/>
      <c r="AS116" s="107">
        <v>0</v>
      </c>
      <c r="AT116" s="108">
        <f t="shared" si="1"/>
        <v>0</v>
      </c>
      <c r="AU116" s="109">
        <f>'01 - SO-05.1  Elektrická ...'!P125</f>
        <v>0</v>
      </c>
      <c r="AV116" s="108">
        <f>'01 - SO-05.1  Elektrická ...'!J35</f>
        <v>0</v>
      </c>
      <c r="AW116" s="108">
        <f>'01 - SO-05.1  Elektrická ...'!J36</f>
        <v>0</v>
      </c>
      <c r="AX116" s="108">
        <f>'01 - SO-05.1  Elektrická ...'!J37</f>
        <v>0</v>
      </c>
      <c r="AY116" s="108">
        <f>'01 - SO-05.1  Elektrická ...'!J38</f>
        <v>0</v>
      </c>
      <c r="AZ116" s="108">
        <f>'01 - SO-05.1  Elektrická ...'!F35</f>
        <v>0</v>
      </c>
      <c r="BA116" s="108">
        <f>'01 - SO-05.1  Elektrická ...'!F36</f>
        <v>0</v>
      </c>
      <c r="BB116" s="108">
        <f>'01 - SO-05.1  Elektrická ...'!F37</f>
        <v>0</v>
      </c>
      <c r="BC116" s="108">
        <f>'01 - SO-05.1  Elektrická ...'!F38</f>
        <v>0</v>
      </c>
      <c r="BD116" s="110">
        <f>'01 - SO-05.1  Elektrická ...'!F39</f>
        <v>0</v>
      </c>
      <c r="BT116" s="111" t="s">
        <v>88</v>
      </c>
      <c r="BV116" s="111" t="s">
        <v>78</v>
      </c>
      <c r="BW116" s="111" t="s">
        <v>134</v>
      </c>
      <c r="BX116" s="111" t="s">
        <v>132</v>
      </c>
      <c r="CL116" s="111" t="s">
        <v>1</v>
      </c>
    </row>
    <row r="117" spans="1:91" s="4" customFormat="1" ht="23.25" customHeight="1">
      <c r="A117" s="104" t="s">
        <v>85</v>
      </c>
      <c r="B117" s="59"/>
      <c r="C117" s="105"/>
      <c r="D117" s="105"/>
      <c r="E117" s="297" t="s">
        <v>90</v>
      </c>
      <c r="F117" s="297"/>
      <c r="G117" s="297"/>
      <c r="H117" s="297"/>
      <c r="I117" s="297"/>
      <c r="J117" s="105"/>
      <c r="K117" s="297" t="s">
        <v>135</v>
      </c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300">
        <f>'02 - SO-05.2  Vonkajšie r...'!J32</f>
        <v>0</v>
      </c>
      <c r="AH117" s="301"/>
      <c r="AI117" s="301"/>
      <c r="AJ117" s="301"/>
      <c r="AK117" s="301"/>
      <c r="AL117" s="301"/>
      <c r="AM117" s="301"/>
      <c r="AN117" s="300">
        <f t="shared" si="0"/>
        <v>0</v>
      </c>
      <c r="AO117" s="301"/>
      <c r="AP117" s="301"/>
      <c r="AQ117" s="106" t="s">
        <v>87</v>
      </c>
      <c r="AR117" s="61"/>
      <c r="AS117" s="107">
        <v>0</v>
      </c>
      <c r="AT117" s="108">
        <f t="shared" si="1"/>
        <v>0</v>
      </c>
      <c r="AU117" s="109">
        <f>'02 - SO-05.2  Vonkajšie r...'!P124</f>
        <v>0</v>
      </c>
      <c r="AV117" s="108">
        <f>'02 - SO-05.2  Vonkajšie r...'!J35</f>
        <v>0</v>
      </c>
      <c r="AW117" s="108">
        <f>'02 - SO-05.2  Vonkajšie r...'!J36</f>
        <v>0</v>
      </c>
      <c r="AX117" s="108">
        <f>'02 - SO-05.2  Vonkajšie r...'!J37</f>
        <v>0</v>
      </c>
      <c r="AY117" s="108">
        <f>'02 - SO-05.2  Vonkajšie r...'!J38</f>
        <v>0</v>
      </c>
      <c r="AZ117" s="108">
        <f>'02 - SO-05.2  Vonkajšie r...'!F35</f>
        <v>0</v>
      </c>
      <c r="BA117" s="108">
        <f>'02 - SO-05.2  Vonkajšie r...'!F36</f>
        <v>0</v>
      </c>
      <c r="BB117" s="108">
        <f>'02 - SO-05.2  Vonkajšie r...'!F37</f>
        <v>0</v>
      </c>
      <c r="BC117" s="108">
        <f>'02 - SO-05.2  Vonkajšie r...'!F38</f>
        <v>0</v>
      </c>
      <c r="BD117" s="110">
        <f>'02 - SO-05.2  Vonkajšie r...'!F39</f>
        <v>0</v>
      </c>
      <c r="BT117" s="111" t="s">
        <v>88</v>
      </c>
      <c r="BV117" s="111" t="s">
        <v>78</v>
      </c>
      <c r="BW117" s="111" t="s">
        <v>136</v>
      </c>
      <c r="BX117" s="111" t="s">
        <v>132</v>
      </c>
      <c r="CL117" s="111" t="s">
        <v>1</v>
      </c>
    </row>
    <row r="118" spans="1:91" s="7" customFormat="1" ht="16.5" customHeight="1">
      <c r="B118" s="94"/>
      <c r="C118" s="95"/>
      <c r="D118" s="296" t="s">
        <v>102</v>
      </c>
      <c r="E118" s="296"/>
      <c r="F118" s="296"/>
      <c r="G118" s="296"/>
      <c r="H118" s="296"/>
      <c r="I118" s="96"/>
      <c r="J118" s="296" t="s">
        <v>137</v>
      </c>
      <c r="K118" s="296"/>
      <c r="L118" s="296"/>
      <c r="M118" s="296"/>
      <c r="N118" s="296"/>
      <c r="O118" s="296"/>
      <c r="P118" s="296"/>
      <c r="Q118" s="296"/>
      <c r="R118" s="296"/>
      <c r="S118" s="296"/>
      <c r="T118" s="296"/>
      <c r="U118" s="296"/>
      <c r="V118" s="296"/>
      <c r="W118" s="296"/>
      <c r="X118" s="296"/>
      <c r="Y118" s="296"/>
      <c r="Z118" s="296"/>
      <c r="AA118" s="296"/>
      <c r="AB118" s="296"/>
      <c r="AC118" s="296"/>
      <c r="AD118" s="296"/>
      <c r="AE118" s="296"/>
      <c r="AF118" s="296"/>
      <c r="AG118" s="304">
        <f>ROUND(SUM(AG119:AG120),2)</f>
        <v>0</v>
      </c>
      <c r="AH118" s="303"/>
      <c r="AI118" s="303"/>
      <c r="AJ118" s="303"/>
      <c r="AK118" s="303"/>
      <c r="AL118" s="303"/>
      <c r="AM118" s="303"/>
      <c r="AN118" s="302">
        <f t="shared" si="0"/>
        <v>0</v>
      </c>
      <c r="AO118" s="303"/>
      <c r="AP118" s="303"/>
      <c r="AQ118" s="97" t="s">
        <v>82</v>
      </c>
      <c r="AR118" s="98"/>
      <c r="AS118" s="99">
        <f>ROUND(SUM(AS119:AS120),2)</f>
        <v>0</v>
      </c>
      <c r="AT118" s="100">
        <f t="shared" si="1"/>
        <v>0</v>
      </c>
      <c r="AU118" s="101">
        <f>ROUND(SUM(AU119:AU120),5)</f>
        <v>0</v>
      </c>
      <c r="AV118" s="100">
        <f>ROUND(AZ118*L30,2)</f>
        <v>0</v>
      </c>
      <c r="AW118" s="100">
        <f>ROUND(BA118*L31,2)</f>
        <v>0</v>
      </c>
      <c r="AX118" s="100">
        <f>ROUND(BB118*L30,2)</f>
        <v>0</v>
      </c>
      <c r="AY118" s="100">
        <f>ROUND(BC118*L31,2)</f>
        <v>0</v>
      </c>
      <c r="AZ118" s="100">
        <f>ROUND(SUM(AZ119:AZ120),2)</f>
        <v>0</v>
      </c>
      <c r="BA118" s="100">
        <f>ROUND(SUM(BA119:BA120),2)</f>
        <v>0</v>
      </c>
      <c r="BB118" s="100">
        <f>ROUND(SUM(BB119:BB120),2)</f>
        <v>0</v>
      </c>
      <c r="BC118" s="100">
        <f>ROUND(SUM(BC119:BC120),2)</f>
        <v>0</v>
      </c>
      <c r="BD118" s="102">
        <f>ROUND(SUM(BD119:BD120),2)</f>
        <v>0</v>
      </c>
      <c r="BS118" s="103" t="s">
        <v>75</v>
      </c>
      <c r="BT118" s="103" t="s">
        <v>83</v>
      </c>
      <c r="BU118" s="103" t="s">
        <v>77</v>
      </c>
      <c r="BV118" s="103" t="s">
        <v>78</v>
      </c>
      <c r="BW118" s="103" t="s">
        <v>138</v>
      </c>
      <c r="BX118" s="103" t="s">
        <v>5</v>
      </c>
      <c r="CL118" s="103" t="s">
        <v>1</v>
      </c>
      <c r="CM118" s="103" t="s">
        <v>76</v>
      </c>
    </row>
    <row r="119" spans="1:91" s="4" customFormat="1" ht="16.5" customHeight="1">
      <c r="A119" s="104" t="s">
        <v>85</v>
      </c>
      <c r="B119" s="59"/>
      <c r="C119" s="105"/>
      <c r="D119" s="105"/>
      <c r="E119" s="297" t="s">
        <v>80</v>
      </c>
      <c r="F119" s="297"/>
      <c r="G119" s="297"/>
      <c r="H119" s="297"/>
      <c r="I119" s="297"/>
      <c r="J119" s="105"/>
      <c r="K119" s="297" t="s">
        <v>139</v>
      </c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300">
        <f>'01 - SO-06.1  Plot uličný'!J32</f>
        <v>0</v>
      </c>
      <c r="AH119" s="301"/>
      <c r="AI119" s="301"/>
      <c r="AJ119" s="301"/>
      <c r="AK119" s="301"/>
      <c r="AL119" s="301"/>
      <c r="AM119" s="301"/>
      <c r="AN119" s="300">
        <f t="shared" si="0"/>
        <v>0</v>
      </c>
      <c r="AO119" s="301"/>
      <c r="AP119" s="301"/>
      <c r="AQ119" s="106" t="s">
        <v>87</v>
      </c>
      <c r="AR119" s="61"/>
      <c r="AS119" s="107">
        <v>0</v>
      </c>
      <c r="AT119" s="108">
        <f t="shared" si="1"/>
        <v>0</v>
      </c>
      <c r="AU119" s="109">
        <f>'01 - SO-06.1  Plot uličný'!P128</f>
        <v>0</v>
      </c>
      <c r="AV119" s="108">
        <f>'01 - SO-06.1  Plot uličný'!J35</f>
        <v>0</v>
      </c>
      <c r="AW119" s="108">
        <f>'01 - SO-06.1  Plot uličný'!J36</f>
        <v>0</v>
      </c>
      <c r="AX119" s="108">
        <f>'01 - SO-06.1  Plot uličný'!J37</f>
        <v>0</v>
      </c>
      <c r="AY119" s="108">
        <f>'01 - SO-06.1  Plot uličný'!J38</f>
        <v>0</v>
      </c>
      <c r="AZ119" s="108">
        <f>'01 - SO-06.1  Plot uličný'!F35</f>
        <v>0</v>
      </c>
      <c r="BA119" s="108">
        <f>'01 - SO-06.1  Plot uličný'!F36</f>
        <v>0</v>
      </c>
      <c r="BB119" s="108">
        <f>'01 - SO-06.1  Plot uličný'!F37</f>
        <v>0</v>
      </c>
      <c r="BC119" s="108">
        <f>'01 - SO-06.1  Plot uličný'!F38</f>
        <v>0</v>
      </c>
      <c r="BD119" s="110">
        <f>'01 - SO-06.1  Plot uličný'!F39</f>
        <v>0</v>
      </c>
      <c r="BT119" s="111" t="s">
        <v>88</v>
      </c>
      <c r="BV119" s="111" t="s">
        <v>78</v>
      </c>
      <c r="BW119" s="111" t="s">
        <v>140</v>
      </c>
      <c r="BX119" s="111" t="s">
        <v>138</v>
      </c>
      <c r="CL119" s="111" t="s">
        <v>1</v>
      </c>
    </row>
    <row r="120" spans="1:91" s="4" customFormat="1" ht="16.5" customHeight="1">
      <c r="A120" s="104" t="s">
        <v>85</v>
      </c>
      <c r="B120" s="59"/>
      <c r="C120" s="105"/>
      <c r="D120" s="105"/>
      <c r="E120" s="297" t="s">
        <v>90</v>
      </c>
      <c r="F120" s="297"/>
      <c r="G120" s="297"/>
      <c r="H120" s="297"/>
      <c r="I120" s="297"/>
      <c r="J120" s="105"/>
      <c r="K120" s="297" t="s">
        <v>141</v>
      </c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300">
        <f>'02 - SO-06.2  Plot bočný ...'!J32</f>
        <v>0</v>
      </c>
      <c r="AH120" s="301"/>
      <c r="AI120" s="301"/>
      <c r="AJ120" s="301"/>
      <c r="AK120" s="301"/>
      <c r="AL120" s="301"/>
      <c r="AM120" s="301"/>
      <c r="AN120" s="300">
        <f t="shared" si="0"/>
        <v>0</v>
      </c>
      <c r="AO120" s="301"/>
      <c r="AP120" s="301"/>
      <c r="AQ120" s="106" t="s">
        <v>87</v>
      </c>
      <c r="AR120" s="61"/>
      <c r="AS120" s="107">
        <v>0</v>
      </c>
      <c r="AT120" s="108">
        <f t="shared" si="1"/>
        <v>0</v>
      </c>
      <c r="AU120" s="109">
        <f>'02 - SO-06.2  Plot bočný ...'!P124</f>
        <v>0</v>
      </c>
      <c r="AV120" s="108">
        <f>'02 - SO-06.2  Plot bočný ...'!J35</f>
        <v>0</v>
      </c>
      <c r="AW120" s="108">
        <f>'02 - SO-06.2  Plot bočný ...'!J36</f>
        <v>0</v>
      </c>
      <c r="AX120" s="108">
        <f>'02 - SO-06.2  Plot bočný ...'!J37</f>
        <v>0</v>
      </c>
      <c r="AY120" s="108">
        <f>'02 - SO-06.2  Plot bočný ...'!J38</f>
        <v>0</v>
      </c>
      <c r="AZ120" s="108">
        <f>'02 - SO-06.2  Plot bočný ...'!F35</f>
        <v>0</v>
      </c>
      <c r="BA120" s="108">
        <f>'02 - SO-06.2  Plot bočný ...'!F36</f>
        <v>0</v>
      </c>
      <c r="BB120" s="108">
        <f>'02 - SO-06.2  Plot bočný ...'!F37</f>
        <v>0</v>
      </c>
      <c r="BC120" s="108">
        <f>'02 - SO-06.2  Plot bočný ...'!F38</f>
        <v>0</v>
      </c>
      <c r="BD120" s="110">
        <f>'02 - SO-06.2  Plot bočný ...'!F39</f>
        <v>0</v>
      </c>
      <c r="BT120" s="111" t="s">
        <v>88</v>
      </c>
      <c r="BV120" s="111" t="s">
        <v>78</v>
      </c>
      <c r="BW120" s="111" t="s">
        <v>142</v>
      </c>
      <c r="BX120" s="111" t="s">
        <v>138</v>
      </c>
      <c r="CL120" s="111" t="s">
        <v>1</v>
      </c>
    </row>
    <row r="121" spans="1:91" s="7" customFormat="1" ht="16.5" customHeight="1">
      <c r="B121" s="94"/>
      <c r="C121" s="95"/>
      <c r="D121" s="296" t="s">
        <v>105</v>
      </c>
      <c r="E121" s="296"/>
      <c r="F121" s="296"/>
      <c r="G121" s="296"/>
      <c r="H121" s="296"/>
      <c r="I121" s="96"/>
      <c r="J121" s="296" t="s">
        <v>143</v>
      </c>
      <c r="K121" s="296"/>
      <c r="L121" s="296"/>
      <c r="M121" s="296"/>
      <c r="N121" s="296"/>
      <c r="O121" s="296"/>
      <c r="P121" s="296"/>
      <c r="Q121" s="296"/>
      <c r="R121" s="296"/>
      <c r="S121" s="296"/>
      <c r="T121" s="296"/>
      <c r="U121" s="296"/>
      <c r="V121" s="296"/>
      <c r="W121" s="296"/>
      <c r="X121" s="296"/>
      <c r="Y121" s="296"/>
      <c r="Z121" s="296"/>
      <c r="AA121" s="296"/>
      <c r="AB121" s="296"/>
      <c r="AC121" s="296"/>
      <c r="AD121" s="296"/>
      <c r="AE121" s="296"/>
      <c r="AF121" s="296"/>
      <c r="AG121" s="304">
        <f>ROUND(SUM(AG122:AG123),2)</f>
        <v>0</v>
      </c>
      <c r="AH121" s="303"/>
      <c r="AI121" s="303"/>
      <c r="AJ121" s="303"/>
      <c r="AK121" s="303"/>
      <c r="AL121" s="303"/>
      <c r="AM121" s="303"/>
      <c r="AN121" s="302">
        <f t="shared" si="0"/>
        <v>0</v>
      </c>
      <c r="AO121" s="303"/>
      <c r="AP121" s="303"/>
      <c r="AQ121" s="97" t="s">
        <v>82</v>
      </c>
      <c r="AR121" s="98"/>
      <c r="AS121" s="99">
        <f>ROUND(SUM(AS122:AS123),2)</f>
        <v>0</v>
      </c>
      <c r="AT121" s="100">
        <f t="shared" si="1"/>
        <v>0</v>
      </c>
      <c r="AU121" s="101">
        <f>ROUND(SUM(AU122:AU123),5)</f>
        <v>0</v>
      </c>
      <c r="AV121" s="100">
        <f>ROUND(AZ121*L30,2)</f>
        <v>0</v>
      </c>
      <c r="AW121" s="100">
        <f>ROUND(BA121*L31,2)</f>
        <v>0</v>
      </c>
      <c r="AX121" s="100">
        <f>ROUND(BB121*L30,2)</f>
        <v>0</v>
      </c>
      <c r="AY121" s="100">
        <f>ROUND(BC121*L31,2)</f>
        <v>0</v>
      </c>
      <c r="AZ121" s="100">
        <f>ROUND(SUM(AZ122:AZ123),2)</f>
        <v>0</v>
      </c>
      <c r="BA121" s="100">
        <f>ROUND(SUM(BA122:BA123),2)</f>
        <v>0</v>
      </c>
      <c r="BB121" s="100">
        <f>ROUND(SUM(BB122:BB123),2)</f>
        <v>0</v>
      </c>
      <c r="BC121" s="100">
        <f>ROUND(SUM(BC122:BC123),2)</f>
        <v>0</v>
      </c>
      <c r="BD121" s="102">
        <f>ROUND(SUM(BD122:BD123),2)</f>
        <v>0</v>
      </c>
      <c r="BS121" s="103" t="s">
        <v>75</v>
      </c>
      <c r="BT121" s="103" t="s">
        <v>83</v>
      </c>
      <c r="BU121" s="103" t="s">
        <v>77</v>
      </c>
      <c r="BV121" s="103" t="s">
        <v>78</v>
      </c>
      <c r="BW121" s="103" t="s">
        <v>144</v>
      </c>
      <c r="BX121" s="103" t="s">
        <v>5</v>
      </c>
      <c r="CL121" s="103" t="s">
        <v>1</v>
      </c>
      <c r="CM121" s="103" t="s">
        <v>76</v>
      </c>
    </row>
    <row r="122" spans="1:91" s="4" customFormat="1" ht="16.5" customHeight="1">
      <c r="A122" s="104" t="s">
        <v>85</v>
      </c>
      <c r="B122" s="59"/>
      <c r="C122" s="105"/>
      <c r="D122" s="105"/>
      <c r="E122" s="297" t="s">
        <v>80</v>
      </c>
      <c r="F122" s="297"/>
      <c r="G122" s="297"/>
      <c r="H122" s="297"/>
      <c r="I122" s="297"/>
      <c r="J122" s="105"/>
      <c r="K122" s="297" t="s">
        <v>145</v>
      </c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300">
        <f>'01 - SO-07.1  Spevnené pl...'!J32</f>
        <v>0</v>
      </c>
      <c r="AH122" s="301"/>
      <c r="AI122" s="301"/>
      <c r="AJ122" s="301"/>
      <c r="AK122" s="301"/>
      <c r="AL122" s="301"/>
      <c r="AM122" s="301"/>
      <c r="AN122" s="300">
        <f t="shared" si="0"/>
        <v>0</v>
      </c>
      <c r="AO122" s="301"/>
      <c r="AP122" s="301"/>
      <c r="AQ122" s="106" t="s">
        <v>87</v>
      </c>
      <c r="AR122" s="61"/>
      <c r="AS122" s="107">
        <v>0</v>
      </c>
      <c r="AT122" s="108">
        <f t="shared" si="1"/>
        <v>0</v>
      </c>
      <c r="AU122" s="109">
        <f>'01 - SO-07.1  Spevnené pl...'!P128</f>
        <v>0</v>
      </c>
      <c r="AV122" s="108">
        <f>'01 - SO-07.1  Spevnené pl...'!J35</f>
        <v>0</v>
      </c>
      <c r="AW122" s="108">
        <f>'01 - SO-07.1  Spevnené pl...'!J36</f>
        <v>0</v>
      </c>
      <c r="AX122" s="108">
        <f>'01 - SO-07.1  Spevnené pl...'!J37</f>
        <v>0</v>
      </c>
      <c r="AY122" s="108">
        <f>'01 - SO-07.1  Spevnené pl...'!J38</f>
        <v>0</v>
      </c>
      <c r="AZ122" s="108">
        <f>'01 - SO-07.1  Spevnené pl...'!F35</f>
        <v>0</v>
      </c>
      <c r="BA122" s="108">
        <f>'01 - SO-07.1  Spevnené pl...'!F36</f>
        <v>0</v>
      </c>
      <c r="BB122" s="108">
        <f>'01 - SO-07.1  Spevnené pl...'!F37</f>
        <v>0</v>
      </c>
      <c r="BC122" s="108">
        <f>'01 - SO-07.1  Spevnené pl...'!F38</f>
        <v>0</v>
      </c>
      <c r="BD122" s="110">
        <f>'01 - SO-07.1  Spevnené pl...'!F39</f>
        <v>0</v>
      </c>
      <c r="BT122" s="111" t="s">
        <v>88</v>
      </c>
      <c r="BV122" s="111" t="s">
        <v>78</v>
      </c>
      <c r="BW122" s="111" t="s">
        <v>146</v>
      </c>
      <c r="BX122" s="111" t="s">
        <v>144</v>
      </c>
      <c r="CL122" s="111" t="s">
        <v>1</v>
      </c>
    </row>
    <row r="123" spans="1:91" s="4" customFormat="1" ht="16.5" customHeight="1">
      <c r="A123" s="104" t="s">
        <v>85</v>
      </c>
      <c r="B123" s="59"/>
      <c r="C123" s="105"/>
      <c r="D123" s="105"/>
      <c r="E123" s="297" t="s">
        <v>90</v>
      </c>
      <c r="F123" s="297"/>
      <c r="G123" s="297"/>
      <c r="H123" s="297"/>
      <c r="I123" s="297"/>
      <c r="J123" s="105"/>
      <c r="K123" s="297" t="s">
        <v>147</v>
      </c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300">
        <f>'02 - SO-07.2  Sadové úpra...'!J32</f>
        <v>0</v>
      </c>
      <c r="AH123" s="301"/>
      <c r="AI123" s="301"/>
      <c r="AJ123" s="301"/>
      <c r="AK123" s="301"/>
      <c r="AL123" s="301"/>
      <c r="AM123" s="301"/>
      <c r="AN123" s="300">
        <f t="shared" si="0"/>
        <v>0</v>
      </c>
      <c r="AO123" s="301"/>
      <c r="AP123" s="301"/>
      <c r="AQ123" s="106" t="s">
        <v>87</v>
      </c>
      <c r="AR123" s="61"/>
      <c r="AS123" s="107">
        <v>0</v>
      </c>
      <c r="AT123" s="108">
        <f t="shared" si="1"/>
        <v>0</v>
      </c>
      <c r="AU123" s="109">
        <f>'02 - SO-07.2  Sadové úpra...'!P123</f>
        <v>0</v>
      </c>
      <c r="AV123" s="108">
        <f>'02 - SO-07.2  Sadové úpra...'!J35</f>
        <v>0</v>
      </c>
      <c r="AW123" s="108">
        <f>'02 - SO-07.2  Sadové úpra...'!J36</f>
        <v>0</v>
      </c>
      <c r="AX123" s="108">
        <f>'02 - SO-07.2  Sadové úpra...'!J37</f>
        <v>0</v>
      </c>
      <c r="AY123" s="108">
        <f>'02 - SO-07.2  Sadové úpra...'!J38</f>
        <v>0</v>
      </c>
      <c r="AZ123" s="108">
        <f>'02 - SO-07.2  Sadové úpra...'!F35</f>
        <v>0</v>
      </c>
      <c r="BA123" s="108">
        <f>'02 - SO-07.2  Sadové úpra...'!F36</f>
        <v>0</v>
      </c>
      <c r="BB123" s="108">
        <f>'02 - SO-07.2  Sadové úpra...'!F37</f>
        <v>0</v>
      </c>
      <c r="BC123" s="108">
        <f>'02 - SO-07.2  Sadové úpra...'!F38</f>
        <v>0</v>
      </c>
      <c r="BD123" s="110">
        <f>'02 - SO-07.2  Sadové úpra...'!F39</f>
        <v>0</v>
      </c>
      <c r="BT123" s="111" t="s">
        <v>88</v>
      </c>
      <c r="BV123" s="111" t="s">
        <v>78</v>
      </c>
      <c r="BW123" s="111" t="s">
        <v>148</v>
      </c>
      <c r="BX123" s="111" t="s">
        <v>144</v>
      </c>
      <c r="CL123" s="111" t="s">
        <v>1</v>
      </c>
    </row>
    <row r="124" spans="1:91" s="2" customFormat="1" ht="20.25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  <c r="AQ124" s="37"/>
      <c r="AR124" s="40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91" s="2" customFormat="1" ht="6.95" customHeight="1">
      <c r="A125" s="35"/>
      <c r="B125" s="55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6"/>
      <c r="AK125" s="56"/>
      <c r="AL125" s="56"/>
      <c r="AM125" s="56"/>
      <c r="AN125" s="56"/>
      <c r="AO125" s="56"/>
      <c r="AP125" s="56"/>
      <c r="AQ125" s="56"/>
      <c r="AR125" s="40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7" spans="1:91">
      <c r="B127" s="289" t="s">
        <v>3989</v>
      </c>
      <c r="C127" s="290"/>
      <c r="D127" s="290"/>
      <c r="E127" s="290"/>
      <c r="F127" s="290"/>
      <c r="G127" s="290"/>
      <c r="H127" s="290"/>
      <c r="I127" s="290"/>
      <c r="J127" s="290"/>
      <c r="K127" s="290"/>
      <c r="L127" s="290"/>
      <c r="M127" s="290"/>
      <c r="N127" s="290"/>
      <c r="O127" s="290"/>
      <c r="P127" s="290"/>
      <c r="Q127" s="290"/>
      <c r="R127" s="290"/>
      <c r="S127" s="290"/>
      <c r="T127" s="290"/>
      <c r="U127" s="290"/>
      <c r="V127" s="290"/>
      <c r="W127" s="290"/>
      <c r="X127" s="290"/>
      <c r="Y127" s="290"/>
      <c r="Z127" s="290"/>
      <c r="AA127" s="290"/>
      <c r="AB127" s="290"/>
      <c r="AC127" s="290"/>
      <c r="AD127" s="290"/>
      <c r="AE127" s="290"/>
      <c r="AF127" s="290"/>
      <c r="AG127" s="290"/>
      <c r="AH127" s="290"/>
      <c r="AI127" s="290"/>
      <c r="AJ127" s="290"/>
      <c r="AK127" s="290"/>
      <c r="AL127" s="290"/>
      <c r="AM127" s="290"/>
      <c r="AN127" s="290"/>
      <c r="AO127" s="290"/>
      <c r="AP127" s="290"/>
      <c r="AQ127" s="290"/>
      <c r="AR127" s="290"/>
    </row>
    <row r="128" spans="1:91">
      <c r="B128" s="290"/>
      <c r="C128" s="290"/>
      <c r="D128" s="290"/>
      <c r="E128" s="290"/>
      <c r="F128" s="290"/>
      <c r="G128" s="290"/>
      <c r="H128" s="290"/>
      <c r="I128" s="290"/>
      <c r="J128" s="290"/>
      <c r="K128" s="290"/>
      <c r="L128" s="290"/>
      <c r="M128" s="290"/>
      <c r="N128" s="290"/>
      <c r="O128" s="290"/>
      <c r="P128" s="290"/>
      <c r="Q128" s="290"/>
      <c r="R128" s="290"/>
      <c r="S128" s="290"/>
      <c r="T128" s="290"/>
      <c r="U128" s="290"/>
      <c r="V128" s="290"/>
      <c r="W128" s="290"/>
      <c r="X128" s="290"/>
      <c r="Y128" s="290"/>
      <c r="Z128" s="290"/>
      <c r="AA128" s="290"/>
      <c r="AB128" s="290"/>
      <c r="AC128" s="290"/>
      <c r="AD128" s="290"/>
      <c r="AE128" s="290"/>
      <c r="AF128" s="290"/>
      <c r="AG128" s="290"/>
      <c r="AH128" s="290"/>
      <c r="AI128" s="290"/>
      <c r="AJ128" s="290"/>
      <c r="AK128" s="290"/>
      <c r="AL128" s="290"/>
      <c r="AM128" s="290"/>
      <c r="AN128" s="290"/>
      <c r="AO128" s="290"/>
      <c r="AP128" s="290"/>
      <c r="AQ128" s="290"/>
      <c r="AR128" s="290"/>
    </row>
    <row r="129" spans="2:44">
      <c r="B129" s="290"/>
      <c r="C129" s="290"/>
      <c r="D129" s="290"/>
      <c r="E129" s="290"/>
      <c r="F129" s="290"/>
      <c r="G129" s="290"/>
      <c r="H129" s="290"/>
      <c r="I129" s="290"/>
      <c r="J129" s="290"/>
      <c r="K129" s="290"/>
      <c r="L129" s="290"/>
      <c r="M129" s="290"/>
      <c r="N129" s="290"/>
      <c r="O129" s="290"/>
      <c r="P129" s="290"/>
      <c r="Q129" s="290"/>
      <c r="R129" s="290"/>
      <c r="S129" s="290"/>
      <c r="T129" s="290"/>
      <c r="U129" s="290"/>
      <c r="V129" s="290"/>
      <c r="W129" s="290"/>
      <c r="X129" s="290"/>
      <c r="Y129" s="290"/>
      <c r="Z129" s="290"/>
      <c r="AA129" s="290"/>
      <c r="AB129" s="290"/>
      <c r="AC129" s="290"/>
      <c r="AD129" s="290"/>
      <c r="AE129" s="290"/>
      <c r="AF129" s="290"/>
      <c r="AG129" s="290"/>
      <c r="AH129" s="290"/>
      <c r="AI129" s="290"/>
      <c r="AJ129" s="290"/>
      <c r="AK129" s="290"/>
      <c r="AL129" s="290"/>
      <c r="AM129" s="290"/>
      <c r="AN129" s="290"/>
      <c r="AO129" s="290"/>
      <c r="AP129" s="290"/>
      <c r="AQ129" s="290"/>
      <c r="AR129" s="290"/>
    </row>
    <row r="130" spans="2:44">
      <c r="B130" s="290"/>
      <c r="C130" s="290"/>
      <c r="D130" s="290"/>
      <c r="E130" s="290"/>
      <c r="F130" s="290"/>
      <c r="G130" s="290"/>
      <c r="H130" s="290"/>
      <c r="I130" s="290"/>
      <c r="J130" s="290"/>
      <c r="K130" s="290"/>
      <c r="L130" s="290"/>
      <c r="M130" s="290"/>
      <c r="N130" s="290"/>
      <c r="O130" s="290"/>
      <c r="P130" s="290"/>
      <c r="Q130" s="290"/>
      <c r="R130" s="290"/>
      <c r="S130" s="290"/>
      <c r="T130" s="290"/>
      <c r="U130" s="290"/>
      <c r="V130" s="290"/>
      <c r="W130" s="290"/>
      <c r="X130" s="290"/>
      <c r="Y130" s="290"/>
      <c r="Z130" s="290"/>
      <c r="AA130" s="290"/>
      <c r="AB130" s="290"/>
      <c r="AC130" s="290"/>
      <c r="AD130" s="290"/>
      <c r="AE130" s="290"/>
      <c r="AF130" s="290"/>
      <c r="AG130" s="290"/>
      <c r="AH130" s="290"/>
      <c r="AI130" s="290"/>
      <c r="AJ130" s="290"/>
      <c r="AK130" s="290"/>
      <c r="AL130" s="290"/>
      <c r="AM130" s="290"/>
      <c r="AN130" s="290"/>
      <c r="AO130" s="290"/>
      <c r="AP130" s="290"/>
      <c r="AQ130" s="290"/>
      <c r="AR130" s="290"/>
    </row>
    <row r="131" spans="2:44">
      <c r="B131" s="290"/>
      <c r="C131" s="290"/>
      <c r="D131" s="290"/>
      <c r="E131" s="290"/>
      <c r="F131" s="290"/>
      <c r="G131" s="290"/>
      <c r="H131" s="290"/>
      <c r="I131" s="290"/>
      <c r="J131" s="290"/>
      <c r="K131" s="290"/>
      <c r="L131" s="290"/>
      <c r="M131" s="290"/>
      <c r="N131" s="290"/>
      <c r="O131" s="290"/>
      <c r="P131" s="290"/>
      <c r="Q131" s="290"/>
      <c r="R131" s="290"/>
      <c r="S131" s="290"/>
      <c r="T131" s="290"/>
      <c r="U131" s="290"/>
      <c r="V131" s="290"/>
      <c r="W131" s="290"/>
      <c r="X131" s="290"/>
      <c r="Y131" s="290"/>
      <c r="Z131" s="290"/>
      <c r="AA131" s="290"/>
      <c r="AB131" s="290"/>
      <c r="AC131" s="290"/>
      <c r="AD131" s="290"/>
      <c r="AE131" s="290"/>
      <c r="AF131" s="290"/>
      <c r="AG131" s="290"/>
      <c r="AH131" s="290"/>
      <c r="AI131" s="290"/>
      <c r="AJ131" s="290"/>
      <c r="AK131" s="290"/>
      <c r="AL131" s="290"/>
      <c r="AM131" s="290"/>
      <c r="AN131" s="290"/>
      <c r="AO131" s="290"/>
      <c r="AP131" s="290"/>
      <c r="AQ131" s="290"/>
      <c r="AR131" s="290"/>
    </row>
    <row r="132" spans="2:44">
      <c r="B132" s="290"/>
      <c r="C132" s="290"/>
      <c r="D132" s="290"/>
      <c r="E132" s="290"/>
      <c r="F132" s="290"/>
      <c r="G132" s="290"/>
      <c r="H132" s="290"/>
      <c r="I132" s="290"/>
      <c r="J132" s="290"/>
      <c r="K132" s="290"/>
      <c r="L132" s="290"/>
      <c r="M132" s="290"/>
      <c r="N132" s="290"/>
      <c r="O132" s="290"/>
      <c r="P132" s="290"/>
      <c r="Q132" s="290"/>
      <c r="R132" s="290"/>
      <c r="S132" s="290"/>
      <c r="T132" s="290"/>
      <c r="U132" s="290"/>
      <c r="V132" s="290"/>
      <c r="W132" s="290"/>
      <c r="X132" s="290"/>
      <c r="Y132" s="290"/>
      <c r="Z132" s="290"/>
      <c r="AA132" s="290"/>
      <c r="AB132" s="290"/>
      <c r="AC132" s="290"/>
      <c r="AD132" s="290"/>
      <c r="AE132" s="290"/>
      <c r="AF132" s="290"/>
      <c r="AG132" s="290"/>
      <c r="AH132" s="290"/>
      <c r="AI132" s="290"/>
      <c r="AJ132" s="290"/>
      <c r="AK132" s="290"/>
      <c r="AL132" s="290"/>
      <c r="AM132" s="290"/>
      <c r="AN132" s="290"/>
      <c r="AO132" s="290"/>
      <c r="AP132" s="290"/>
      <c r="AQ132" s="290"/>
      <c r="AR132" s="290"/>
    </row>
    <row r="133" spans="2:44">
      <c r="B133" s="290"/>
      <c r="C133" s="290"/>
      <c r="D133" s="290"/>
      <c r="E133" s="290"/>
      <c r="F133" s="290"/>
      <c r="G133" s="290"/>
      <c r="H133" s="290"/>
      <c r="I133" s="290"/>
      <c r="J133" s="290"/>
      <c r="K133" s="290"/>
      <c r="L133" s="290"/>
      <c r="M133" s="290"/>
      <c r="N133" s="290"/>
      <c r="O133" s="290"/>
      <c r="P133" s="290"/>
      <c r="Q133" s="290"/>
      <c r="R133" s="290"/>
      <c r="S133" s="290"/>
      <c r="T133" s="290"/>
      <c r="U133" s="290"/>
      <c r="V133" s="290"/>
      <c r="W133" s="290"/>
      <c r="X133" s="290"/>
      <c r="Y133" s="290"/>
      <c r="Z133" s="290"/>
      <c r="AA133" s="290"/>
      <c r="AB133" s="290"/>
      <c r="AC133" s="290"/>
      <c r="AD133" s="290"/>
      <c r="AE133" s="290"/>
      <c r="AF133" s="290"/>
      <c r="AG133" s="290"/>
      <c r="AH133" s="290"/>
      <c r="AI133" s="290"/>
      <c r="AJ133" s="290"/>
      <c r="AK133" s="290"/>
      <c r="AL133" s="290"/>
      <c r="AM133" s="290"/>
      <c r="AN133" s="290"/>
      <c r="AO133" s="290"/>
      <c r="AP133" s="290"/>
      <c r="AQ133" s="290"/>
      <c r="AR133" s="290"/>
    </row>
    <row r="134" spans="2:44">
      <c r="B134" s="290"/>
      <c r="C134" s="290"/>
      <c r="D134" s="290"/>
      <c r="E134" s="290"/>
      <c r="F134" s="290"/>
      <c r="G134" s="290"/>
      <c r="H134" s="290"/>
      <c r="I134" s="290"/>
      <c r="J134" s="290"/>
      <c r="K134" s="290"/>
      <c r="L134" s="290"/>
      <c r="M134" s="290"/>
      <c r="N134" s="290"/>
      <c r="O134" s="290"/>
      <c r="P134" s="290"/>
      <c r="Q134" s="290"/>
      <c r="R134" s="290"/>
      <c r="S134" s="290"/>
      <c r="T134" s="290"/>
      <c r="U134" s="290"/>
      <c r="V134" s="290"/>
      <c r="W134" s="290"/>
      <c r="X134" s="290"/>
      <c r="Y134" s="290"/>
      <c r="Z134" s="290"/>
      <c r="AA134" s="290"/>
      <c r="AB134" s="290"/>
      <c r="AC134" s="290"/>
      <c r="AD134" s="290"/>
      <c r="AE134" s="290"/>
      <c r="AF134" s="290"/>
      <c r="AG134" s="290"/>
      <c r="AH134" s="290"/>
      <c r="AI134" s="290"/>
      <c r="AJ134" s="290"/>
      <c r="AK134" s="290"/>
      <c r="AL134" s="290"/>
      <c r="AM134" s="290"/>
      <c r="AN134" s="290"/>
      <c r="AO134" s="290"/>
      <c r="AP134" s="290"/>
      <c r="AQ134" s="290"/>
      <c r="AR134" s="290"/>
    </row>
    <row r="135" spans="2:44">
      <c r="B135" s="290"/>
      <c r="C135" s="290"/>
      <c r="D135" s="290"/>
      <c r="E135" s="290"/>
      <c r="F135" s="290"/>
      <c r="G135" s="290"/>
      <c r="H135" s="290"/>
      <c r="I135" s="290"/>
      <c r="J135" s="290"/>
      <c r="K135" s="290"/>
      <c r="L135" s="290"/>
      <c r="M135" s="290"/>
      <c r="N135" s="290"/>
      <c r="O135" s="290"/>
      <c r="P135" s="290"/>
      <c r="Q135" s="290"/>
      <c r="R135" s="290"/>
      <c r="S135" s="290"/>
      <c r="T135" s="290"/>
      <c r="U135" s="290"/>
      <c r="V135" s="290"/>
      <c r="W135" s="290"/>
      <c r="X135" s="290"/>
      <c r="Y135" s="290"/>
      <c r="Z135" s="290"/>
      <c r="AA135" s="290"/>
      <c r="AB135" s="290"/>
      <c r="AC135" s="290"/>
      <c r="AD135" s="290"/>
      <c r="AE135" s="290"/>
      <c r="AF135" s="290"/>
      <c r="AG135" s="290"/>
      <c r="AH135" s="290"/>
      <c r="AI135" s="290"/>
      <c r="AJ135" s="290"/>
      <c r="AK135" s="290"/>
      <c r="AL135" s="290"/>
      <c r="AM135" s="290"/>
      <c r="AN135" s="290"/>
      <c r="AO135" s="290"/>
      <c r="AP135" s="290"/>
      <c r="AQ135" s="290"/>
      <c r="AR135" s="290"/>
    </row>
    <row r="136" spans="2:44">
      <c r="B136" s="290"/>
      <c r="C136" s="290"/>
      <c r="D136" s="290"/>
      <c r="E136" s="290"/>
      <c r="F136" s="290"/>
      <c r="G136" s="290"/>
      <c r="H136" s="290"/>
      <c r="I136" s="290"/>
      <c r="J136" s="290"/>
      <c r="K136" s="290"/>
      <c r="L136" s="290"/>
      <c r="M136" s="290"/>
      <c r="N136" s="290"/>
      <c r="O136" s="290"/>
      <c r="P136" s="290"/>
      <c r="Q136" s="290"/>
      <c r="R136" s="290"/>
      <c r="S136" s="290"/>
      <c r="T136" s="290"/>
      <c r="U136" s="290"/>
      <c r="V136" s="290"/>
      <c r="W136" s="290"/>
      <c r="X136" s="290"/>
      <c r="Y136" s="290"/>
      <c r="Z136" s="290"/>
      <c r="AA136" s="290"/>
      <c r="AB136" s="290"/>
      <c r="AC136" s="290"/>
      <c r="AD136" s="290"/>
      <c r="AE136" s="290"/>
      <c r="AF136" s="290"/>
      <c r="AG136" s="290"/>
      <c r="AH136" s="290"/>
      <c r="AI136" s="290"/>
      <c r="AJ136" s="290"/>
      <c r="AK136" s="290"/>
      <c r="AL136" s="290"/>
      <c r="AM136" s="290"/>
      <c r="AN136" s="290"/>
      <c r="AO136" s="290"/>
      <c r="AP136" s="290"/>
      <c r="AQ136" s="290"/>
      <c r="AR136" s="290"/>
    </row>
    <row r="137" spans="2:44" ht="18.75" customHeight="1">
      <c r="B137" s="290"/>
      <c r="C137" s="290"/>
      <c r="D137" s="290"/>
      <c r="E137" s="290"/>
      <c r="F137" s="290"/>
      <c r="G137" s="290"/>
      <c r="H137" s="290"/>
      <c r="I137" s="290"/>
      <c r="J137" s="290"/>
      <c r="K137" s="290"/>
      <c r="L137" s="290"/>
      <c r="M137" s="290"/>
      <c r="N137" s="290"/>
      <c r="O137" s="290"/>
      <c r="P137" s="290"/>
      <c r="Q137" s="290"/>
      <c r="R137" s="290"/>
      <c r="S137" s="290"/>
      <c r="T137" s="290"/>
      <c r="U137" s="290"/>
      <c r="V137" s="290"/>
      <c r="W137" s="290"/>
      <c r="X137" s="290"/>
      <c r="Y137" s="290"/>
      <c r="Z137" s="290"/>
      <c r="AA137" s="290"/>
      <c r="AB137" s="290"/>
      <c r="AC137" s="290"/>
      <c r="AD137" s="290"/>
      <c r="AE137" s="290"/>
      <c r="AF137" s="290"/>
      <c r="AG137" s="290"/>
      <c r="AH137" s="290"/>
      <c r="AI137" s="290"/>
      <c r="AJ137" s="290"/>
      <c r="AK137" s="290"/>
      <c r="AL137" s="290"/>
      <c r="AM137" s="290"/>
      <c r="AN137" s="290"/>
      <c r="AO137" s="290"/>
      <c r="AP137" s="290"/>
      <c r="AQ137" s="290"/>
      <c r="AR137" s="290"/>
    </row>
  </sheetData>
  <mergeCells count="152">
    <mergeCell ref="AR2:BE2"/>
    <mergeCell ref="BE5:BE35"/>
    <mergeCell ref="K5:AO5"/>
    <mergeCell ref="K6:AO6"/>
    <mergeCell ref="E15:AJ15"/>
    <mergeCell ref="E24:AN24"/>
    <mergeCell ref="AK27:AO27"/>
    <mergeCell ref="L29:P29"/>
    <mergeCell ref="W29:AE29"/>
    <mergeCell ref="AK29:AO29"/>
    <mergeCell ref="AK30:AO30"/>
    <mergeCell ref="L30:P30"/>
    <mergeCell ref="W30:AE30"/>
    <mergeCell ref="W31:AE31"/>
    <mergeCell ref="AK31:AO31"/>
    <mergeCell ref="L31:P31"/>
    <mergeCell ref="AK32:AO32"/>
    <mergeCell ref="W32:AE32"/>
    <mergeCell ref="L32:P32"/>
    <mergeCell ref="L33:P33"/>
    <mergeCell ref="W33:AE33"/>
    <mergeCell ref="AK33:AO33"/>
    <mergeCell ref="K7:AJ7"/>
    <mergeCell ref="L34:P34"/>
    <mergeCell ref="AG98:AM98"/>
    <mergeCell ref="AN98:AP98"/>
    <mergeCell ref="AG99:AM99"/>
    <mergeCell ref="AN99:AP99"/>
    <mergeCell ref="AN100:AP100"/>
    <mergeCell ref="AG100:AM100"/>
    <mergeCell ref="AN101:AP101"/>
    <mergeCell ref="AG101:AM101"/>
    <mergeCell ref="AK36:AO36"/>
    <mergeCell ref="AM90:AP90"/>
    <mergeCell ref="AS90:AT92"/>
    <mergeCell ref="AM91:AP91"/>
    <mergeCell ref="AN93:AP93"/>
    <mergeCell ref="AG93:AM93"/>
    <mergeCell ref="AG96:AM96"/>
    <mergeCell ref="AN96:AP96"/>
    <mergeCell ref="AG97:AM97"/>
    <mergeCell ref="AN97:AP97"/>
    <mergeCell ref="AN95:AP95"/>
    <mergeCell ref="AG95:AM95"/>
    <mergeCell ref="AN122:AP122"/>
    <mergeCell ref="AG122:AM122"/>
    <mergeCell ref="AN123:AP123"/>
    <mergeCell ref="AG123:AM123"/>
    <mergeCell ref="L86:AO86"/>
    <mergeCell ref="I93:AF93"/>
    <mergeCell ref="K100:AF100"/>
    <mergeCell ref="E100:I100"/>
    <mergeCell ref="E101:I101"/>
    <mergeCell ref="K101:AF101"/>
    <mergeCell ref="E102:I102"/>
    <mergeCell ref="K102:AF102"/>
    <mergeCell ref="K103:AF103"/>
    <mergeCell ref="AN117:AP117"/>
    <mergeCell ref="AG117:AM117"/>
    <mergeCell ref="AN118:AP118"/>
    <mergeCell ref="AG118:AM118"/>
    <mergeCell ref="AN119:AP119"/>
    <mergeCell ref="AG119:AM119"/>
    <mergeCell ref="AN120:AP120"/>
    <mergeCell ref="E103:I103"/>
    <mergeCell ref="K104:AF104"/>
    <mergeCell ref="E104:I104"/>
    <mergeCell ref="AG120:AM120"/>
    <mergeCell ref="AN121:AP121"/>
    <mergeCell ref="AG121:AM121"/>
    <mergeCell ref="AG112:AM112"/>
    <mergeCell ref="AN112:AP112"/>
    <mergeCell ref="AG113:AM113"/>
    <mergeCell ref="AN113:AP113"/>
    <mergeCell ref="AG114:AM114"/>
    <mergeCell ref="AN114:AP114"/>
    <mergeCell ref="AN115:AP115"/>
    <mergeCell ref="AG115:AM115"/>
    <mergeCell ref="AG116:AM116"/>
    <mergeCell ref="AN116:AP116"/>
    <mergeCell ref="AN107:AP107"/>
    <mergeCell ref="AG107:AM107"/>
    <mergeCell ref="AG108:AM108"/>
    <mergeCell ref="AN108:AP108"/>
    <mergeCell ref="AN109:AP109"/>
    <mergeCell ref="AG109:AM109"/>
    <mergeCell ref="AN110:AP110"/>
    <mergeCell ref="AG110:AM110"/>
    <mergeCell ref="AG111:AM111"/>
    <mergeCell ref="AN111:AP111"/>
    <mergeCell ref="AN102:AP102"/>
    <mergeCell ref="AN103:AP103"/>
    <mergeCell ref="AG103:AM103"/>
    <mergeCell ref="AN104:AP104"/>
    <mergeCell ref="AG104:AM104"/>
    <mergeCell ref="AN105:AP105"/>
    <mergeCell ref="AG105:AM105"/>
    <mergeCell ref="AN106:AP106"/>
    <mergeCell ref="AG106:AM106"/>
    <mergeCell ref="K119:AF119"/>
    <mergeCell ref="E119:I119"/>
    <mergeCell ref="E120:I120"/>
    <mergeCell ref="K120:AF120"/>
    <mergeCell ref="D121:H121"/>
    <mergeCell ref="J121:AF121"/>
    <mergeCell ref="E122:I122"/>
    <mergeCell ref="K122:AF122"/>
    <mergeCell ref="E123:I123"/>
    <mergeCell ref="K123:AF123"/>
    <mergeCell ref="E114:I114"/>
    <mergeCell ref="K114:AF114"/>
    <mergeCell ref="D115:H115"/>
    <mergeCell ref="J115:AF115"/>
    <mergeCell ref="K116:AF116"/>
    <mergeCell ref="E116:I116"/>
    <mergeCell ref="K117:AF117"/>
    <mergeCell ref="E117:I117"/>
    <mergeCell ref="J118:AF118"/>
    <mergeCell ref="D118:H118"/>
    <mergeCell ref="D109:H109"/>
    <mergeCell ref="K110:AF110"/>
    <mergeCell ref="E110:I110"/>
    <mergeCell ref="E111:I111"/>
    <mergeCell ref="K111:AF111"/>
    <mergeCell ref="D112:H112"/>
    <mergeCell ref="J112:AF112"/>
    <mergeCell ref="K113:AF113"/>
    <mergeCell ref="E113:I113"/>
    <mergeCell ref="B127:AR137"/>
    <mergeCell ref="AK34:AO34"/>
    <mergeCell ref="W34:AE34"/>
    <mergeCell ref="AM88:AN88"/>
    <mergeCell ref="C93:G93"/>
    <mergeCell ref="J96:AF96"/>
    <mergeCell ref="D96:H96"/>
    <mergeCell ref="K97:AF97"/>
    <mergeCell ref="E97:I97"/>
    <mergeCell ref="X36:AB36"/>
    <mergeCell ref="E98:I98"/>
    <mergeCell ref="K98:AF98"/>
    <mergeCell ref="E99:I99"/>
    <mergeCell ref="K99:AF99"/>
    <mergeCell ref="D105:H105"/>
    <mergeCell ref="J105:AF105"/>
    <mergeCell ref="K106:AF106"/>
    <mergeCell ref="E106:I106"/>
    <mergeCell ref="E107:I107"/>
    <mergeCell ref="K107:AF107"/>
    <mergeCell ref="K108:AF108"/>
    <mergeCell ref="E108:I108"/>
    <mergeCell ref="AG102:AM102"/>
    <mergeCell ref="J109:AF109"/>
  </mergeCells>
  <hyperlinks>
    <hyperlink ref="A97" location="'01 - SO-01.1  Architektúr...'!C2" display="/"/>
    <hyperlink ref="A98" location="'02 - SO-01.2  Zdravotechn...'!C2" display="/"/>
    <hyperlink ref="A99" location="'03 - SO-01.3  Vnútorná pl...'!C2" display="/"/>
    <hyperlink ref="A100" location="'04 - SO-01.4  Ústredné vy...'!C2" display="/"/>
    <hyperlink ref="A101" location="'05 - SO-01.5  Elektroinšt...'!C2" display="/"/>
    <hyperlink ref="A102" location="'06 - SO-01.6  Elektroinšt...'!C2" display="/"/>
    <hyperlink ref="A103" location="'07 - SO-01.7  Fotovoltaic...'!C2" display="/"/>
    <hyperlink ref="A104" location="'08 - SO-01.8  Vzduchitech...'!C2" display="/"/>
    <hyperlink ref="A106" location="'01 - SO-02.1  Vodovodná p...'!C2" display="/"/>
    <hyperlink ref="A107" location="'02 - SO-02.2  Vonkajší do...'!C2" display="/"/>
    <hyperlink ref="A108" location="'03 - SO-02.3  Vodomerná š...'!C2" display="/"/>
    <hyperlink ref="A110" location="'01 - SO-03.1  Kanalizačná...'!C2" display="/"/>
    <hyperlink ref="A111" location="'02 - SO-03.2  Vonkajšia d...'!C2" display="/"/>
    <hyperlink ref="A113" location="'01 - SO-04.1  STL pripojo...'!C2" display="/"/>
    <hyperlink ref="A114" location="'02 - SO-04.2  Vonkajší NT...'!C2" display="/"/>
    <hyperlink ref="A116" location="'01 - SO-05.1  Elektrická ...'!C2" display="/"/>
    <hyperlink ref="A117" location="'02 - SO-05.2  Vonkajšie r...'!C2" display="/"/>
    <hyperlink ref="A119" location="'01 - SO-06.1  Plot uličný'!C2" display="/"/>
    <hyperlink ref="A120" location="'02 - SO-06.2  Plot bočný ...'!C2" display="/"/>
    <hyperlink ref="A122" location="'01 - SO-07.1  Spevnené pl...'!C2" display="/"/>
    <hyperlink ref="A123" location="'02 - SO-07.2  Sadové úpra...'!C2" display="/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02"/>
  <sheetViews>
    <sheetView showGridLines="0" topLeftCell="A169" zoomScale="80" zoomScaleNormal="80" workbookViewId="0">
      <selection activeCell="F188" sqref="F188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12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1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AT2" s="18" t="s">
        <v>114</v>
      </c>
    </row>
    <row r="3" spans="1:46" s="1" customFormat="1" ht="6.95" customHeight="1">
      <c r="B3" s="113"/>
      <c r="C3" s="114"/>
      <c r="D3" s="114"/>
      <c r="E3" s="114"/>
      <c r="F3" s="114"/>
      <c r="G3" s="114"/>
      <c r="H3" s="114"/>
      <c r="I3" s="115"/>
      <c r="J3" s="114"/>
      <c r="K3" s="114"/>
      <c r="L3" s="21"/>
      <c r="AT3" s="18" t="s">
        <v>76</v>
      </c>
    </row>
    <row r="4" spans="1:46" s="1" customFormat="1" ht="24.95" customHeight="1">
      <c r="B4" s="21"/>
      <c r="D4" s="116" t="s">
        <v>149</v>
      </c>
      <c r="I4" s="112"/>
      <c r="L4" s="21"/>
      <c r="M4" s="117" t="s">
        <v>9</v>
      </c>
      <c r="AT4" s="18" t="s">
        <v>4</v>
      </c>
    </row>
    <row r="5" spans="1:46" s="1" customFormat="1" ht="6.95" customHeight="1">
      <c r="B5" s="21"/>
      <c r="I5" s="112"/>
      <c r="L5" s="21"/>
    </row>
    <row r="6" spans="1:46" s="1" customFormat="1" ht="12" customHeight="1">
      <c r="B6" s="21"/>
      <c r="D6" s="118" t="s">
        <v>15</v>
      </c>
      <c r="I6" s="112"/>
      <c r="L6" s="21"/>
    </row>
    <row r="7" spans="1:46" s="1" customFormat="1" ht="23.25" customHeight="1">
      <c r="B7" s="21"/>
      <c r="E7" s="339" t="str">
        <f>'Časť 1'!K6</f>
        <v>Detské jasle Komárno - výstavba zariadenia služieb rodinného a pracovného života</v>
      </c>
      <c r="F7" s="340"/>
      <c r="G7" s="340"/>
      <c r="H7" s="340"/>
      <c r="I7" s="112"/>
      <c r="L7" s="21"/>
    </row>
    <row r="8" spans="1:46" s="1" customFormat="1" ht="12" customHeight="1">
      <c r="B8" s="21"/>
      <c r="D8" s="118" t="s">
        <v>150</v>
      </c>
      <c r="I8" s="112"/>
      <c r="L8" s="21"/>
    </row>
    <row r="9" spans="1:46" s="2" customFormat="1" ht="16.5" customHeight="1">
      <c r="A9" s="35"/>
      <c r="B9" s="40"/>
      <c r="C9" s="35"/>
      <c r="D9" s="35"/>
      <c r="E9" s="339" t="s">
        <v>3102</v>
      </c>
      <c r="F9" s="341"/>
      <c r="G9" s="341"/>
      <c r="H9" s="341"/>
      <c r="I9" s="119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18" t="s">
        <v>152</v>
      </c>
      <c r="E10" s="35"/>
      <c r="F10" s="35"/>
      <c r="G10" s="35"/>
      <c r="H10" s="35"/>
      <c r="I10" s="119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42" t="s">
        <v>3103</v>
      </c>
      <c r="F11" s="341"/>
      <c r="G11" s="341"/>
      <c r="H11" s="341"/>
      <c r="I11" s="119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>
      <c r="A12" s="35"/>
      <c r="B12" s="40"/>
      <c r="C12" s="35"/>
      <c r="D12" s="35"/>
      <c r="E12" s="35"/>
      <c r="F12" s="35"/>
      <c r="G12" s="35"/>
      <c r="H12" s="35"/>
      <c r="I12" s="119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18" t="s">
        <v>17</v>
      </c>
      <c r="E13" s="35"/>
      <c r="F13" s="111" t="s">
        <v>1</v>
      </c>
      <c r="G13" s="35"/>
      <c r="H13" s="35"/>
      <c r="I13" s="120" t="s">
        <v>18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8" t="s">
        <v>19</v>
      </c>
      <c r="E14" s="35"/>
      <c r="F14" s="111" t="s">
        <v>20</v>
      </c>
      <c r="G14" s="35"/>
      <c r="H14" s="35"/>
      <c r="I14" s="120" t="s">
        <v>21</v>
      </c>
      <c r="J14" s="121" t="str">
        <f>'Časť 1'!AN9</f>
        <v>21. 4. 2020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119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18" t="s">
        <v>23</v>
      </c>
      <c r="E16" s="35"/>
      <c r="F16" s="35"/>
      <c r="G16" s="35"/>
      <c r="H16" s="35"/>
      <c r="I16" s="120" t="s">
        <v>24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25</v>
      </c>
      <c r="F17" s="35"/>
      <c r="G17" s="35"/>
      <c r="H17" s="35"/>
      <c r="I17" s="120" t="s">
        <v>26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119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18" t="s">
        <v>27</v>
      </c>
      <c r="E19" s="35"/>
      <c r="F19" s="35"/>
      <c r="G19" s="35"/>
      <c r="H19" s="35"/>
      <c r="I19" s="120" t="s">
        <v>24</v>
      </c>
      <c r="J19" s="31" t="str">
        <f>'Časť 1'!AN14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43" t="str">
        <f>'Časť 1'!E15</f>
        <v>Vyplň údaj</v>
      </c>
      <c r="F20" s="344"/>
      <c r="G20" s="344"/>
      <c r="H20" s="344"/>
      <c r="I20" s="120" t="s">
        <v>26</v>
      </c>
      <c r="J20" s="31" t="str">
        <f>'Časť 1'!AN15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119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18" t="s">
        <v>29</v>
      </c>
      <c r="E22" s="35"/>
      <c r="F22" s="35"/>
      <c r="G22" s="35"/>
      <c r="H22" s="35"/>
      <c r="I22" s="120" t="s">
        <v>24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30</v>
      </c>
      <c r="F23" s="35"/>
      <c r="G23" s="35"/>
      <c r="H23" s="35"/>
      <c r="I23" s="120" t="s">
        <v>26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119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18" t="s">
        <v>32</v>
      </c>
      <c r="E25" s="35"/>
      <c r="F25" s="35"/>
      <c r="G25" s="35"/>
      <c r="H25" s="35"/>
      <c r="I25" s="120" t="s">
        <v>24</v>
      </c>
      <c r="J25" s="111" t="str">
        <f>IF('Časť 1'!AN20="","",'Časť 1'!AN20)</f>
        <v/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tr">
        <f>IF('Časť 1'!E21="","",'Časť 1'!E21)</f>
        <v xml:space="preserve"> </v>
      </c>
      <c r="F26" s="35"/>
      <c r="G26" s="35"/>
      <c r="H26" s="35"/>
      <c r="I26" s="120" t="s">
        <v>26</v>
      </c>
      <c r="J26" s="111" t="str">
        <f>IF('Časť 1'!AN21="","",'Časť 1'!AN21)</f>
        <v/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119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18" t="s">
        <v>34</v>
      </c>
      <c r="E28" s="35"/>
      <c r="F28" s="35"/>
      <c r="G28" s="35"/>
      <c r="H28" s="35"/>
      <c r="I28" s="119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23.25" customHeight="1">
      <c r="A29" s="122"/>
      <c r="B29" s="123"/>
      <c r="C29" s="122"/>
      <c r="D29" s="122"/>
      <c r="E29" s="345" t="s">
        <v>154</v>
      </c>
      <c r="F29" s="345"/>
      <c r="G29" s="345"/>
      <c r="H29" s="345"/>
      <c r="I29" s="124"/>
      <c r="J29" s="122"/>
      <c r="K29" s="122"/>
      <c r="L29" s="125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119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6"/>
      <c r="E31" s="126"/>
      <c r="F31" s="126"/>
      <c r="G31" s="126"/>
      <c r="H31" s="126"/>
      <c r="I31" s="127"/>
      <c r="J31" s="126"/>
      <c r="K31" s="126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8" t="s">
        <v>36</v>
      </c>
      <c r="E32" s="35"/>
      <c r="F32" s="35"/>
      <c r="G32" s="35"/>
      <c r="H32" s="35"/>
      <c r="I32" s="119"/>
      <c r="J32" s="129">
        <f>ROUND(J125,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6"/>
      <c r="E33" s="126"/>
      <c r="F33" s="126"/>
      <c r="G33" s="126"/>
      <c r="H33" s="126"/>
      <c r="I33" s="127"/>
      <c r="J33" s="126"/>
      <c r="K33" s="126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30" t="s">
        <v>38</v>
      </c>
      <c r="G34" s="35"/>
      <c r="H34" s="35"/>
      <c r="I34" s="131" t="s">
        <v>37</v>
      </c>
      <c r="J34" s="130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32" t="s">
        <v>40</v>
      </c>
      <c r="E35" s="118" t="s">
        <v>41</v>
      </c>
      <c r="F35" s="133">
        <f>ROUND((SUM(BE125:BE201)),  2)</f>
        <v>0</v>
      </c>
      <c r="G35" s="35"/>
      <c r="H35" s="35"/>
      <c r="I35" s="134">
        <v>0.2</v>
      </c>
      <c r="J35" s="133">
        <f>ROUND(((SUM(BE125:BE201))*I35),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18" t="s">
        <v>42</v>
      </c>
      <c r="F36" s="133">
        <f>ROUND((SUM(BF125:BF201)),  2)</f>
        <v>0</v>
      </c>
      <c r="G36" s="35"/>
      <c r="H36" s="35"/>
      <c r="I36" s="134">
        <v>0.2</v>
      </c>
      <c r="J36" s="133">
        <f>ROUND(((SUM(BF125:BF201))*I36),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8" t="s">
        <v>43</v>
      </c>
      <c r="F37" s="133">
        <f>ROUND((SUM(BG125:BG201)),  2)</f>
        <v>0</v>
      </c>
      <c r="G37" s="35"/>
      <c r="H37" s="35"/>
      <c r="I37" s="134">
        <v>0.2</v>
      </c>
      <c r="J37" s="133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18" t="s">
        <v>44</v>
      </c>
      <c r="F38" s="133">
        <f>ROUND((SUM(BH125:BH201)),  2)</f>
        <v>0</v>
      </c>
      <c r="G38" s="35"/>
      <c r="H38" s="35"/>
      <c r="I38" s="134">
        <v>0.2</v>
      </c>
      <c r="J38" s="133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18" t="s">
        <v>45</v>
      </c>
      <c r="F39" s="133">
        <f>ROUND((SUM(BI125:BI201)),  2)</f>
        <v>0</v>
      </c>
      <c r="G39" s="35"/>
      <c r="H39" s="35"/>
      <c r="I39" s="134">
        <v>0</v>
      </c>
      <c r="J39" s="133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119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5"/>
      <c r="D41" s="136" t="s">
        <v>46</v>
      </c>
      <c r="E41" s="137"/>
      <c r="F41" s="137"/>
      <c r="G41" s="138" t="s">
        <v>47</v>
      </c>
      <c r="H41" s="139" t="s">
        <v>48</v>
      </c>
      <c r="I41" s="140"/>
      <c r="J41" s="141">
        <f>SUM(J32:J39)</f>
        <v>0</v>
      </c>
      <c r="K41" s="142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119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I43" s="112"/>
      <c r="L43" s="21"/>
    </row>
    <row r="44" spans="1:31" s="1" customFormat="1" ht="14.45" customHeight="1">
      <c r="B44" s="21"/>
      <c r="I44" s="112"/>
      <c r="L44" s="21"/>
    </row>
    <row r="45" spans="1:31" s="1" customFormat="1" ht="14.45" customHeight="1">
      <c r="B45" s="21"/>
      <c r="I45" s="112"/>
      <c r="L45" s="21"/>
    </row>
    <row r="46" spans="1:31" s="1" customFormat="1" ht="14.45" customHeight="1">
      <c r="B46" s="21"/>
      <c r="I46" s="112"/>
      <c r="L46" s="21"/>
    </row>
    <row r="47" spans="1:31" s="1" customFormat="1" ht="14.45" customHeight="1">
      <c r="B47" s="21"/>
      <c r="I47" s="112"/>
      <c r="L47" s="21"/>
    </row>
    <row r="48" spans="1:31" s="1" customFormat="1" ht="14.45" customHeight="1">
      <c r="B48" s="21"/>
      <c r="I48" s="112"/>
      <c r="L48" s="21"/>
    </row>
    <row r="49" spans="1:31" s="1" customFormat="1" ht="14.45" customHeight="1">
      <c r="B49" s="21"/>
      <c r="I49" s="112"/>
      <c r="L49" s="21"/>
    </row>
    <row r="50" spans="1:31" s="2" customFormat="1" ht="14.45" customHeight="1">
      <c r="B50" s="52"/>
      <c r="D50" s="143" t="s">
        <v>49</v>
      </c>
      <c r="E50" s="144"/>
      <c r="F50" s="144"/>
      <c r="G50" s="143" t="s">
        <v>50</v>
      </c>
      <c r="H50" s="144"/>
      <c r="I50" s="145"/>
      <c r="J50" s="144"/>
      <c r="K50" s="144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6" t="s">
        <v>51</v>
      </c>
      <c r="E61" s="147"/>
      <c r="F61" s="148" t="s">
        <v>52</v>
      </c>
      <c r="G61" s="146" t="s">
        <v>51</v>
      </c>
      <c r="H61" s="147"/>
      <c r="I61" s="149"/>
      <c r="J61" s="150" t="s">
        <v>52</v>
      </c>
      <c r="K61" s="147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43" t="s">
        <v>53</v>
      </c>
      <c r="E65" s="151"/>
      <c r="F65" s="151"/>
      <c r="G65" s="143" t="s">
        <v>54</v>
      </c>
      <c r="H65" s="151"/>
      <c r="I65" s="152"/>
      <c r="J65" s="151"/>
      <c r="K65" s="151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6" t="s">
        <v>51</v>
      </c>
      <c r="E76" s="147"/>
      <c r="F76" s="148" t="s">
        <v>52</v>
      </c>
      <c r="G76" s="146" t="s">
        <v>51</v>
      </c>
      <c r="H76" s="147"/>
      <c r="I76" s="149"/>
      <c r="J76" s="150" t="s">
        <v>52</v>
      </c>
      <c r="K76" s="147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53"/>
      <c r="C77" s="154"/>
      <c r="D77" s="154"/>
      <c r="E77" s="154"/>
      <c r="F77" s="154"/>
      <c r="G77" s="154"/>
      <c r="H77" s="154"/>
      <c r="I77" s="155"/>
      <c r="J77" s="154"/>
      <c r="K77" s="154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56"/>
      <c r="C81" s="157"/>
      <c r="D81" s="157"/>
      <c r="E81" s="157"/>
      <c r="F81" s="157"/>
      <c r="G81" s="157"/>
      <c r="H81" s="157"/>
      <c r="I81" s="158"/>
      <c r="J81" s="157"/>
      <c r="K81" s="157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155</v>
      </c>
      <c r="D82" s="37"/>
      <c r="E82" s="37"/>
      <c r="F82" s="37"/>
      <c r="G82" s="37"/>
      <c r="H82" s="37"/>
      <c r="I82" s="119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119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119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23.25" customHeight="1">
      <c r="A85" s="35"/>
      <c r="B85" s="36"/>
      <c r="C85" s="37"/>
      <c r="D85" s="37"/>
      <c r="E85" s="337" t="str">
        <f>E7</f>
        <v>Detské jasle Komárno - výstavba zariadenia služieb rodinného a pracovného života</v>
      </c>
      <c r="F85" s="338"/>
      <c r="G85" s="338"/>
      <c r="H85" s="338"/>
      <c r="I85" s="119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150</v>
      </c>
      <c r="D86" s="23"/>
      <c r="E86" s="23"/>
      <c r="F86" s="23"/>
      <c r="G86" s="23"/>
      <c r="H86" s="23"/>
      <c r="I86" s="112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37" t="s">
        <v>3102</v>
      </c>
      <c r="F87" s="336"/>
      <c r="G87" s="336"/>
      <c r="H87" s="336"/>
      <c r="I87" s="119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152</v>
      </c>
      <c r="D88" s="37"/>
      <c r="E88" s="37"/>
      <c r="F88" s="37"/>
      <c r="G88" s="37"/>
      <c r="H88" s="37"/>
      <c r="I88" s="119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305" t="str">
        <f>E11</f>
        <v>01 - SO-02.1  Vodovodná prípojka</v>
      </c>
      <c r="F89" s="336"/>
      <c r="G89" s="336"/>
      <c r="H89" s="336"/>
      <c r="I89" s="119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119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19</v>
      </c>
      <c r="D91" s="37"/>
      <c r="E91" s="37"/>
      <c r="F91" s="28" t="str">
        <f>F14</f>
        <v>Komárno, Ul. gen. Klapku, p. č. 7046/4, 7051/393</v>
      </c>
      <c r="G91" s="37"/>
      <c r="H91" s="37"/>
      <c r="I91" s="120" t="s">
        <v>21</v>
      </c>
      <c r="J91" s="67" t="str">
        <f>IF(J14="","",J14)</f>
        <v>21. 4. 2020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119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23</v>
      </c>
      <c r="D93" s="37"/>
      <c r="E93" s="37"/>
      <c r="F93" s="28" t="str">
        <f>E17</f>
        <v>Amante n. o., Marcelová</v>
      </c>
      <c r="G93" s="37"/>
      <c r="H93" s="37"/>
      <c r="I93" s="120" t="s">
        <v>29</v>
      </c>
      <c r="J93" s="33" t="str">
        <f>E23</f>
        <v>Ing. Olivér Csémy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27</v>
      </c>
      <c r="D94" s="37"/>
      <c r="E94" s="37"/>
      <c r="F94" s="28" t="str">
        <f>IF(E20="","",E20)</f>
        <v>Vyplň údaj</v>
      </c>
      <c r="G94" s="37"/>
      <c r="H94" s="37"/>
      <c r="I94" s="120" t="s">
        <v>32</v>
      </c>
      <c r="J94" s="33" t="str">
        <f>E26</f>
        <v xml:space="preserve"> 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119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9" t="s">
        <v>156</v>
      </c>
      <c r="D96" s="160"/>
      <c r="E96" s="160"/>
      <c r="F96" s="160"/>
      <c r="G96" s="160"/>
      <c r="H96" s="160"/>
      <c r="I96" s="161"/>
      <c r="J96" s="162" t="s">
        <v>157</v>
      </c>
      <c r="K96" s="160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119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63" t="s">
        <v>158</v>
      </c>
      <c r="D98" s="37"/>
      <c r="E98" s="37"/>
      <c r="F98" s="37"/>
      <c r="G98" s="37"/>
      <c r="H98" s="37"/>
      <c r="I98" s="119"/>
      <c r="J98" s="85">
        <f>J125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159</v>
      </c>
    </row>
    <row r="99" spans="1:47" s="9" customFormat="1" ht="24.95" customHeight="1">
      <c r="B99" s="164"/>
      <c r="C99" s="165"/>
      <c r="D99" s="166" t="s">
        <v>160</v>
      </c>
      <c r="E99" s="167"/>
      <c r="F99" s="167"/>
      <c r="G99" s="167"/>
      <c r="H99" s="167"/>
      <c r="I99" s="168"/>
      <c r="J99" s="169">
        <f>J126</f>
        <v>0</v>
      </c>
      <c r="K99" s="165"/>
      <c r="L99" s="170"/>
    </row>
    <row r="100" spans="1:47" s="10" customFormat="1" ht="19.899999999999999" customHeight="1">
      <c r="B100" s="171"/>
      <c r="C100" s="105"/>
      <c r="D100" s="172" t="s">
        <v>161</v>
      </c>
      <c r="E100" s="173"/>
      <c r="F100" s="173"/>
      <c r="G100" s="173"/>
      <c r="H100" s="173"/>
      <c r="I100" s="174"/>
      <c r="J100" s="175">
        <f>J127</f>
        <v>0</v>
      </c>
      <c r="K100" s="105"/>
      <c r="L100" s="176"/>
    </row>
    <row r="101" spans="1:47" s="10" customFormat="1" ht="19.899999999999999" customHeight="1">
      <c r="B101" s="171"/>
      <c r="C101" s="105"/>
      <c r="D101" s="172" t="s">
        <v>164</v>
      </c>
      <c r="E101" s="173"/>
      <c r="F101" s="173"/>
      <c r="G101" s="173"/>
      <c r="H101" s="173"/>
      <c r="I101" s="174"/>
      <c r="J101" s="175">
        <f>J175</f>
        <v>0</v>
      </c>
      <c r="K101" s="105"/>
      <c r="L101" s="176"/>
    </row>
    <row r="102" spans="1:47" s="10" customFormat="1" ht="19.899999999999999" customHeight="1">
      <c r="B102" s="171"/>
      <c r="C102" s="105"/>
      <c r="D102" s="172" t="s">
        <v>3104</v>
      </c>
      <c r="E102" s="173"/>
      <c r="F102" s="173"/>
      <c r="G102" s="173"/>
      <c r="H102" s="173"/>
      <c r="I102" s="174"/>
      <c r="J102" s="175">
        <f>J179</f>
        <v>0</v>
      </c>
      <c r="K102" s="105"/>
      <c r="L102" s="176"/>
    </row>
    <row r="103" spans="1:47" s="10" customFormat="1" ht="19.899999999999999" customHeight="1">
      <c r="B103" s="171"/>
      <c r="C103" s="105"/>
      <c r="D103" s="172" t="s">
        <v>168</v>
      </c>
      <c r="E103" s="173"/>
      <c r="F103" s="173"/>
      <c r="G103" s="173"/>
      <c r="H103" s="173"/>
      <c r="I103" s="174"/>
      <c r="J103" s="175">
        <f>J200</f>
        <v>0</v>
      </c>
      <c r="K103" s="105"/>
      <c r="L103" s="176"/>
    </row>
    <row r="104" spans="1:47" s="2" customFormat="1" ht="21.75" customHeight="1">
      <c r="A104" s="35"/>
      <c r="B104" s="36"/>
      <c r="C104" s="37"/>
      <c r="D104" s="37"/>
      <c r="E104" s="37"/>
      <c r="F104" s="37"/>
      <c r="G104" s="37"/>
      <c r="H104" s="37"/>
      <c r="I104" s="119"/>
      <c r="J104" s="37"/>
      <c r="K104" s="37"/>
      <c r="L104" s="52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pans="1:47" s="2" customFormat="1" ht="6.95" customHeight="1">
      <c r="A105" s="35"/>
      <c r="B105" s="55"/>
      <c r="C105" s="56"/>
      <c r="D105" s="56"/>
      <c r="E105" s="56"/>
      <c r="F105" s="56"/>
      <c r="G105" s="56"/>
      <c r="H105" s="56"/>
      <c r="I105" s="155"/>
      <c r="J105" s="56"/>
      <c r="K105" s="56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9" spans="1:47" s="2" customFormat="1" ht="6.95" customHeight="1">
      <c r="A109" s="35"/>
      <c r="B109" s="57"/>
      <c r="C109" s="58"/>
      <c r="D109" s="58"/>
      <c r="E109" s="58"/>
      <c r="F109" s="58"/>
      <c r="G109" s="58"/>
      <c r="H109" s="58"/>
      <c r="I109" s="158"/>
      <c r="J109" s="58"/>
      <c r="K109" s="58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24.95" customHeight="1">
      <c r="A110" s="35"/>
      <c r="B110" s="36"/>
      <c r="C110" s="24" t="s">
        <v>188</v>
      </c>
      <c r="D110" s="37"/>
      <c r="E110" s="37"/>
      <c r="F110" s="37"/>
      <c r="G110" s="37"/>
      <c r="H110" s="37"/>
      <c r="I110" s="119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47" s="2" customFormat="1" ht="6.95" customHeight="1">
      <c r="A111" s="35"/>
      <c r="B111" s="36"/>
      <c r="C111" s="37"/>
      <c r="D111" s="37"/>
      <c r="E111" s="37"/>
      <c r="F111" s="37"/>
      <c r="G111" s="37"/>
      <c r="H111" s="37"/>
      <c r="I111" s="119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2" customFormat="1" ht="12" customHeight="1">
      <c r="A112" s="35"/>
      <c r="B112" s="36"/>
      <c r="C112" s="30" t="s">
        <v>15</v>
      </c>
      <c r="D112" s="37"/>
      <c r="E112" s="37"/>
      <c r="F112" s="37"/>
      <c r="G112" s="37"/>
      <c r="H112" s="37"/>
      <c r="I112" s="119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23.25" customHeight="1">
      <c r="A113" s="35"/>
      <c r="B113" s="36"/>
      <c r="C113" s="37"/>
      <c r="D113" s="37"/>
      <c r="E113" s="337" t="str">
        <f>E7</f>
        <v>Detské jasle Komárno - výstavba zariadenia služieb rodinného a pracovného života</v>
      </c>
      <c r="F113" s="338"/>
      <c r="G113" s="338"/>
      <c r="H113" s="338"/>
      <c r="I113" s="119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1" customFormat="1" ht="12" customHeight="1">
      <c r="B114" s="22"/>
      <c r="C114" s="30" t="s">
        <v>150</v>
      </c>
      <c r="D114" s="23"/>
      <c r="E114" s="23"/>
      <c r="F114" s="23"/>
      <c r="G114" s="23"/>
      <c r="H114" s="23"/>
      <c r="I114" s="112"/>
      <c r="J114" s="23"/>
      <c r="K114" s="23"/>
      <c r="L114" s="21"/>
    </row>
    <row r="115" spans="1:65" s="2" customFormat="1" ht="16.5" customHeight="1">
      <c r="A115" s="35"/>
      <c r="B115" s="36"/>
      <c r="C115" s="37"/>
      <c r="D115" s="37"/>
      <c r="E115" s="337" t="s">
        <v>3102</v>
      </c>
      <c r="F115" s="336"/>
      <c r="G115" s="336"/>
      <c r="H115" s="336"/>
      <c r="I115" s="119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152</v>
      </c>
      <c r="D116" s="37"/>
      <c r="E116" s="37"/>
      <c r="F116" s="37"/>
      <c r="G116" s="37"/>
      <c r="H116" s="37"/>
      <c r="I116" s="119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6.5" customHeight="1">
      <c r="A117" s="35"/>
      <c r="B117" s="36"/>
      <c r="C117" s="37"/>
      <c r="D117" s="37"/>
      <c r="E117" s="305" t="str">
        <f>E11</f>
        <v>01 - SO-02.1  Vodovodná prípojka</v>
      </c>
      <c r="F117" s="336"/>
      <c r="G117" s="336"/>
      <c r="H117" s="336"/>
      <c r="I117" s="119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6.95" customHeight="1">
      <c r="A118" s="35"/>
      <c r="B118" s="36"/>
      <c r="C118" s="37"/>
      <c r="D118" s="37"/>
      <c r="E118" s="37"/>
      <c r="F118" s="37"/>
      <c r="G118" s="37"/>
      <c r="H118" s="37"/>
      <c r="I118" s="119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2" customHeight="1">
      <c r="A119" s="35"/>
      <c r="B119" s="36"/>
      <c r="C119" s="30" t="s">
        <v>19</v>
      </c>
      <c r="D119" s="37"/>
      <c r="E119" s="37"/>
      <c r="F119" s="28" t="str">
        <f>F14</f>
        <v>Komárno, Ul. gen. Klapku, p. č. 7046/4, 7051/393</v>
      </c>
      <c r="G119" s="37"/>
      <c r="H119" s="37"/>
      <c r="I119" s="120" t="s">
        <v>21</v>
      </c>
      <c r="J119" s="67" t="str">
        <f>IF(J14="","",J14)</f>
        <v>21. 4. 2020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6.95" customHeight="1">
      <c r="A120" s="35"/>
      <c r="B120" s="36"/>
      <c r="C120" s="37"/>
      <c r="D120" s="37"/>
      <c r="E120" s="37"/>
      <c r="F120" s="37"/>
      <c r="G120" s="37"/>
      <c r="H120" s="37"/>
      <c r="I120" s="119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5.2" customHeight="1">
      <c r="A121" s="35"/>
      <c r="B121" s="36"/>
      <c r="C121" s="30" t="s">
        <v>23</v>
      </c>
      <c r="D121" s="37"/>
      <c r="E121" s="37"/>
      <c r="F121" s="28" t="str">
        <f>E17</f>
        <v>Amante n. o., Marcelová</v>
      </c>
      <c r="G121" s="37"/>
      <c r="H121" s="37"/>
      <c r="I121" s="120" t="s">
        <v>29</v>
      </c>
      <c r="J121" s="33" t="str">
        <f>E23</f>
        <v>Ing. Olivér Csémy</v>
      </c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2" customFormat="1" ht="15.2" customHeight="1">
      <c r="A122" s="35"/>
      <c r="B122" s="36"/>
      <c r="C122" s="30" t="s">
        <v>27</v>
      </c>
      <c r="D122" s="37"/>
      <c r="E122" s="37"/>
      <c r="F122" s="28" t="str">
        <f>IF(E20="","",E20)</f>
        <v>Vyplň údaj</v>
      </c>
      <c r="G122" s="37"/>
      <c r="H122" s="37"/>
      <c r="I122" s="120" t="s">
        <v>32</v>
      </c>
      <c r="J122" s="33" t="str">
        <f>E26</f>
        <v xml:space="preserve"> </v>
      </c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5" s="2" customFormat="1" ht="10.35" customHeight="1">
      <c r="A123" s="35"/>
      <c r="B123" s="36"/>
      <c r="C123" s="37"/>
      <c r="D123" s="37"/>
      <c r="E123" s="37"/>
      <c r="F123" s="37"/>
      <c r="G123" s="37"/>
      <c r="H123" s="37"/>
      <c r="I123" s="119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5" s="11" customFormat="1" ht="45.75" customHeight="1">
      <c r="A124" s="177"/>
      <c r="B124" s="178"/>
      <c r="C124" s="179" t="s">
        <v>189</v>
      </c>
      <c r="D124" s="180" t="s">
        <v>61</v>
      </c>
      <c r="E124" s="180" t="s">
        <v>57</v>
      </c>
      <c r="F124" s="180" t="s">
        <v>58</v>
      </c>
      <c r="G124" s="180" t="s">
        <v>190</v>
      </c>
      <c r="H124" s="180" t="s">
        <v>191</v>
      </c>
      <c r="I124" s="181" t="s">
        <v>3986</v>
      </c>
      <c r="J124" s="182" t="s">
        <v>3987</v>
      </c>
      <c r="K124" s="183" t="s">
        <v>192</v>
      </c>
      <c r="L124" s="286" t="s">
        <v>3988</v>
      </c>
      <c r="M124" s="76" t="s">
        <v>1</v>
      </c>
      <c r="N124" s="77" t="s">
        <v>40</v>
      </c>
      <c r="O124" s="77" t="s">
        <v>193</v>
      </c>
      <c r="P124" s="77" t="s">
        <v>194</v>
      </c>
      <c r="Q124" s="77" t="s">
        <v>195</v>
      </c>
      <c r="R124" s="77" t="s">
        <v>196</v>
      </c>
      <c r="S124" s="77" t="s">
        <v>197</v>
      </c>
      <c r="T124" s="78" t="s">
        <v>198</v>
      </c>
      <c r="U124" s="177"/>
      <c r="V124" s="177"/>
      <c r="W124" s="177"/>
      <c r="X124" s="177"/>
      <c r="Y124" s="177"/>
      <c r="Z124" s="177"/>
      <c r="AA124" s="177"/>
      <c r="AB124" s="177"/>
      <c r="AC124" s="177"/>
      <c r="AD124" s="177"/>
      <c r="AE124" s="177"/>
    </row>
    <row r="125" spans="1:65" s="2" customFormat="1" ht="22.9" customHeight="1">
      <c r="A125" s="35"/>
      <c r="B125" s="36"/>
      <c r="C125" s="83" t="s">
        <v>158</v>
      </c>
      <c r="D125" s="37"/>
      <c r="E125" s="37"/>
      <c r="F125" s="37"/>
      <c r="G125" s="37"/>
      <c r="H125" s="37"/>
      <c r="I125" s="119"/>
      <c r="J125" s="184">
        <f>BK125</f>
        <v>0</v>
      </c>
      <c r="K125" s="37"/>
      <c r="L125" s="40"/>
      <c r="M125" s="79"/>
      <c r="N125" s="185"/>
      <c r="O125" s="80"/>
      <c r="P125" s="186">
        <f>P126</f>
        <v>0</v>
      </c>
      <c r="Q125" s="80"/>
      <c r="R125" s="186">
        <f>R126</f>
        <v>5.125229</v>
      </c>
      <c r="S125" s="80"/>
      <c r="T125" s="187">
        <f>T126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8" t="s">
        <v>75</v>
      </c>
      <c r="AU125" s="18" t="s">
        <v>159</v>
      </c>
      <c r="BK125" s="188">
        <f>BK126</f>
        <v>0</v>
      </c>
    </row>
    <row r="126" spans="1:65" s="12" customFormat="1" ht="25.9" customHeight="1">
      <c r="B126" s="189"/>
      <c r="C126" s="190"/>
      <c r="D126" s="191" t="s">
        <v>75</v>
      </c>
      <c r="E126" s="192" t="s">
        <v>199</v>
      </c>
      <c r="F126" s="192" t="s">
        <v>200</v>
      </c>
      <c r="G126" s="190"/>
      <c r="H126" s="190"/>
      <c r="I126" s="193"/>
      <c r="J126" s="194">
        <f>BK126</f>
        <v>0</v>
      </c>
      <c r="K126" s="190"/>
      <c r="L126" s="195"/>
      <c r="M126" s="196"/>
      <c r="N126" s="197"/>
      <c r="O126" s="197"/>
      <c r="P126" s="198">
        <f>P127+P175+P179+P200</f>
        <v>0</v>
      </c>
      <c r="Q126" s="197"/>
      <c r="R126" s="198">
        <f>R127+R175+R179+R200</f>
        <v>5.125229</v>
      </c>
      <c r="S126" s="197"/>
      <c r="T126" s="199">
        <f>T127+T175+T179+T200</f>
        <v>0</v>
      </c>
      <c r="AR126" s="200" t="s">
        <v>83</v>
      </c>
      <c r="AT126" s="201" t="s">
        <v>75</v>
      </c>
      <c r="AU126" s="201" t="s">
        <v>76</v>
      </c>
      <c r="AY126" s="200" t="s">
        <v>201</v>
      </c>
      <c r="BK126" s="202">
        <f>BK127+BK175+BK179+BK200</f>
        <v>0</v>
      </c>
    </row>
    <row r="127" spans="1:65" s="12" customFormat="1" ht="22.9" customHeight="1">
      <c r="B127" s="189"/>
      <c r="C127" s="190"/>
      <c r="D127" s="191" t="s">
        <v>75</v>
      </c>
      <c r="E127" s="203" t="s">
        <v>83</v>
      </c>
      <c r="F127" s="203" t="s">
        <v>202</v>
      </c>
      <c r="G127" s="190"/>
      <c r="H127" s="190"/>
      <c r="I127" s="193"/>
      <c r="J127" s="204">
        <f>BK127</f>
        <v>0</v>
      </c>
      <c r="K127" s="190"/>
      <c r="L127" s="195"/>
      <c r="M127" s="196"/>
      <c r="N127" s="197"/>
      <c r="O127" s="197"/>
      <c r="P127" s="198">
        <f>SUM(P128:P174)</f>
        <v>0</v>
      </c>
      <c r="Q127" s="197"/>
      <c r="R127" s="198">
        <f>SUM(R128:R174)</f>
        <v>3.2275550000000002</v>
      </c>
      <c r="S127" s="197"/>
      <c r="T127" s="199">
        <f>SUM(T128:T174)</f>
        <v>0</v>
      </c>
      <c r="AR127" s="200" t="s">
        <v>83</v>
      </c>
      <c r="AT127" s="201" t="s">
        <v>75</v>
      </c>
      <c r="AU127" s="201" t="s">
        <v>83</v>
      </c>
      <c r="AY127" s="200" t="s">
        <v>201</v>
      </c>
      <c r="BK127" s="202">
        <f>SUM(BK128:BK174)</f>
        <v>0</v>
      </c>
    </row>
    <row r="128" spans="1:65" s="2" customFormat="1" ht="33" customHeight="1">
      <c r="A128" s="35"/>
      <c r="B128" s="36"/>
      <c r="C128" s="205" t="s">
        <v>83</v>
      </c>
      <c r="D128" s="205" t="s">
        <v>203</v>
      </c>
      <c r="E128" s="206" t="s">
        <v>223</v>
      </c>
      <c r="F128" s="207" t="s">
        <v>224</v>
      </c>
      <c r="G128" s="208" t="s">
        <v>206</v>
      </c>
      <c r="H128" s="209">
        <v>5.8</v>
      </c>
      <c r="I128" s="210"/>
      <c r="J128" s="211">
        <f>ROUND(I128*H128,2)</f>
        <v>0</v>
      </c>
      <c r="K128" s="212"/>
      <c r="L128" s="40"/>
      <c r="M128" s="213" t="s">
        <v>1</v>
      </c>
      <c r="N128" s="214" t="s">
        <v>42</v>
      </c>
      <c r="O128" s="72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17" t="s">
        <v>207</v>
      </c>
      <c r="AT128" s="217" t="s">
        <v>203</v>
      </c>
      <c r="AU128" s="217" t="s">
        <v>88</v>
      </c>
      <c r="AY128" s="18" t="s">
        <v>201</v>
      </c>
      <c r="BE128" s="218">
        <f>IF(N128="základná",J128,0)</f>
        <v>0</v>
      </c>
      <c r="BF128" s="218">
        <f>IF(N128="znížená",J128,0)</f>
        <v>0</v>
      </c>
      <c r="BG128" s="218">
        <f>IF(N128="zákl. prenesená",J128,0)</f>
        <v>0</v>
      </c>
      <c r="BH128" s="218">
        <f>IF(N128="zníž. prenesená",J128,0)</f>
        <v>0</v>
      </c>
      <c r="BI128" s="218">
        <f>IF(N128="nulová",J128,0)</f>
        <v>0</v>
      </c>
      <c r="BJ128" s="18" t="s">
        <v>88</v>
      </c>
      <c r="BK128" s="218">
        <f>ROUND(I128*H128,2)</f>
        <v>0</v>
      </c>
      <c r="BL128" s="18" t="s">
        <v>207</v>
      </c>
      <c r="BM128" s="217" t="s">
        <v>3105</v>
      </c>
    </row>
    <row r="129" spans="1:65" s="13" customFormat="1">
      <c r="B129" s="219"/>
      <c r="C129" s="220"/>
      <c r="D129" s="221" t="s">
        <v>209</v>
      </c>
      <c r="E129" s="222" t="s">
        <v>1</v>
      </c>
      <c r="F129" s="223" t="s">
        <v>3106</v>
      </c>
      <c r="G129" s="220"/>
      <c r="H129" s="224">
        <v>5.2649999999999997</v>
      </c>
      <c r="I129" s="225"/>
      <c r="J129" s="220"/>
      <c r="K129" s="220"/>
      <c r="L129" s="226"/>
      <c r="M129" s="227"/>
      <c r="N129" s="228"/>
      <c r="O129" s="228"/>
      <c r="P129" s="228"/>
      <c r="Q129" s="228"/>
      <c r="R129" s="228"/>
      <c r="S129" s="228"/>
      <c r="T129" s="229"/>
      <c r="AT129" s="230" t="s">
        <v>209</v>
      </c>
      <c r="AU129" s="230" t="s">
        <v>88</v>
      </c>
      <c r="AV129" s="13" t="s">
        <v>88</v>
      </c>
      <c r="AW129" s="13" t="s">
        <v>31</v>
      </c>
      <c r="AX129" s="13" t="s">
        <v>76</v>
      </c>
      <c r="AY129" s="230" t="s">
        <v>201</v>
      </c>
    </row>
    <row r="130" spans="1:65" s="13" customFormat="1">
      <c r="B130" s="219"/>
      <c r="C130" s="220"/>
      <c r="D130" s="221" t="s">
        <v>209</v>
      </c>
      <c r="E130" s="222" t="s">
        <v>1</v>
      </c>
      <c r="F130" s="223" t="s">
        <v>3107</v>
      </c>
      <c r="G130" s="220"/>
      <c r="H130" s="224">
        <v>0.54</v>
      </c>
      <c r="I130" s="225"/>
      <c r="J130" s="220"/>
      <c r="K130" s="220"/>
      <c r="L130" s="226"/>
      <c r="M130" s="227"/>
      <c r="N130" s="228"/>
      <c r="O130" s="228"/>
      <c r="P130" s="228"/>
      <c r="Q130" s="228"/>
      <c r="R130" s="228"/>
      <c r="S130" s="228"/>
      <c r="T130" s="229"/>
      <c r="AT130" s="230" t="s">
        <v>209</v>
      </c>
      <c r="AU130" s="230" t="s">
        <v>88</v>
      </c>
      <c r="AV130" s="13" t="s">
        <v>88</v>
      </c>
      <c r="AW130" s="13" t="s">
        <v>31</v>
      </c>
      <c r="AX130" s="13" t="s">
        <v>76</v>
      </c>
      <c r="AY130" s="230" t="s">
        <v>201</v>
      </c>
    </row>
    <row r="131" spans="1:65" s="15" customFormat="1">
      <c r="B131" s="242"/>
      <c r="C131" s="243"/>
      <c r="D131" s="221" t="s">
        <v>209</v>
      </c>
      <c r="E131" s="244" t="s">
        <v>1</v>
      </c>
      <c r="F131" s="245" t="s">
        <v>240</v>
      </c>
      <c r="G131" s="243"/>
      <c r="H131" s="246">
        <v>5.8049999999999997</v>
      </c>
      <c r="I131" s="247"/>
      <c r="J131" s="243"/>
      <c r="K131" s="243"/>
      <c r="L131" s="248"/>
      <c r="M131" s="249"/>
      <c r="N131" s="250"/>
      <c r="O131" s="250"/>
      <c r="P131" s="250"/>
      <c r="Q131" s="250"/>
      <c r="R131" s="250"/>
      <c r="S131" s="250"/>
      <c r="T131" s="251"/>
      <c r="AT131" s="252" t="s">
        <v>209</v>
      </c>
      <c r="AU131" s="252" t="s">
        <v>88</v>
      </c>
      <c r="AV131" s="15" t="s">
        <v>219</v>
      </c>
      <c r="AW131" s="15" t="s">
        <v>31</v>
      </c>
      <c r="AX131" s="15" t="s">
        <v>76</v>
      </c>
      <c r="AY131" s="252" t="s">
        <v>201</v>
      </c>
    </row>
    <row r="132" spans="1:65" s="13" customFormat="1">
      <c r="B132" s="219"/>
      <c r="C132" s="220"/>
      <c r="D132" s="221" t="s">
        <v>209</v>
      </c>
      <c r="E132" s="222" t="s">
        <v>1</v>
      </c>
      <c r="F132" s="223" t="s">
        <v>231</v>
      </c>
      <c r="G132" s="220"/>
      <c r="H132" s="224">
        <v>-5.0000000000000001E-3</v>
      </c>
      <c r="I132" s="225"/>
      <c r="J132" s="220"/>
      <c r="K132" s="220"/>
      <c r="L132" s="226"/>
      <c r="M132" s="227"/>
      <c r="N132" s="228"/>
      <c r="O132" s="228"/>
      <c r="P132" s="228"/>
      <c r="Q132" s="228"/>
      <c r="R132" s="228"/>
      <c r="S132" s="228"/>
      <c r="T132" s="229"/>
      <c r="AT132" s="230" t="s">
        <v>209</v>
      </c>
      <c r="AU132" s="230" t="s">
        <v>88</v>
      </c>
      <c r="AV132" s="13" t="s">
        <v>88</v>
      </c>
      <c r="AW132" s="13" t="s">
        <v>31</v>
      </c>
      <c r="AX132" s="13" t="s">
        <v>76</v>
      </c>
      <c r="AY132" s="230" t="s">
        <v>201</v>
      </c>
    </row>
    <row r="133" spans="1:65" s="14" customFormat="1">
      <c r="B133" s="231"/>
      <c r="C133" s="232"/>
      <c r="D133" s="221" t="s">
        <v>209</v>
      </c>
      <c r="E133" s="233" t="s">
        <v>1</v>
      </c>
      <c r="F133" s="234" t="s">
        <v>3108</v>
      </c>
      <c r="G133" s="232"/>
      <c r="H133" s="235">
        <v>5.8</v>
      </c>
      <c r="I133" s="236"/>
      <c r="J133" s="232"/>
      <c r="K133" s="232"/>
      <c r="L133" s="237"/>
      <c r="M133" s="238"/>
      <c r="N133" s="239"/>
      <c r="O133" s="239"/>
      <c r="P133" s="239"/>
      <c r="Q133" s="239"/>
      <c r="R133" s="239"/>
      <c r="S133" s="239"/>
      <c r="T133" s="240"/>
      <c r="AT133" s="241" t="s">
        <v>209</v>
      </c>
      <c r="AU133" s="241" t="s">
        <v>88</v>
      </c>
      <c r="AV133" s="14" t="s">
        <v>207</v>
      </c>
      <c r="AW133" s="14" t="s">
        <v>31</v>
      </c>
      <c r="AX133" s="14" t="s">
        <v>83</v>
      </c>
      <c r="AY133" s="241" t="s">
        <v>201</v>
      </c>
    </row>
    <row r="134" spans="1:65" s="2" customFormat="1" ht="16.5" customHeight="1">
      <c r="A134" s="35"/>
      <c r="B134" s="36"/>
      <c r="C134" s="205" t="s">
        <v>88</v>
      </c>
      <c r="D134" s="205" t="s">
        <v>203</v>
      </c>
      <c r="E134" s="206" t="s">
        <v>3109</v>
      </c>
      <c r="F134" s="207" t="s">
        <v>3110</v>
      </c>
      <c r="G134" s="208" t="s">
        <v>206</v>
      </c>
      <c r="H134" s="209">
        <v>9</v>
      </c>
      <c r="I134" s="210"/>
      <c r="J134" s="211">
        <f>ROUND(I134*H134,2)</f>
        <v>0</v>
      </c>
      <c r="K134" s="212"/>
      <c r="L134" s="40"/>
      <c r="M134" s="213" t="s">
        <v>1</v>
      </c>
      <c r="N134" s="214" t="s">
        <v>42</v>
      </c>
      <c r="O134" s="72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17" t="s">
        <v>207</v>
      </c>
      <c r="AT134" s="217" t="s">
        <v>203</v>
      </c>
      <c r="AU134" s="217" t="s">
        <v>88</v>
      </c>
      <c r="AY134" s="18" t="s">
        <v>201</v>
      </c>
      <c r="BE134" s="218">
        <f>IF(N134="základná",J134,0)</f>
        <v>0</v>
      </c>
      <c r="BF134" s="218">
        <f>IF(N134="znížená",J134,0)</f>
        <v>0</v>
      </c>
      <c r="BG134" s="218">
        <f>IF(N134="zákl. prenesená",J134,0)</f>
        <v>0</v>
      </c>
      <c r="BH134" s="218">
        <f>IF(N134="zníž. prenesená",J134,0)</f>
        <v>0</v>
      </c>
      <c r="BI134" s="218">
        <f>IF(N134="nulová",J134,0)</f>
        <v>0</v>
      </c>
      <c r="BJ134" s="18" t="s">
        <v>88</v>
      </c>
      <c r="BK134" s="218">
        <f>ROUND(I134*H134,2)</f>
        <v>0</v>
      </c>
      <c r="BL134" s="18" t="s">
        <v>207</v>
      </c>
      <c r="BM134" s="217" t="s">
        <v>3111</v>
      </c>
    </row>
    <row r="135" spans="1:65" s="13" customFormat="1">
      <c r="B135" s="219"/>
      <c r="C135" s="220"/>
      <c r="D135" s="221" t="s">
        <v>209</v>
      </c>
      <c r="E135" s="222" t="s">
        <v>1</v>
      </c>
      <c r="F135" s="223" t="s">
        <v>3112</v>
      </c>
      <c r="G135" s="220"/>
      <c r="H135" s="224">
        <v>4.5</v>
      </c>
      <c r="I135" s="225"/>
      <c r="J135" s="220"/>
      <c r="K135" s="220"/>
      <c r="L135" s="226"/>
      <c r="M135" s="227"/>
      <c r="N135" s="228"/>
      <c r="O135" s="228"/>
      <c r="P135" s="228"/>
      <c r="Q135" s="228"/>
      <c r="R135" s="228"/>
      <c r="S135" s="228"/>
      <c r="T135" s="229"/>
      <c r="AT135" s="230" t="s">
        <v>209</v>
      </c>
      <c r="AU135" s="230" t="s">
        <v>88</v>
      </c>
      <c r="AV135" s="13" t="s">
        <v>88</v>
      </c>
      <c r="AW135" s="13" t="s">
        <v>31</v>
      </c>
      <c r="AX135" s="13" t="s">
        <v>76</v>
      </c>
      <c r="AY135" s="230" t="s">
        <v>201</v>
      </c>
    </row>
    <row r="136" spans="1:65" s="13" customFormat="1">
      <c r="B136" s="219"/>
      <c r="C136" s="220"/>
      <c r="D136" s="221" t="s">
        <v>209</v>
      </c>
      <c r="E136" s="222" t="s">
        <v>1</v>
      </c>
      <c r="F136" s="223" t="s">
        <v>3113</v>
      </c>
      <c r="G136" s="220"/>
      <c r="H136" s="224">
        <v>4.5</v>
      </c>
      <c r="I136" s="225"/>
      <c r="J136" s="220"/>
      <c r="K136" s="220"/>
      <c r="L136" s="226"/>
      <c r="M136" s="227"/>
      <c r="N136" s="228"/>
      <c r="O136" s="228"/>
      <c r="P136" s="228"/>
      <c r="Q136" s="228"/>
      <c r="R136" s="228"/>
      <c r="S136" s="228"/>
      <c r="T136" s="229"/>
      <c r="AT136" s="230" t="s">
        <v>209</v>
      </c>
      <c r="AU136" s="230" t="s">
        <v>88</v>
      </c>
      <c r="AV136" s="13" t="s">
        <v>88</v>
      </c>
      <c r="AW136" s="13" t="s">
        <v>31</v>
      </c>
      <c r="AX136" s="13" t="s">
        <v>76</v>
      </c>
      <c r="AY136" s="230" t="s">
        <v>201</v>
      </c>
    </row>
    <row r="137" spans="1:65" s="14" customFormat="1">
      <c r="B137" s="231"/>
      <c r="C137" s="232"/>
      <c r="D137" s="221" t="s">
        <v>209</v>
      </c>
      <c r="E137" s="233" t="s">
        <v>1</v>
      </c>
      <c r="F137" s="234" t="s">
        <v>212</v>
      </c>
      <c r="G137" s="232"/>
      <c r="H137" s="235">
        <v>9</v>
      </c>
      <c r="I137" s="236"/>
      <c r="J137" s="232"/>
      <c r="K137" s="232"/>
      <c r="L137" s="237"/>
      <c r="M137" s="238"/>
      <c r="N137" s="239"/>
      <c r="O137" s="239"/>
      <c r="P137" s="239"/>
      <c r="Q137" s="239"/>
      <c r="R137" s="239"/>
      <c r="S137" s="239"/>
      <c r="T137" s="240"/>
      <c r="AT137" s="241" t="s">
        <v>209</v>
      </c>
      <c r="AU137" s="241" t="s">
        <v>88</v>
      </c>
      <c r="AV137" s="14" t="s">
        <v>207</v>
      </c>
      <c r="AW137" s="14" t="s">
        <v>31</v>
      </c>
      <c r="AX137" s="14" t="s">
        <v>83</v>
      </c>
      <c r="AY137" s="241" t="s">
        <v>201</v>
      </c>
    </row>
    <row r="138" spans="1:65" s="2" customFormat="1" ht="29.25" customHeight="1">
      <c r="A138" s="35"/>
      <c r="B138" s="36"/>
      <c r="C138" s="205" t="s">
        <v>219</v>
      </c>
      <c r="D138" s="205" t="s">
        <v>203</v>
      </c>
      <c r="E138" s="206" t="s">
        <v>3114</v>
      </c>
      <c r="F138" s="207" t="s">
        <v>3115</v>
      </c>
      <c r="G138" s="208" t="s">
        <v>206</v>
      </c>
      <c r="H138" s="209">
        <v>2.7</v>
      </c>
      <c r="I138" s="210"/>
      <c r="J138" s="211">
        <f>ROUND(I138*H138,2)</f>
        <v>0</v>
      </c>
      <c r="K138" s="212"/>
      <c r="L138" s="40"/>
      <c r="M138" s="213" t="s">
        <v>1</v>
      </c>
      <c r="N138" s="214" t="s">
        <v>42</v>
      </c>
      <c r="O138" s="72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17" t="s">
        <v>207</v>
      </c>
      <c r="AT138" s="217" t="s">
        <v>203</v>
      </c>
      <c r="AU138" s="217" t="s">
        <v>88</v>
      </c>
      <c r="AY138" s="18" t="s">
        <v>201</v>
      </c>
      <c r="BE138" s="218">
        <f>IF(N138="základná",J138,0)</f>
        <v>0</v>
      </c>
      <c r="BF138" s="218">
        <f>IF(N138="znížená",J138,0)</f>
        <v>0</v>
      </c>
      <c r="BG138" s="218">
        <f>IF(N138="zákl. prenesená",J138,0)</f>
        <v>0</v>
      </c>
      <c r="BH138" s="218">
        <f>IF(N138="zníž. prenesená",J138,0)</f>
        <v>0</v>
      </c>
      <c r="BI138" s="218">
        <f>IF(N138="nulová",J138,0)</f>
        <v>0</v>
      </c>
      <c r="BJ138" s="18" t="s">
        <v>88</v>
      </c>
      <c r="BK138" s="218">
        <f>ROUND(I138*H138,2)</f>
        <v>0</v>
      </c>
      <c r="BL138" s="18" t="s">
        <v>207</v>
      </c>
      <c r="BM138" s="217" t="s">
        <v>3116</v>
      </c>
    </row>
    <row r="139" spans="1:65" s="2" customFormat="1" ht="26.25" customHeight="1">
      <c r="A139" s="35"/>
      <c r="B139" s="36"/>
      <c r="C139" s="205" t="s">
        <v>207</v>
      </c>
      <c r="D139" s="205" t="s">
        <v>203</v>
      </c>
      <c r="E139" s="206" t="s">
        <v>3117</v>
      </c>
      <c r="F139" s="207" t="s">
        <v>3118</v>
      </c>
      <c r="G139" s="208" t="s">
        <v>618</v>
      </c>
      <c r="H139" s="209">
        <v>17.5</v>
      </c>
      <c r="I139" s="210"/>
      <c r="J139" s="211">
        <f>ROUND(I139*H139,2)</f>
        <v>0</v>
      </c>
      <c r="K139" s="212"/>
      <c r="L139" s="40"/>
      <c r="M139" s="213" t="s">
        <v>1</v>
      </c>
      <c r="N139" s="214" t="s">
        <v>42</v>
      </c>
      <c r="O139" s="72"/>
      <c r="P139" s="215">
        <f>O139*H139</f>
        <v>0</v>
      </c>
      <c r="Q139" s="215">
        <v>1.98E-3</v>
      </c>
      <c r="R139" s="215">
        <f>Q139*H139</f>
        <v>3.465E-2</v>
      </c>
      <c r="S139" s="215">
        <v>0</v>
      </c>
      <c r="T139" s="216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17" t="s">
        <v>207</v>
      </c>
      <c r="AT139" s="217" t="s">
        <v>203</v>
      </c>
      <c r="AU139" s="217" t="s">
        <v>88</v>
      </c>
      <c r="AY139" s="18" t="s">
        <v>201</v>
      </c>
      <c r="BE139" s="218">
        <f>IF(N139="základná",J139,0)</f>
        <v>0</v>
      </c>
      <c r="BF139" s="218">
        <f>IF(N139="znížená",J139,0)</f>
        <v>0</v>
      </c>
      <c r="BG139" s="218">
        <f>IF(N139="zákl. prenesená",J139,0)</f>
        <v>0</v>
      </c>
      <c r="BH139" s="218">
        <f>IF(N139="zníž. prenesená",J139,0)</f>
        <v>0</v>
      </c>
      <c r="BI139" s="218">
        <f>IF(N139="nulová",J139,0)</f>
        <v>0</v>
      </c>
      <c r="BJ139" s="18" t="s">
        <v>88</v>
      </c>
      <c r="BK139" s="218">
        <f>ROUND(I139*H139,2)</f>
        <v>0</v>
      </c>
      <c r="BL139" s="18" t="s">
        <v>207</v>
      </c>
      <c r="BM139" s="217" t="s">
        <v>3119</v>
      </c>
    </row>
    <row r="140" spans="1:65" s="13" customFormat="1">
      <c r="B140" s="219"/>
      <c r="C140" s="220"/>
      <c r="D140" s="221" t="s">
        <v>209</v>
      </c>
      <c r="E140" s="222" t="s">
        <v>1</v>
      </c>
      <c r="F140" s="223" t="s">
        <v>3120</v>
      </c>
      <c r="G140" s="220"/>
      <c r="H140" s="224">
        <v>17.5</v>
      </c>
      <c r="I140" s="225"/>
      <c r="J140" s="220"/>
      <c r="K140" s="220"/>
      <c r="L140" s="226"/>
      <c r="M140" s="227"/>
      <c r="N140" s="228"/>
      <c r="O140" s="228"/>
      <c r="P140" s="228"/>
      <c r="Q140" s="228"/>
      <c r="R140" s="228"/>
      <c r="S140" s="228"/>
      <c r="T140" s="229"/>
      <c r="AT140" s="230" t="s">
        <v>209</v>
      </c>
      <c r="AU140" s="230" t="s">
        <v>88</v>
      </c>
      <c r="AV140" s="13" t="s">
        <v>88</v>
      </c>
      <c r="AW140" s="13" t="s">
        <v>31</v>
      </c>
      <c r="AX140" s="13" t="s">
        <v>83</v>
      </c>
      <c r="AY140" s="230" t="s">
        <v>201</v>
      </c>
    </row>
    <row r="141" spans="1:65" s="2" customFormat="1" ht="21.75" customHeight="1">
      <c r="A141" s="35"/>
      <c r="B141" s="36"/>
      <c r="C141" s="205" t="s">
        <v>233</v>
      </c>
      <c r="D141" s="205" t="s">
        <v>203</v>
      </c>
      <c r="E141" s="206" t="s">
        <v>3121</v>
      </c>
      <c r="F141" s="207" t="s">
        <v>3122</v>
      </c>
      <c r="G141" s="208" t="s">
        <v>276</v>
      </c>
      <c r="H141" s="209">
        <v>14.5</v>
      </c>
      <c r="I141" s="210"/>
      <c r="J141" s="211">
        <f>ROUND(I141*H141,2)</f>
        <v>0</v>
      </c>
      <c r="K141" s="212"/>
      <c r="L141" s="40"/>
      <c r="M141" s="213" t="s">
        <v>1</v>
      </c>
      <c r="N141" s="214" t="s">
        <v>42</v>
      </c>
      <c r="O141" s="72"/>
      <c r="P141" s="215">
        <f>O141*H141</f>
        <v>0</v>
      </c>
      <c r="Q141" s="215">
        <v>9.7000000000000005E-4</v>
      </c>
      <c r="R141" s="215">
        <f>Q141*H141</f>
        <v>1.4065000000000001E-2</v>
      </c>
      <c r="S141" s="215">
        <v>0</v>
      </c>
      <c r="T141" s="216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17" t="s">
        <v>207</v>
      </c>
      <c r="AT141" s="217" t="s">
        <v>203</v>
      </c>
      <c r="AU141" s="217" t="s">
        <v>88</v>
      </c>
      <c r="AY141" s="18" t="s">
        <v>201</v>
      </c>
      <c r="BE141" s="218">
        <f>IF(N141="základná",J141,0)</f>
        <v>0</v>
      </c>
      <c r="BF141" s="218">
        <f>IF(N141="znížená",J141,0)</f>
        <v>0</v>
      </c>
      <c r="BG141" s="218">
        <f>IF(N141="zákl. prenesená",J141,0)</f>
        <v>0</v>
      </c>
      <c r="BH141" s="218">
        <f>IF(N141="zníž. prenesená",J141,0)</f>
        <v>0</v>
      </c>
      <c r="BI141" s="218">
        <f>IF(N141="nulová",J141,0)</f>
        <v>0</v>
      </c>
      <c r="BJ141" s="18" t="s">
        <v>88</v>
      </c>
      <c r="BK141" s="218">
        <f>ROUND(I141*H141,2)</f>
        <v>0</v>
      </c>
      <c r="BL141" s="18" t="s">
        <v>207</v>
      </c>
      <c r="BM141" s="217" t="s">
        <v>3123</v>
      </c>
    </row>
    <row r="142" spans="1:65" s="13" customFormat="1">
      <c r="B142" s="219"/>
      <c r="C142" s="220"/>
      <c r="D142" s="221" t="s">
        <v>209</v>
      </c>
      <c r="E142" s="222" t="s">
        <v>1</v>
      </c>
      <c r="F142" s="223" t="s">
        <v>3124</v>
      </c>
      <c r="G142" s="220"/>
      <c r="H142" s="224">
        <v>14.513</v>
      </c>
      <c r="I142" s="225"/>
      <c r="J142" s="220"/>
      <c r="K142" s="220"/>
      <c r="L142" s="226"/>
      <c r="M142" s="227"/>
      <c r="N142" s="228"/>
      <c r="O142" s="228"/>
      <c r="P142" s="228"/>
      <c r="Q142" s="228"/>
      <c r="R142" s="228"/>
      <c r="S142" s="228"/>
      <c r="T142" s="229"/>
      <c r="AT142" s="230" t="s">
        <v>209</v>
      </c>
      <c r="AU142" s="230" t="s">
        <v>88</v>
      </c>
      <c r="AV142" s="13" t="s">
        <v>88</v>
      </c>
      <c r="AW142" s="13" t="s">
        <v>31</v>
      </c>
      <c r="AX142" s="13" t="s">
        <v>76</v>
      </c>
      <c r="AY142" s="230" t="s">
        <v>201</v>
      </c>
    </row>
    <row r="143" spans="1:65" s="13" customFormat="1">
      <c r="B143" s="219"/>
      <c r="C143" s="220"/>
      <c r="D143" s="221" t="s">
        <v>209</v>
      </c>
      <c r="E143" s="222" t="s">
        <v>1</v>
      </c>
      <c r="F143" s="223" t="s">
        <v>3125</v>
      </c>
      <c r="G143" s="220"/>
      <c r="H143" s="224">
        <v>-1.2999999999999999E-2</v>
      </c>
      <c r="I143" s="225"/>
      <c r="J143" s="220"/>
      <c r="K143" s="220"/>
      <c r="L143" s="226"/>
      <c r="M143" s="227"/>
      <c r="N143" s="228"/>
      <c r="O143" s="228"/>
      <c r="P143" s="228"/>
      <c r="Q143" s="228"/>
      <c r="R143" s="228"/>
      <c r="S143" s="228"/>
      <c r="T143" s="229"/>
      <c r="AT143" s="230" t="s">
        <v>209</v>
      </c>
      <c r="AU143" s="230" t="s">
        <v>88</v>
      </c>
      <c r="AV143" s="13" t="s">
        <v>88</v>
      </c>
      <c r="AW143" s="13" t="s">
        <v>31</v>
      </c>
      <c r="AX143" s="13" t="s">
        <v>76</v>
      </c>
      <c r="AY143" s="230" t="s">
        <v>201</v>
      </c>
    </row>
    <row r="144" spans="1:65" s="14" customFormat="1">
      <c r="B144" s="231"/>
      <c r="C144" s="232"/>
      <c r="D144" s="221" t="s">
        <v>209</v>
      </c>
      <c r="E144" s="233" t="s">
        <v>1</v>
      </c>
      <c r="F144" s="234" t="s">
        <v>3126</v>
      </c>
      <c r="G144" s="232"/>
      <c r="H144" s="235">
        <v>14.5</v>
      </c>
      <c r="I144" s="236"/>
      <c r="J144" s="232"/>
      <c r="K144" s="232"/>
      <c r="L144" s="237"/>
      <c r="M144" s="238"/>
      <c r="N144" s="239"/>
      <c r="O144" s="239"/>
      <c r="P144" s="239"/>
      <c r="Q144" s="239"/>
      <c r="R144" s="239"/>
      <c r="S144" s="239"/>
      <c r="T144" s="240"/>
      <c r="AT144" s="241" t="s">
        <v>209</v>
      </c>
      <c r="AU144" s="241" t="s">
        <v>88</v>
      </c>
      <c r="AV144" s="14" t="s">
        <v>207</v>
      </c>
      <c r="AW144" s="14" t="s">
        <v>31</v>
      </c>
      <c r="AX144" s="14" t="s">
        <v>83</v>
      </c>
      <c r="AY144" s="241" t="s">
        <v>201</v>
      </c>
    </row>
    <row r="145" spans="1:65" s="2" customFormat="1" ht="30" customHeight="1">
      <c r="A145" s="35"/>
      <c r="B145" s="36"/>
      <c r="C145" s="205" t="s">
        <v>242</v>
      </c>
      <c r="D145" s="205" t="s">
        <v>203</v>
      </c>
      <c r="E145" s="206" t="s">
        <v>3127</v>
      </c>
      <c r="F145" s="207" t="s">
        <v>3128</v>
      </c>
      <c r="G145" s="208" t="s">
        <v>276</v>
      </c>
      <c r="H145" s="209">
        <v>14.5</v>
      </c>
      <c r="I145" s="210"/>
      <c r="J145" s="211">
        <f>ROUND(I145*H145,2)</f>
        <v>0</v>
      </c>
      <c r="K145" s="212"/>
      <c r="L145" s="40"/>
      <c r="M145" s="213" t="s">
        <v>1</v>
      </c>
      <c r="N145" s="214" t="s">
        <v>42</v>
      </c>
      <c r="O145" s="72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17" t="s">
        <v>207</v>
      </c>
      <c r="AT145" s="217" t="s">
        <v>203</v>
      </c>
      <c r="AU145" s="217" t="s">
        <v>88</v>
      </c>
      <c r="AY145" s="18" t="s">
        <v>201</v>
      </c>
      <c r="BE145" s="218">
        <f>IF(N145="základná",J145,0)</f>
        <v>0</v>
      </c>
      <c r="BF145" s="218">
        <f>IF(N145="znížená",J145,0)</f>
        <v>0</v>
      </c>
      <c r="BG145" s="218">
        <f>IF(N145="zákl. prenesená",J145,0)</f>
        <v>0</v>
      </c>
      <c r="BH145" s="218">
        <f>IF(N145="zníž. prenesená",J145,0)</f>
        <v>0</v>
      </c>
      <c r="BI145" s="218">
        <f>IF(N145="nulová",J145,0)</f>
        <v>0</v>
      </c>
      <c r="BJ145" s="18" t="s">
        <v>88</v>
      </c>
      <c r="BK145" s="218">
        <f>ROUND(I145*H145,2)</f>
        <v>0</v>
      </c>
      <c r="BL145" s="18" t="s">
        <v>207</v>
      </c>
      <c r="BM145" s="217" t="s">
        <v>3129</v>
      </c>
    </row>
    <row r="146" spans="1:65" s="2" customFormat="1" ht="28.5" customHeight="1">
      <c r="A146" s="35"/>
      <c r="B146" s="36"/>
      <c r="C146" s="205" t="s">
        <v>246</v>
      </c>
      <c r="D146" s="205" t="s">
        <v>203</v>
      </c>
      <c r="E146" s="206" t="s">
        <v>3130</v>
      </c>
      <c r="F146" s="207" t="s">
        <v>3131</v>
      </c>
      <c r="G146" s="208" t="s">
        <v>276</v>
      </c>
      <c r="H146" s="209">
        <v>21</v>
      </c>
      <c r="I146" s="210"/>
      <c r="J146" s="211">
        <f>ROUND(I146*H146,2)</f>
        <v>0</v>
      </c>
      <c r="K146" s="212"/>
      <c r="L146" s="40"/>
      <c r="M146" s="213" t="s">
        <v>1</v>
      </c>
      <c r="N146" s="214" t="s">
        <v>42</v>
      </c>
      <c r="O146" s="72"/>
      <c r="P146" s="215">
        <f>O146*H146</f>
        <v>0</v>
      </c>
      <c r="Q146" s="215">
        <v>6.9999999999999999E-4</v>
      </c>
      <c r="R146" s="215">
        <f>Q146*H146</f>
        <v>1.47E-2</v>
      </c>
      <c r="S146" s="215">
        <v>0</v>
      </c>
      <c r="T146" s="216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17" t="s">
        <v>207</v>
      </c>
      <c r="AT146" s="217" t="s">
        <v>203</v>
      </c>
      <c r="AU146" s="217" t="s">
        <v>88</v>
      </c>
      <c r="AY146" s="18" t="s">
        <v>201</v>
      </c>
      <c r="BE146" s="218">
        <f>IF(N146="základná",J146,0)</f>
        <v>0</v>
      </c>
      <c r="BF146" s="218">
        <f>IF(N146="znížená",J146,0)</f>
        <v>0</v>
      </c>
      <c r="BG146" s="218">
        <f>IF(N146="zákl. prenesená",J146,0)</f>
        <v>0</v>
      </c>
      <c r="BH146" s="218">
        <f>IF(N146="zníž. prenesená",J146,0)</f>
        <v>0</v>
      </c>
      <c r="BI146" s="218">
        <f>IF(N146="nulová",J146,0)</f>
        <v>0</v>
      </c>
      <c r="BJ146" s="18" t="s">
        <v>88</v>
      </c>
      <c r="BK146" s="218">
        <f>ROUND(I146*H146,2)</f>
        <v>0</v>
      </c>
      <c r="BL146" s="18" t="s">
        <v>207</v>
      </c>
      <c r="BM146" s="217" t="s">
        <v>3132</v>
      </c>
    </row>
    <row r="147" spans="1:65" s="13" customFormat="1">
      <c r="B147" s="219"/>
      <c r="C147" s="220"/>
      <c r="D147" s="221" t="s">
        <v>209</v>
      </c>
      <c r="E147" s="222" t="s">
        <v>1</v>
      </c>
      <c r="F147" s="223" t="s">
        <v>3133</v>
      </c>
      <c r="G147" s="220"/>
      <c r="H147" s="224">
        <v>10.5</v>
      </c>
      <c r="I147" s="225"/>
      <c r="J147" s="220"/>
      <c r="K147" s="220"/>
      <c r="L147" s="226"/>
      <c r="M147" s="227"/>
      <c r="N147" s="228"/>
      <c r="O147" s="228"/>
      <c r="P147" s="228"/>
      <c r="Q147" s="228"/>
      <c r="R147" s="228"/>
      <c r="S147" s="228"/>
      <c r="T147" s="229"/>
      <c r="AT147" s="230" t="s">
        <v>209</v>
      </c>
      <c r="AU147" s="230" t="s">
        <v>88</v>
      </c>
      <c r="AV147" s="13" t="s">
        <v>88</v>
      </c>
      <c r="AW147" s="13" t="s">
        <v>31</v>
      </c>
      <c r="AX147" s="13" t="s">
        <v>76</v>
      </c>
      <c r="AY147" s="230" t="s">
        <v>201</v>
      </c>
    </row>
    <row r="148" spans="1:65" s="13" customFormat="1">
      <c r="B148" s="219"/>
      <c r="C148" s="220"/>
      <c r="D148" s="221" t="s">
        <v>209</v>
      </c>
      <c r="E148" s="222" t="s">
        <v>1</v>
      </c>
      <c r="F148" s="223" t="s">
        <v>3134</v>
      </c>
      <c r="G148" s="220"/>
      <c r="H148" s="224">
        <v>10.5</v>
      </c>
      <c r="I148" s="225"/>
      <c r="J148" s="220"/>
      <c r="K148" s="220"/>
      <c r="L148" s="226"/>
      <c r="M148" s="227"/>
      <c r="N148" s="228"/>
      <c r="O148" s="228"/>
      <c r="P148" s="228"/>
      <c r="Q148" s="228"/>
      <c r="R148" s="228"/>
      <c r="S148" s="228"/>
      <c r="T148" s="229"/>
      <c r="AT148" s="230" t="s">
        <v>209</v>
      </c>
      <c r="AU148" s="230" t="s">
        <v>88</v>
      </c>
      <c r="AV148" s="13" t="s">
        <v>88</v>
      </c>
      <c r="AW148" s="13" t="s">
        <v>31</v>
      </c>
      <c r="AX148" s="13" t="s">
        <v>76</v>
      </c>
      <c r="AY148" s="230" t="s">
        <v>201</v>
      </c>
    </row>
    <row r="149" spans="1:65" s="14" customFormat="1">
      <c r="B149" s="231"/>
      <c r="C149" s="232"/>
      <c r="D149" s="221" t="s">
        <v>209</v>
      </c>
      <c r="E149" s="233" t="s">
        <v>1</v>
      </c>
      <c r="F149" s="234" t="s">
        <v>212</v>
      </c>
      <c r="G149" s="232"/>
      <c r="H149" s="235">
        <v>21</v>
      </c>
      <c r="I149" s="236"/>
      <c r="J149" s="232"/>
      <c r="K149" s="232"/>
      <c r="L149" s="237"/>
      <c r="M149" s="238"/>
      <c r="N149" s="239"/>
      <c r="O149" s="239"/>
      <c r="P149" s="239"/>
      <c r="Q149" s="239"/>
      <c r="R149" s="239"/>
      <c r="S149" s="239"/>
      <c r="T149" s="240"/>
      <c r="AT149" s="241" t="s">
        <v>209</v>
      </c>
      <c r="AU149" s="241" t="s">
        <v>88</v>
      </c>
      <c r="AV149" s="14" t="s">
        <v>207</v>
      </c>
      <c r="AW149" s="14" t="s">
        <v>31</v>
      </c>
      <c r="AX149" s="14" t="s">
        <v>83</v>
      </c>
      <c r="AY149" s="241" t="s">
        <v>201</v>
      </c>
    </row>
    <row r="150" spans="1:65" s="2" customFormat="1" ht="16.5" customHeight="1">
      <c r="A150" s="35"/>
      <c r="B150" s="36"/>
      <c r="C150" s="205" t="s">
        <v>253</v>
      </c>
      <c r="D150" s="205" t="s">
        <v>203</v>
      </c>
      <c r="E150" s="206" t="s">
        <v>3135</v>
      </c>
      <c r="F150" s="207" t="s">
        <v>3136</v>
      </c>
      <c r="G150" s="208" t="s">
        <v>276</v>
      </c>
      <c r="H150" s="209">
        <v>21</v>
      </c>
      <c r="I150" s="210"/>
      <c r="J150" s="211">
        <f>ROUND(I150*H150,2)</f>
        <v>0</v>
      </c>
      <c r="K150" s="212"/>
      <c r="L150" s="40"/>
      <c r="M150" s="213" t="s">
        <v>1</v>
      </c>
      <c r="N150" s="214" t="s">
        <v>42</v>
      </c>
      <c r="O150" s="72"/>
      <c r="P150" s="215">
        <f>O150*H150</f>
        <v>0</v>
      </c>
      <c r="Q150" s="215">
        <v>0</v>
      </c>
      <c r="R150" s="215">
        <f>Q150*H150</f>
        <v>0</v>
      </c>
      <c r="S150" s="215">
        <v>0</v>
      </c>
      <c r="T150" s="216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17" t="s">
        <v>207</v>
      </c>
      <c r="AT150" s="217" t="s">
        <v>203</v>
      </c>
      <c r="AU150" s="217" t="s">
        <v>88</v>
      </c>
      <c r="AY150" s="18" t="s">
        <v>201</v>
      </c>
      <c r="BE150" s="218">
        <f>IF(N150="základná",J150,0)</f>
        <v>0</v>
      </c>
      <c r="BF150" s="218">
        <f>IF(N150="znížená",J150,0)</f>
        <v>0</v>
      </c>
      <c r="BG150" s="218">
        <f>IF(N150="zákl. prenesená",J150,0)</f>
        <v>0</v>
      </c>
      <c r="BH150" s="218">
        <f>IF(N150="zníž. prenesená",J150,0)</f>
        <v>0</v>
      </c>
      <c r="BI150" s="218">
        <f>IF(N150="nulová",J150,0)</f>
        <v>0</v>
      </c>
      <c r="BJ150" s="18" t="s">
        <v>88</v>
      </c>
      <c r="BK150" s="218">
        <f>ROUND(I150*H150,2)</f>
        <v>0</v>
      </c>
      <c r="BL150" s="18" t="s">
        <v>207</v>
      </c>
      <c r="BM150" s="217" t="s">
        <v>3137</v>
      </c>
    </row>
    <row r="151" spans="1:65" s="2" customFormat="1" ht="27.75" customHeight="1">
      <c r="A151" s="35"/>
      <c r="B151" s="36"/>
      <c r="C151" s="205" t="s">
        <v>259</v>
      </c>
      <c r="D151" s="205" t="s">
        <v>203</v>
      </c>
      <c r="E151" s="206" t="s">
        <v>3138</v>
      </c>
      <c r="F151" s="207" t="s">
        <v>3139</v>
      </c>
      <c r="G151" s="208" t="s">
        <v>206</v>
      </c>
      <c r="H151" s="209">
        <v>9</v>
      </c>
      <c r="I151" s="210"/>
      <c r="J151" s="211">
        <f>ROUND(I151*H151,2)</f>
        <v>0</v>
      </c>
      <c r="K151" s="212"/>
      <c r="L151" s="40"/>
      <c r="M151" s="213" t="s">
        <v>1</v>
      </c>
      <c r="N151" s="214" t="s">
        <v>42</v>
      </c>
      <c r="O151" s="72"/>
      <c r="P151" s="215">
        <f>O151*H151</f>
        <v>0</v>
      </c>
      <c r="Q151" s="215">
        <v>4.6000000000000001E-4</v>
      </c>
      <c r="R151" s="215">
        <f>Q151*H151</f>
        <v>4.1400000000000005E-3</v>
      </c>
      <c r="S151" s="215">
        <v>0</v>
      </c>
      <c r="T151" s="216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17" t="s">
        <v>207</v>
      </c>
      <c r="AT151" s="217" t="s">
        <v>203</v>
      </c>
      <c r="AU151" s="217" t="s">
        <v>88</v>
      </c>
      <c r="AY151" s="18" t="s">
        <v>201</v>
      </c>
      <c r="BE151" s="218">
        <f>IF(N151="základná",J151,0)</f>
        <v>0</v>
      </c>
      <c r="BF151" s="218">
        <f>IF(N151="znížená",J151,0)</f>
        <v>0</v>
      </c>
      <c r="BG151" s="218">
        <f>IF(N151="zákl. prenesená",J151,0)</f>
        <v>0</v>
      </c>
      <c r="BH151" s="218">
        <f>IF(N151="zníž. prenesená",J151,0)</f>
        <v>0</v>
      </c>
      <c r="BI151" s="218">
        <f>IF(N151="nulová",J151,0)</f>
        <v>0</v>
      </c>
      <c r="BJ151" s="18" t="s">
        <v>88</v>
      </c>
      <c r="BK151" s="218">
        <f>ROUND(I151*H151,2)</f>
        <v>0</v>
      </c>
      <c r="BL151" s="18" t="s">
        <v>207</v>
      </c>
      <c r="BM151" s="217" t="s">
        <v>3140</v>
      </c>
    </row>
    <row r="152" spans="1:65" s="13" customFormat="1">
      <c r="B152" s="219"/>
      <c r="C152" s="220"/>
      <c r="D152" s="221" t="s">
        <v>209</v>
      </c>
      <c r="E152" s="222" t="s">
        <v>1</v>
      </c>
      <c r="F152" s="223" t="s">
        <v>3112</v>
      </c>
      <c r="G152" s="220"/>
      <c r="H152" s="224">
        <v>4.5</v>
      </c>
      <c r="I152" s="225"/>
      <c r="J152" s="220"/>
      <c r="K152" s="220"/>
      <c r="L152" s="226"/>
      <c r="M152" s="227"/>
      <c r="N152" s="228"/>
      <c r="O152" s="228"/>
      <c r="P152" s="228"/>
      <c r="Q152" s="228"/>
      <c r="R152" s="228"/>
      <c r="S152" s="228"/>
      <c r="T152" s="229"/>
      <c r="AT152" s="230" t="s">
        <v>209</v>
      </c>
      <c r="AU152" s="230" t="s">
        <v>88</v>
      </c>
      <c r="AV152" s="13" t="s">
        <v>88</v>
      </c>
      <c r="AW152" s="13" t="s">
        <v>31</v>
      </c>
      <c r="AX152" s="13" t="s">
        <v>76</v>
      </c>
      <c r="AY152" s="230" t="s">
        <v>201</v>
      </c>
    </row>
    <row r="153" spans="1:65" s="13" customFormat="1">
      <c r="B153" s="219"/>
      <c r="C153" s="220"/>
      <c r="D153" s="221" t="s">
        <v>209</v>
      </c>
      <c r="E153" s="222" t="s">
        <v>1</v>
      </c>
      <c r="F153" s="223" t="s">
        <v>3113</v>
      </c>
      <c r="G153" s="220"/>
      <c r="H153" s="224">
        <v>4.5</v>
      </c>
      <c r="I153" s="225"/>
      <c r="J153" s="220"/>
      <c r="K153" s="220"/>
      <c r="L153" s="226"/>
      <c r="M153" s="227"/>
      <c r="N153" s="228"/>
      <c r="O153" s="228"/>
      <c r="P153" s="228"/>
      <c r="Q153" s="228"/>
      <c r="R153" s="228"/>
      <c r="S153" s="228"/>
      <c r="T153" s="229"/>
      <c r="AT153" s="230" t="s">
        <v>209</v>
      </c>
      <c r="AU153" s="230" t="s">
        <v>88</v>
      </c>
      <c r="AV153" s="13" t="s">
        <v>88</v>
      </c>
      <c r="AW153" s="13" t="s">
        <v>31</v>
      </c>
      <c r="AX153" s="13" t="s">
        <v>76</v>
      </c>
      <c r="AY153" s="230" t="s">
        <v>201</v>
      </c>
    </row>
    <row r="154" spans="1:65" s="14" customFormat="1">
      <c r="B154" s="231"/>
      <c r="C154" s="232"/>
      <c r="D154" s="221" t="s">
        <v>209</v>
      </c>
      <c r="E154" s="233" t="s">
        <v>1</v>
      </c>
      <c r="F154" s="234" t="s">
        <v>212</v>
      </c>
      <c r="G154" s="232"/>
      <c r="H154" s="235">
        <v>9</v>
      </c>
      <c r="I154" s="236"/>
      <c r="J154" s="232"/>
      <c r="K154" s="232"/>
      <c r="L154" s="237"/>
      <c r="M154" s="238"/>
      <c r="N154" s="239"/>
      <c r="O154" s="239"/>
      <c r="P154" s="239"/>
      <c r="Q154" s="239"/>
      <c r="R154" s="239"/>
      <c r="S154" s="239"/>
      <c r="T154" s="240"/>
      <c r="AT154" s="241" t="s">
        <v>209</v>
      </c>
      <c r="AU154" s="241" t="s">
        <v>88</v>
      </c>
      <c r="AV154" s="14" t="s">
        <v>207</v>
      </c>
      <c r="AW154" s="14" t="s">
        <v>31</v>
      </c>
      <c r="AX154" s="14" t="s">
        <v>83</v>
      </c>
      <c r="AY154" s="241" t="s">
        <v>201</v>
      </c>
    </row>
    <row r="155" spans="1:65" s="2" customFormat="1" ht="21.75" customHeight="1">
      <c r="A155" s="35"/>
      <c r="B155" s="36"/>
      <c r="C155" s="205" t="s">
        <v>263</v>
      </c>
      <c r="D155" s="205" t="s">
        <v>203</v>
      </c>
      <c r="E155" s="206" t="s">
        <v>3141</v>
      </c>
      <c r="F155" s="207" t="s">
        <v>3142</v>
      </c>
      <c r="G155" s="208" t="s">
        <v>206</v>
      </c>
      <c r="H155" s="209">
        <v>9</v>
      </c>
      <c r="I155" s="210"/>
      <c r="J155" s="211">
        <f>ROUND(I155*H155,2)</f>
        <v>0</v>
      </c>
      <c r="K155" s="212"/>
      <c r="L155" s="40"/>
      <c r="M155" s="213" t="s">
        <v>1</v>
      </c>
      <c r="N155" s="214" t="s">
        <v>42</v>
      </c>
      <c r="O155" s="72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17" t="s">
        <v>207</v>
      </c>
      <c r="AT155" s="217" t="s">
        <v>203</v>
      </c>
      <c r="AU155" s="217" t="s">
        <v>88</v>
      </c>
      <c r="AY155" s="18" t="s">
        <v>201</v>
      </c>
      <c r="BE155" s="218">
        <f>IF(N155="základná",J155,0)</f>
        <v>0</v>
      </c>
      <c r="BF155" s="218">
        <f>IF(N155="znížená",J155,0)</f>
        <v>0</v>
      </c>
      <c r="BG155" s="218">
        <f>IF(N155="zákl. prenesená",J155,0)</f>
        <v>0</v>
      </c>
      <c r="BH155" s="218">
        <f>IF(N155="zníž. prenesená",J155,0)</f>
        <v>0</v>
      </c>
      <c r="BI155" s="218">
        <f>IF(N155="nulová",J155,0)</f>
        <v>0</v>
      </c>
      <c r="BJ155" s="18" t="s">
        <v>88</v>
      </c>
      <c r="BK155" s="218">
        <f>ROUND(I155*H155,2)</f>
        <v>0</v>
      </c>
      <c r="BL155" s="18" t="s">
        <v>207</v>
      </c>
      <c r="BM155" s="217" t="s">
        <v>3143</v>
      </c>
    </row>
    <row r="156" spans="1:65" s="2" customFormat="1" ht="27.75" customHeight="1">
      <c r="A156" s="35"/>
      <c r="B156" s="36"/>
      <c r="C156" s="205" t="s">
        <v>273</v>
      </c>
      <c r="D156" s="205" t="s">
        <v>203</v>
      </c>
      <c r="E156" s="206" t="s">
        <v>247</v>
      </c>
      <c r="F156" s="207" t="s">
        <v>248</v>
      </c>
      <c r="G156" s="208" t="s">
        <v>206</v>
      </c>
      <c r="H156" s="209">
        <v>2.7</v>
      </c>
      <c r="I156" s="210"/>
      <c r="J156" s="211">
        <f>ROUND(I156*H156,2)</f>
        <v>0</v>
      </c>
      <c r="K156" s="212"/>
      <c r="L156" s="40"/>
      <c r="M156" s="213" t="s">
        <v>1</v>
      </c>
      <c r="N156" s="214" t="s">
        <v>42</v>
      </c>
      <c r="O156" s="72"/>
      <c r="P156" s="215">
        <f>O156*H156</f>
        <v>0</v>
      </c>
      <c r="Q156" s="215">
        <v>0</v>
      </c>
      <c r="R156" s="215">
        <f>Q156*H156</f>
        <v>0</v>
      </c>
      <c r="S156" s="215">
        <v>0</v>
      </c>
      <c r="T156" s="216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17" t="s">
        <v>207</v>
      </c>
      <c r="AT156" s="217" t="s">
        <v>203</v>
      </c>
      <c r="AU156" s="217" t="s">
        <v>88</v>
      </c>
      <c r="AY156" s="18" t="s">
        <v>201</v>
      </c>
      <c r="BE156" s="218">
        <f>IF(N156="základná",J156,0)</f>
        <v>0</v>
      </c>
      <c r="BF156" s="218">
        <f>IF(N156="znížená",J156,0)</f>
        <v>0</v>
      </c>
      <c r="BG156" s="218">
        <f>IF(N156="zákl. prenesená",J156,0)</f>
        <v>0</v>
      </c>
      <c r="BH156" s="218">
        <f>IF(N156="zníž. prenesená",J156,0)</f>
        <v>0</v>
      </c>
      <c r="BI156" s="218">
        <f>IF(N156="nulová",J156,0)</f>
        <v>0</v>
      </c>
      <c r="BJ156" s="18" t="s">
        <v>88</v>
      </c>
      <c r="BK156" s="218">
        <f>ROUND(I156*H156,2)</f>
        <v>0</v>
      </c>
      <c r="BL156" s="18" t="s">
        <v>207</v>
      </c>
      <c r="BM156" s="217" t="s">
        <v>3144</v>
      </c>
    </row>
    <row r="157" spans="1:65" s="13" customFormat="1">
      <c r="B157" s="219"/>
      <c r="C157" s="220"/>
      <c r="D157" s="221" t="s">
        <v>209</v>
      </c>
      <c r="E157" s="222" t="s">
        <v>1</v>
      </c>
      <c r="F157" s="223" t="s">
        <v>3145</v>
      </c>
      <c r="G157" s="220"/>
      <c r="H157" s="224">
        <v>14.8</v>
      </c>
      <c r="I157" s="225"/>
      <c r="J157" s="220"/>
      <c r="K157" s="220"/>
      <c r="L157" s="226"/>
      <c r="M157" s="227"/>
      <c r="N157" s="228"/>
      <c r="O157" s="228"/>
      <c r="P157" s="228"/>
      <c r="Q157" s="228"/>
      <c r="R157" s="228"/>
      <c r="S157" s="228"/>
      <c r="T157" s="229"/>
      <c r="AT157" s="230" t="s">
        <v>209</v>
      </c>
      <c r="AU157" s="230" t="s">
        <v>88</v>
      </c>
      <c r="AV157" s="13" t="s">
        <v>88</v>
      </c>
      <c r="AW157" s="13" t="s">
        <v>31</v>
      </c>
      <c r="AX157" s="13" t="s">
        <v>76</v>
      </c>
      <c r="AY157" s="230" t="s">
        <v>201</v>
      </c>
    </row>
    <row r="158" spans="1:65" s="13" customFormat="1">
      <c r="B158" s="219"/>
      <c r="C158" s="220"/>
      <c r="D158" s="221" t="s">
        <v>209</v>
      </c>
      <c r="E158" s="222" t="s">
        <v>1</v>
      </c>
      <c r="F158" s="223" t="s">
        <v>3146</v>
      </c>
      <c r="G158" s="220"/>
      <c r="H158" s="224">
        <v>-12.1</v>
      </c>
      <c r="I158" s="225"/>
      <c r="J158" s="220"/>
      <c r="K158" s="220"/>
      <c r="L158" s="226"/>
      <c r="M158" s="227"/>
      <c r="N158" s="228"/>
      <c r="O158" s="228"/>
      <c r="P158" s="228"/>
      <c r="Q158" s="228"/>
      <c r="R158" s="228"/>
      <c r="S158" s="228"/>
      <c r="T158" s="229"/>
      <c r="AT158" s="230" t="s">
        <v>209</v>
      </c>
      <c r="AU158" s="230" t="s">
        <v>88</v>
      </c>
      <c r="AV158" s="13" t="s">
        <v>88</v>
      </c>
      <c r="AW158" s="13" t="s">
        <v>31</v>
      </c>
      <c r="AX158" s="13" t="s">
        <v>76</v>
      </c>
      <c r="AY158" s="230" t="s">
        <v>201</v>
      </c>
    </row>
    <row r="159" spans="1:65" s="14" customFormat="1">
      <c r="B159" s="231"/>
      <c r="C159" s="232"/>
      <c r="D159" s="221" t="s">
        <v>209</v>
      </c>
      <c r="E159" s="233" t="s">
        <v>1</v>
      </c>
      <c r="F159" s="234" t="s">
        <v>252</v>
      </c>
      <c r="G159" s="232"/>
      <c r="H159" s="235">
        <v>2.7000000000000011</v>
      </c>
      <c r="I159" s="236"/>
      <c r="J159" s="232"/>
      <c r="K159" s="232"/>
      <c r="L159" s="237"/>
      <c r="M159" s="238"/>
      <c r="N159" s="239"/>
      <c r="O159" s="239"/>
      <c r="P159" s="239"/>
      <c r="Q159" s="239"/>
      <c r="R159" s="239"/>
      <c r="S159" s="239"/>
      <c r="T159" s="240"/>
      <c r="AT159" s="241" t="s">
        <v>209</v>
      </c>
      <c r="AU159" s="241" t="s">
        <v>88</v>
      </c>
      <c r="AV159" s="14" t="s">
        <v>207</v>
      </c>
      <c r="AW159" s="14" t="s">
        <v>31</v>
      </c>
      <c r="AX159" s="14" t="s">
        <v>83</v>
      </c>
      <c r="AY159" s="241" t="s">
        <v>201</v>
      </c>
    </row>
    <row r="160" spans="1:65" s="2" customFormat="1" ht="21.75" customHeight="1">
      <c r="A160" s="35"/>
      <c r="B160" s="36"/>
      <c r="C160" s="205" t="s">
        <v>280</v>
      </c>
      <c r="D160" s="205" t="s">
        <v>203</v>
      </c>
      <c r="E160" s="206" t="s">
        <v>254</v>
      </c>
      <c r="F160" s="207" t="s">
        <v>255</v>
      </c>
      <c r="G160" s="208" t="s">
        <v>206</v>
      </c>
      <c r="H160" s="209">
        <v>5.8</v>
      </c>
      <c r="I160" s="210"/>
      <c r="J160" s="211">
        <f>ROUND(I160*H160,2)</f>
        <v>0</v>
      </c>
      <c r="K160" s="212"/>
      <c r="L160" s="40"/>
      <c r="M160" s="213" t="s">
        <v>1</v>
      </c>
      <c r="N160" s="214" t="s">
        <v>42</v>
      </c>
      <c r="O160" s="72"/>
      <c r="P160" s="215">
        <f>O160*H160</f>
        <v>0</v>
      </c>
      <c r="Q160" s="215">
        <v>0</v>
      </c>
      <c r="R160" s="215">
        <f>Q160*H160</f>
        <v>0</v>
      </c>
      <c r="S160" s="215">
        <v>0</v>
      </c>
      <c r="T160" s="216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17" t="s">
        <v>207</v>
      </c>
      <c r="AT160" s="217" t="s">
        <v>203</v>
      </c>
      <c r="AU160" s="217" t="s">
        <v>88</v>
      </c>
      <c r="AY160" s="18" t="s">
        <v>201</v>
      </c>
      <c r="BE160" s="218">
        <f>IF(N160="základná",J160,0)</f>
        <v>0</v>
      </c>
      <c r="BF160" s="218">
        <f>IF(N160="znížená",J160,0)</f>
        <v>0</v>
      </c>
      <c r="BG160" s="218">
        <f>IF(N160="zákl. prenesená",J160,0)</f>
        <v>0</v>
      </c>
      <c r="BH160" s="218">
        <f>IF(N160="zníž. prenesená",J160,0)</f>
        <v>0</v>
      </c>
      <c r="BI160" s="218">
        <f>IF(N160="nulová",J160,0)</f>
        <v>0</v>
      </c>
      <c r="BJ160" s="18" t="s">
        <v>88</v>
      </c>
      <c r="BK160" s="218">
        <f>ROUND(I160*H160,2)</f>
        <v>0</v>
      </c>
      <c r="BL160" s="18" t="s">
        <v>207</v>
      </c>
      <c r="BM160" s="217" t="s">
        <v>3147</v>
      </c>
    </row>
    <row r="161" spans="1:65" s="2" customFormat="1" ht="16.5" customHeight="1">
      <c r="A161" s="35"/>
      <c r="B161" s="36"/>
      <c r="C161" s="205" t="s">
        <v>291</v>
      </c>
      <c r="D161" s="205" t="s">
        <v>203</v>
      </c>
      <c r="E161" s="206" t="s">
        <v>3148</v>
      </c>
      <c r="F161" s="207" t="s">
        <v>3149</v>
      </c>
      <c r="G161" s="208" t="s">
        <v>206</v>
      </c>
      <c r="H161" s="209">
        <v>2.7</v>
      </c>
      <c r="I161" s="210"/>
      <c r="J161" s="211">
        <f>ROUND(I161*H161,2)</f>
        <v>0</v>
      </c>
      <c r="K161" s="212"/>
      <c r="L161" s="40"/>
      <c r="M161" s="213" t="s">
        <v>1</v>
      </c>
      <c r="N161" s="214" t="s">
        <v>42</v>
      </c>
      <c r="O161" s="72"/>
      <c r="P161" s="215">
        <f>O161*H161</f>
        <v>0</v>
      </c>
      <c r="Q161" s="215">
        <v>0</v>
      </c>
      <c r="R161" s="215">
        <f>Q161*H161</f>
        <v>0</v>
      </c>
      <c r="S161" s="215">
        <v>0</v>
      </c>
      <c r="T161" s="216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17" t="s">
        <v>207</v>
      </c>
      <c r="AT161" s="217" t="s">
        <v>203</v>
      </c>
      <c r="AU161" s="217" t="s">
        <v>88</v>
      </c>
      <c r="AY161" s="18" t="s">
        <v>201</v>
      </c>
      <c r="BE161" s="218">
        <f>IF(N161="základná",J161,0)</f>
        <v>0</v>
      </c>
      <c r="BF161" s="218">
        <f>IF(N161="znížená",J161,0)</f>
        <v>0</v>
      </c>
      <c r="BG161" s="218">
        <f>IF(N161="zákl. prenesená",J161,0)</f>
        <v>0</v>
      </c>
      <c r="BH161" s="218">
        <f>IF(N161="zníž. prenesená",J161,0)</f>
        <v>0</v>
      </c>
      <c r="BI161" s="218">
        <f>IF(N161="nulová",J161,0)</f>
        <v>0</v>
      </c>
      <c r="BJ161" s="18" t="s">
        <v>88</v>
      </c>
      <c r="BK161" s="218">
        <f>ROUND(I161*H161,2)</f>
        <v>0</v>
      </c>
      <c r="BL161" s="18" t="s">
        <v>207</v>
      </c>
      <c r="BM161" s="217" t="s">
        <v>3150</v>
      </c>
    </row>
    <row r="162" spans="1:65" s="2" customFormat="1" ht="27.75" customHeight="1">
      <c r="A162" s="35"/>
      <c r="B162" s="36"/>
      <c r="C162" s="205" t="s">
        <v>298</v>
      </c>
      <c r="D162" s="205" t="s">
        <v>203</v>
      </c>
      <c r="E162" s="206" t="s">
        <v>3151</v>
      </c>
      <c r="F162" s="207" t="s">
        <v>3152</v>
      </c>
      <c r="G162" s="208" t="s">
        <v>206</v>
      </c>
      <c r="H162" s="209">
        <v>12.1</v>
      </c>
      <c r="I162" s="210"/>
      <c r="J162" s="211">
        <f>ROUND(I162*H162,2)</f>
        <v>0</v>
      </c>
      <c r="K162" s="212"/>
      <c r="L162" s="40"/>
      <c r="M162" s="213" t="s">
        <v>1</v>
      </c>
      <c r="N162" s="214" t="s">
        <v>42</v>
      </c>
      <c r="O162" s="72"/>
      <c r="P162" s="215">
        <f>O162*H162</f>
        <v>0</v>
      </c>
      <c r="Q162" s="215">
        <v>0</v>
      </c>
      <c r="R162" s="215">
        <f>Q162*H162</f>
        <v>0</v>
      </c>
      <c r="S162" s="215">
        <v>0</v>
      </c>
      <c r="T162" s="216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17" t="s">
        <v>207</v>
      </c>
      <c r="AT162" s="217" t="s">
        <v>203</v>
      </c>
      <c r="AU162" s="217" t="s">
        <v>88</v>
      </c>
      <c r="AY162" s="18" t="s">
        <v>201</v>
      </c>
      <c r="BE162" s="218">
        <f>IF(N162="základná",J162,0)</f>
        <v>0</v>
      </c>
      <c r="BF162" s="218">
        <f>IF(N162="znížená",J162,0)</f>
        <v>0</v>
      </c>
      <c r="BG162" s="218">
        <f>IF(N162="zákl. prenesená",J162,0)</f>
        <v>0</v>
      </c>
      <c r="BH162" s="218">
        <f>IF(N162="zníž. prenesená",J162,0)</f>
        <v>0</v>
      </c>
      <c r="BI162" s="218">
        <f>IF(N162="nulová",J162,0)</f>
        <v>0</v>
      </c>
      <c r="BJ162" s="18" t="s">
        <v>88</v>
      </c>
      <c r="BK162" s="218">
        <f>ROUND(I162*H162,2)</f>
        <v>0</v>
      </c>
      <c r="BL162" s="18" t="s">
        <v>207</v>
      </c>
      <c r="BM162" s="217" t="s">
        <v>3153</v>
      </c>
    </row>
    <row r="163" spans="1:65" s="13" customFormat="1">
      <c r="B163" s="219"/>
      <c r="C163" s="220"/>
      <c r="D163" s="221" t="s">
        <v>209</v>
      </c>
      <c r="E163" s="222" t="s">
        <v>1</v>
      </c>
      <c r="F163" s="223" t="s">
        <v>3154</v>
      </c>
      <c r="G163" s="220"/>
      <c r="H163" s="224">
        <v>14.8</v>
      </c>
      <c r="I163" s="225"/>
      <c r="J163" s="220"/>
      <c r="K163" s="220"/>
      <c r="L163" s="226"/>
      <c r="M163" s="227"/>
      <c r="N163" s="228"/>
      <c r="O163" s="228"/>
      <c r="P163" s="228"/>
      <c r="Q163" s="228"/>
      <c r="R163" s="228"/>
      <c r="S163" s="228"/>
      <c r="T163" s="229"/>
      <c r="AT163" s="230" t="s">
        <v>209</v>
      </c>
      <c r="AU163" s="230" t="s">
        <v>88</v>
      </c>
      <c r="AV163" s="13" t="s">
        <v>88</v>
      </c>
      <c r="AW163" s="13" t="s">
        <v>31</v>
      </c>
      <c r="AX163" s="13" t="s">
        <v>76</v>
      </c>
      <c r="AY163" s="230" t="s">
        <v>201</v>
      </c>
    </row>
    <row r="164" spans="1:65" s="13" customFormat="1">
      <c r="B164" s="219"/>
      <c r="C164" s="220"/>
      <c r="D164" s="221" t="s">
        <v>209</v>
      </c>
      <c r="E164" s="222" t="s">
        <v>1</v>
      </c>
      <c r="F164" s="223" t="s">
        <v>3155</v>
      </c>
      <c r="G164" s="220"/>
      <c r="H164" s="224">
        <v>-2.7</v>
      </c>
      <c r="I164" s="225"/>
      <c r="J164" s="220"/>
      <c r="K164" s="220"/>
      <c r="L164" s="226"/>
      <c r="M164" s="227"/>
      <c r="N164" s="228"/>
      <c r="O164" s="228"/>
      <c r="P164" s="228"/>
      <c r="Q164" s="228"/>
      <c r="R164" s="228"/>
      <c r="S164" s="228"/>
      <c r="T164" s="229"/>
      <c r="AT164" s="230" t="s">
        <v>209</v>
      </c>
      <c r="AU164" s="230" t="s">
        <v>88</v>
      </c>
      <c r="AV164" s="13" t="s">
        <v>88</v>
      </c>
      <c r="AW164" s="13" t="s">
        <v>31</v>
      </c>
      <c r="AX164" s="13" t="s">
        <v>76</v>
      </c>
      <c r="AY164" s="230" t="s">
        <v>201</v>
      </c>
    </row>
    <row r="165" spans="1:65" s="14" customFormat="1">
      <c r="B165" s="231"/>
      <c r="C165" s="232"/>
      <c r="D165" s="221" t="s">
        <v>209</v>
      </c>
      <c r="E165" s="233" t="s">
        <v>1</v>
      </c>
      <c r="F165" s="234" t="s">
        <v>232</v>
      </c>
      <c r="G165" s="232"/>
      <c r="H165" s="235">
        <v>12.100000000000001</v>
      </c>
      <c r="I165" s="236"/>
      <c r="J165" s="232"/>
      <c r="K165" s="232"/>
      <c r="L165" s="237"/>
      <c r="M165" s="238"/>
      <c r="N165" s="239"/>
      <c r="O165" s="239"/>
      <c r="P165" s="239"/>
      <c r="Q165" s="239"/>
      <c r="R165" s="239"/>
      <c r="S165" s="239"/>
      <c r="T165" s="240"/>
      <c r="AT165" s="241" t="s">
        <v>209</v>
      </c>
      <c r="AU165" s="241" t="s">
        <v>88</v>
      </c>
      <c r="AV165" s="14" t="s">
        <v>207</v>
      </c>
      <c r="AW165" s="14" t="s">
        <v>31</v>
      </c>
      <c r="AX165" s="14" t="s">
        <v>83</v>
      </c>
      <c r="AY165" s="241" t="s">
        <v>201</v>
      </c>
    </row>
    <row r="166" spans="1:65" s="2" customFormat="1" ht="26.25" customHeight="1">
      <c r="A166" s="35"/>
      <c r="B166" s="36"/>
      <c r="C166" s="205" t="s">
        <v>302</v>
      </c>
      <c r="D166" s="205" t="s">
        <v>203</v>
      </c>
      <c r="E166" s="206" t="s">
        <v>3156</v>
      </c>
      <c r="F166" s="207" t="s">
        <v>3157</v>
      </c>
      <c r="G166" s="208" t="s">
        <v>206</v>
      </c>
      <c r="H166" s="209">
        <v>1.8</v>
      </c>
      <c r="I166" s="210"/>
      <c r="J166" s="211">
        <f>ROUND(I166*H166,2)</f>
        <v>0</v>
      </c>
      <c r="K166" s="212"/>
      <c r="L166" s="40"/>
      <c r="M166" s="213" t="s">
        <v>1</v>
      </c>
      <c r="N166" s="214" t="s">
        <v>42</v>
      </c>
      <c r="O166" s="72"/>
      <c r="P166" s="215">
        <f>O166*H166</f>
        <v>0</v>
      </c>
      <c r="Q166" s="215">
        <v>0</v>
      </c>
      <c r="R166" s="215">
        <f>Q166*H166</f>
        <v>0</v>
      </c>
      <c r="S166" s="215">
        <v>0</v>
      </c>
      <c r="T166" s="216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17" t="s">
        <v>207</v>
      </c>
      <c r="AT166" s="217" t="s">
        <v>203</v>
      </c>
      <c r="AU166" s="217" t="s">
        <v>88</v>
      </c>
      <c r="AY166" s="18" t="s">
        <v>201</v>
      </c>
      <c r="BE166" s="218">
        <f>IF(N166="základná",J166,0)</f>
        <v>0</v>
      </c>
      <c r="BF166" s="218">
        <f>IF(N166="znížená",J166,0)</f>
        <v>0</v>
      </c>
      <c r="BG166" s="218">
        <f>IF(N166="zákl. prenesená",J166,0)</f>
        <v>0</v>
      </c>
      <c r="BH166" s="218">
        <f>IF(N166="zníž. prenesená",J166,0)</f>
        <v>0</v>
      </c>
      <c r="BI166" s="218">
        <f>IF(N166="nulová",J166,0)</f>
        <v>0</v>
      </c>
      <c r="BJ166" s="18" t="s">
        <v>88</v>
      </c>
      <c r="BK166" s="218">
        <f>ROUND(I166*H166,2)</f>
        <v>0</v>
      </c>
      <c r="BL166" s="18" t="s">
        <v>207</v>
      </c>
      <c r="BM166" s="217" t="s">
        <v>3158</v>
      </c>
    </row>
    <row r="167" spans="1:65" s="13" customFormat="1">
      <c r="B167" s="219"/>
      <c r="C167" s="220"/>
      <c r="D167" s="221" t="s">
        <v>209</v>
      </c>
      <c r="E167" s="222" t="s">
        <v>1</v>
      </c>
      <c r="F167" s="223" t="s">
        <v>3159</v>
      </c>
      <c r="G167" s="220"/>
      <c r="H167" s="224">
        <v>1.8</v>
      </c>
      <c r="I167" s="225"/>
      <c r="J167" s="220"/>
      <c r="K167" s="220"/>
      <c r="L167" s="226"/>
      <c r="M167" s="227"/>
      <c r="N167" s="228"/>
      <c r="O167" s="228"/>
      <c r="P167" s="228"/>
      <c r="Q167" s="228"/>
      <c r="R167" s="228"/>
      <c r="S167" s="228"/>
      <c r="T167" s="229"/>
      <c r="AT167" s="230" t="s">
        <v>209</v>
      </c>
      <c r="AU167" s="230" t="s">
        <v>88</v>
      </c>
      <c r="AV167" s="13" t="s">
        <v>88</v>
      </c>
      <c r="AW167" s="13" t="s">
        <v>31</v>
      </c>
      <c r="AX167" s="13" t="s">
        <v>76</v>
      </c>
      <c r="AY167" s="230" t="s">
        <v>201</v>
      </c>
    </row>
    <row r="168" spans="1:65" s="14" customFormat="1">
      <c r="B168" s="231"/>
      <c r="C168" s="232"/>
      <c r="D168" s="221" t="s">
        <v>209</v>
      </c>
      <c r="E168" s="233" t="s">
        <v>1</v>
      </c>
      <c r="F168" s="234" t="s">
        <v>3160</v>
      </c>
      <c r="G168" s="232"/>
      <c r="H168" s="235">
        <v>1.8</v>
      </c>
      <c r="I168" s="236"/>
      <c r="J168" s="232"/>
      <c r="K168" s="232"/>
      <c r="L168" s="237"/>
      <c r="M168" s="238"/>
      <c r="N168" s="239"/>
      <c r="O168" s="239"/>
      <c r="P168" s="239"/>
      <c r="Q168" s="239"/>
      <c r="R168" s="239"/>
      <c r="S168" s="239"/>
      <c r="T168" s="240"/>
      <c r="AT168" s="241" t="s">
        <v>209</v>
      </c>
      <c r="AU168" s="241" t="s">
        <v>88</v>
      </c>
      <c r="AV168" s="14" t="s">
        <v>207</v>
      </c>
      <c r="AW168" s="14" t="s">
        <v>31</v>
      </c>
      <c r="AX168" s="14" t="s">
        <v>83</v>
      </c>
      <c r="AY168" s="241" t="s">
        <v>201</v>
      </c>
    </row>
    <row r="169" spans="1:65" s="2" customFormat="1" ht="16.5" customHeight="1">
      <c r="A169" s="35"/>
      <c r="B169" s="36"/>
      <c r="C169" s="253" t="s">
        <v>308</v>
      </c>
      <c r="D169" s="253" t="s">
        <v>585</v>
      </c>
      <c r="E169" s="254" t="s">
        <v>3161</v>
      </c>
      <c r="F169" s="255" t="s">
        <v>3162</v>
      </c>
      <c r="G169" s="256" t="s">
        <v>329</v>
      </c>
      <c r="H169" s="257">
        <v>3.16</v>
      </c>
      <c r="I169" s="258"/>
      <c r="J169" s="259">
        <f>ROUND(I169*H169,2)</f>
        <v>0</v>
      </c>
      <c r="K169" s="260"/>
      <c r="L169" s="261"/>
      <c r="M169" s="262" t="s">
        <v>1</v>
      </c>
      <c r="N169" s="263" t="s">
        <v>42</v>
      </c>
      <c r="O169" s="72"/>
      <c r="P169" s="215">
        <f>O169*H169</f>
        <v>0</v>
      </c>
      <c r="Q169" s="215">
        <v>1</v>
      </c>
      <c r="R169" s="215">
        <f>Q169*H169</f>
        <v>3.16</v>
      </c>
      <c r="S169" s="215">
        <v>0</v>
      </c>
      <c r="T169" s="216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17" t="s">
        <v>253</v>
      </c>
      <c r="AT169" s="217" t="s">
        <v>585</v>
      </c>
      <c r="AU169" s="217" t="s">
        <v>88</v>
      </c>
      <c r="AY169" s="18" t="s">
        <v>201</v>
      </c>
      <c r="BE169" s="218">
        <f>IF(N169="základná",J169,0)</f>
        <v>0</v>
      </c>
      <c r="BF169" s="218">
        <f>IF(N169="znížená",J169,0)</f>
        <v>0</v>
      </c>
      <c r="BG169" s="218">
        <f>IF(N169="zákl. prenesená",J169,0)</f>
        <v>0</v>
      </c>
      <c r="BH169" s="218">
        <f>IF(N169="zníž. prenesená",J169,0)</f>
        <v>0</v>
      </c>
      <c r="BI169" s="218">
        <f>IF(N169="nulová",J169,0)</f>
        <v>0</v>
      </c>
      <c r="BJ169" s="18" t="s">
        <v>88</v>
      </c>
      <c r="BK169" s="218">
        <f>ROUND(I169*H169,2)</f>
        <v>0</v>
      </c>
      <c r="BL169" s="18" t="s">
        <v>207</v>
      </c>
      <c r="BM169" s="217" t="s">
        <v>3163</v>
      </c>
    </row>
    <row r="170" spans="1:65" s="13" customFormat="1">
      <c r="B170" s="219"/>
      <c r="C170" s="220"/>
      <c r="D170" s="221" t="s">
        <v>209</v>
      </c>
      <c r="E170" s="222" t="s">
        <v>1</v>
      </c>
      <c r="F170" s="223" t="s">
        <v>3164</v>
      </c>
      <c r="G170" s="220"/>
      <c r="H170" s="224">
        <v>3.0059999999999998</v>
      </c>
      <c r="I170" s="225"/>
      <c r="J170" s="220"/>
      <c r="K170" s="220"/>
      <c r="L170" s="226"/>
      <c r="M170" s="227"/>
      <c r="N170" s="228"/>
      <c r="O170" s="228"/>
      <c r="P170" s="228"/>
      <c r="Q170" s="228"/>
      <c r="R170" s="228"/>
      <c r="S170" s="228"/>
      <c r="T170" s="229"/>
      <c r="AT170" s="230" t="s">
        <v>209</v>
      </c>
      <c r="AU170" s="230" t="s">
        <v>88</v>
      </c>
      <c r="AV170" s="13" t="s">
        <v>88</v>
      </c>
      <c r="AW170" s="13" t="s">
        <v>31</v>
      </c>
      <c r="AX170" s="13" t="s">
        <v>76</v>
      </c>
      <c r="AY170" s="230" t="s">
        <v>201</v>
      </c>
    </row>
    <row r="171" spans="1:65" s="13" customFormat="1">
      <c r="B171" s="219"/>
      <c r="C171" s="220"/>
      <c r="D171" s="221" t="s">
        <v>209</v>
      </c>
      <c r="E171" s="222" t="s">
        <v>1</v>
      </c>
      <c r="F171" s="223" t="s">
        <v>3165</v>
      </c>
      <c r="G171" s="220"/>
      <c r="H171" s="224">
        <v>0.15</v>
      </c>
      <c r="I171" s="225"/>
      <c r="J171" s="220"/>
      <c r="K171" s="220"/>
      <c r="L171" s="226"/>
      <c r="M171" s="227"/>
      <c r="N171" s="228"/>
      <c r="O171" s="228"/>
      <c r="P171" s="228"/>
      <c r="Q171" s="228"/>
      <c r="R171" s="228"/>
      <c r="S171" s="228"/>
      <c r="T171" s="229"/>
      <c r="AT171" s="230" t="s">
        <v>209</v>
      </c>
      <c r="AU171" s="230" t="s">
        <v>88</v>
      </c>
      <c r="AV171" s="13" t="s">
        <v>88</v>
      </c>
      <c r="AW171" s="13" t="s">
        <v>31</v>
      </c>
      <c r="AX171" s="13" t="s">
        <v>76</v>
      </c>
      <c r="AY171" s="230" t="s">
        <v>201</v>
      </c>
    </row>
    <row r="172" spans="1:65" s="15" customFormat="1">
      <c r="B172" s="242"/>
      <c r="C172" s="243"/>
      <c r="D172" s="221" t="s">
        <v>209</v>
      </c>
      <c r="E172" s="244" t="s">
        <v>1</v>
      </c>
      <c r="F172" s="245" t="s">
        <v>240</v>
      </c>
      <c r="G172" s="243"/>
      <c r="H172" s="246">
        <v>3.1559999999999997</v>
      </c>
      <c r="I172" s="247"/>
      <c r="J172" s="243"/>
      <c r="K172" s="243"/>
      <c r="L172" s="248"/>
      <c r="M172" s="249"/>
      <c r="N172" s="250"/>
      <c r="O172" s="250"/>
      <c r="P172" s="250"/>
      <c r="Q172" s="250"/>
      <c r="R172" s="250"/>
      <c r="S172" s="250"/>
      <c r="T172" s="251"/>
      <c r="AT172" s="252" t="s">
        <v>209</v>
      </c>
      <c r="AU172" s="252" t="s">
        <v>88</v>
      </c>
      <c r="AV172" s="15" t="s">
        <v>219</v>
      </c>
      <c r="AW172" s="15" t="s">
        <v>31</v>
      </c>
      <c r="AX172" s="15" t="s">
        <v>76</v>
      </c>
      <c r="AY172" s="252" t="s">
        <v>201</v>
      </c>
    </row>
    <row r="173" spans="1:65" s="13" customFormat="1">
      <c r="B173" s="219"/>
      <c r="C173" s="220"/>
      <c r="D173" s="221" t="s">
        <v>209</v>
      </c>
      <c r="E173" s="222" t="s">
        <v>1</v>
      </c>
      <c r="F173" s="223" t="s">
        <v>3166</v>
      </c>
      <c r="G173" s="220"/>
      <c r="H173" s="224">
        <v>4.0000000000000001E-3</v>
      </c>
      <c r="I173" s="225"/>
      <c r="J173" s="220"/>
      <c r="K173" s="220"/>
      <c r="L173" s="226"/>
      <c r="M173" s="227"/>
      <c r="N173" s="228"/>
      <c r="O173" s="228"/>
      <c r="P173" s="228"/>
      <c r="Q173" s="228"/>
      <c r="R173" s="228"/>
      <c r="S173" s="228"/>
      <c r="T173" s="229"/>
      <c r="AT173" s="230" t="s">
        <v>209</v>
      </c>
      <c r="AU173" s="230" t="s">
        <v>88</v>
      </c>
      <c r="AV173" s="13" t="s">
        <v>88</v>
      </c>
      <c r="AW173" s="13" t="s">
        <v>31</v>
      </c>
      <c r="AX173" s="13" t="s">
        <v>76</v>
      </c>
      <c r="AY173" s="230" t="s">
        <v>201</v>
      </c>
    </row>
    <row r="174" spans="1:65" s="14" customFormat="1">
      <c r="B174" s="231"/>
      <c r="C174" s="232"/>
      <c r="D174" s="221" t="s">
        <v>209</v>
      </c>
      <c r="E174" s="233" t="s">
        <v>1</v>
      </c>
      <c r="F174" s="234" t="s">
        <v>232</v>
      </c>
      <c r="G174" s="232"/>
      <c r="H174" s="235">
        <v>3.1599999999999997</v>
      </c>
      <c r="I174" s="236"/>
      <c r="J174" s="232"/>
      <c r="K174" s="232"/>
      <c r="L174" s="237"/>
      <c r="M174" s="238"/>
      <c r="N174" s="239"/>
      <c r="O174" s="239"/>
      <c r="P174" s="239"/>
      <c r="Q174" s="239"/>
      <c r="R174" s="239"/>
      <c r="S174" s="239"/>
      <c r="T174" s="240"/>
      <c r="AT174" s="241" t="s">
        <v>209</v>
      </c>
      <c r="AU174" s="241" t="s">
        <v>88</v>
      </c>
      <c r="AV174" s="14" t="s">
        <v>207</v>
      </c>
      <c r="AW174" s="14" t="s">
        <v>31</v>
      </c>
      <c r="AX174" s="14" t="s">
        <v>83</v>
      </c>
      <c r="AY174" s="241" t="s">
        <v>201</v>
      </c>
    </row>
    <row r="175" spans="1:65" s="12" customFormat="1" ht="22.9" customHeight="1">
      <c r="B175" s="189"/>
      <c r="C175" s="190"/>
      <c r="D175" s="191" t="s">
        <v>75</v>
      </c>
      <c r="E175" s="203" t="s">
        <v>207</v>
      </c>
      <c r="F175" s="203" t="s">
        <v>498</v>
      </c>
      <c r="G175" s="190"/>
      <c r="H175" s="190"/>
      <c r="I175" s="193"/>
      <c r="J175" s="204">
        <f>BK175</f>
        <v>0</v>
      </c>
      <c r="K175" s="190"/>
      <c r="L175" s="195"/>
      <c r="M175" s="196"/>
      <c r="N175" s="197"/>
      <c r="O175" s="197"/>
      <c r="P175" s="198">
        <f>SUM(P176:P178)</f>
        <v>0</v>
      </c>
      <c r="Q175" s="197"/>
      <c r="R175" s="198">
        <f>SUM(R176:R178)</f>
        <v>1.7016930000000001</v>
      </c>
      <c r="S175" s="197"/>
      <c r="T175" s="199">
        <f>SUM(T176:T178)</f>
        <v>0</v>
      </c>
      <c r="AR175" s="200" t="s">
        <v>83</v>
      </c>
      <c r="AT175" s="201" t="s">
        <v>75</v>
      </c>
      <c r="AU175" s="201" t="s">
        <v>83</v>
      </c>
      <c r="AY175" s="200" t="s">
        <v>201</v>
      </c>
      <c r="BK175" s="202">
        <f>SUM(BK176:BK178)</f>
        <v>0</v>
      </c>
    </row>
    <row r="176" spans="1:65" s="2" customFormat="1" ht="33.75" customHeight="1">
      <c r="A176" s="35"/>
      <c r="B176" s="36"/>
      <c r="C176" s="205" t="s">
        <v>315</v>
      </c>
      <c r="D176" s="205" t="s">
        <v>203</v>
      </c>
      <c r="E176" s="206" t="s">
        <v>3167</v>
      </c>
      <c r="F176" s="207" t="s">
        <v>3168</v>
      </c>
      <c r="G176" s="208" t="s">
        <v>206</v>
      </c>
      <c r="H176" s="209">
        <v>0.9</v>
      </c>
      <c r="I176" s="210"/>
      <c r="J176" s="211">
        <f>ROUND(I176*H176,2)</f>
        <v>0</v>
      </c>
      <c r="K176" s="212"/>
      <c r="L176" s="40"/>
      <c r="M176" s="213" t="s">
        <v>1</v>
      </c>
      <c r="N176" s="214" t="s">
        <v>42</v>
      </c>
      <c r="O176" s="72"/>
      <c r="P176" s="215">
        <f>O176*H176</f>
        <v>0</v>
      </c>
      <c r="Q176" s="215">
        <v>1.8907700000000001</v>
      </c>
      <c r="R176" s="215">
        <f>Q176*H176</f>
        <v>1.7016930000000001</v>
      </c>
      <c r="S176" s="215">
        <v>0</v>
      </c>
      <c r="T176" s="216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17" t="s">
        <v>207</v>
      </c>
      <c r="AT176" s="217" t="s">
        <v>203</v>
      </c>
      <c r="AU176" s="217" t="s">
        <v>88</v>
      </c>
      <c r="AY176" s="18" t="s">
        <v>201</v>
      </c>
      <c r="BE176" s="218">
        <f>IF(N176="základná",J176,0)</f>
        <v>0</v>
      </c>
      <c r="BF176" s="218">
        <f>IF(N176="znížená",J176,0)</f>
        <v>0</v>
      </c>
      <c r="BG176" s="218">
        <f>IF(N176="zákl. prenesená",J176,0)</f>
        <v>0</v>
      </c>
      <c r="BH176" s="218">
        <f>IF(N176="zníž. prenesená",J176,0)</f>
        <v>0</v>
      </c>
      <c r="BI176" s="218">
        <f>IF(N176="nulová",J176,0)</f>
        <v>0</v>
      </c>
      <c r="BJ176" s="18" t="s">
        <v>88</v>
      </c>
      <c r="BK176" s="218">
        <f>ROUND(I176*H176,2)</f>
        <v>0</v>
      </c>
      <c r="BL176" s="18" t="s">
        <v>207</v>
      </c>
      <c r="BM176" s="217" t="s">
        <v>3169</v>
      </c>
    </row>
    <row r="177" spans="1:65" s="13" customFormat="1">
      <c r="B177" s="219"/>
      <c r="C177" s="220"/>
      <c r="D177" s="221" t="s">
        <v>209</v>
      </c>
      <c r="E177" s="222" t="s">
        <v>1</v>
      </c>
      <c r="F177" s="223" t="s">
        <v>3170</v>
      </c>
      <c r="G177" s="220"/>
      <c r="H177" s="224">
        <v>0.9</v>
      </c>
      <c r="I177" s="225"/>
      <c r="J177" s="220"/>
      <c r="K177" s="220"/>
      <c r="L177" s="226"/>
      <c r="M177" s="227"/>
      <c r="N177" s="228"/>
      <c r="O177" s="228"/>
      <c r="P177" s="228"/>
      <c r="Q177" s="228"/>
      <c r="R177" s="228"/>
      <c r="S177" s="228"/>
      <c r="T177" s="229"/>
      <c r="AT177" s="230" t="s">
        <v>209</v>
      </c>
      <c r="AU177" s="230" t="s">
        <v>88</v>
      </c>
      <c r="AV177" s="13" t="s">
        <v>88</v>
      </c>
      <c r="AW177" s="13" t="s">
        <v>31</v>
      </c>
      <c r="AX177" s="13" t="s">
        <v>76</v>
      </c>
      <c r="AY177" s="230" t="s">
        <v>201</v>
      </c>
    </row>
    <row r="178" spans="1:65" s="14" customFormat="1">
      <c r="B178" s="231"/>
      <c r="C178" s="232"/>
      <c r="D178" s="221" t="s">
        <v>209</v>
      </c>
      <c r="E178" s="233" t="s">
        <v>1</v>
      </c>
      <c r="F178" s="234" t="s">
        <v>3171</v>
      </c>
      <c r="G178" s="232"/>
      <c r="H178" s="235">
        <v>0.9</v>
      </c>
      <c r="I178" s="236"/>
      <c r="J178" s="232"/>
      <c r="K178" s="232"/>
      <c r="L178" s="237"/>
      <c r="M178" s="238"/>
      <c r="N178" s="239"/>
      <c r="O178" s="239"/>
      <c r="P178" s="239"/>
      <c r="Q178" s="239"/>
      <c r="R178" s="239"/>
      <c r="S178" s="239"/>
      <c r="T178" s="240"/>
      <c r="AT178" s="241" t="s">
        <v>209</v>
      </c>
      <c r="AU178" s="241" t="s">
        <v>88</v>
      </c>
      <c r="AV178" s="14" t="s">
        <v>207</v>
      </c>
      <c r="AW178" s="14" t="s">
        <v>31</v>
      </c>
      <c r="AX178" s="14" t="s">
        <v>83</v>
      </c>
      <c r="AY178" s="241" t="s">
        <v>201</v>
      </c>
    </row>
    <row r="179" spans="1:65" s="12" customFormat="1" ht="22.9" customHeight="1">
      <c r="B179" s="189"/>
      <c r="C179" s="190"/>
      <c r="D179" s="191" t="s">
        <v>75</v>
      </c>
      <c r="E179" s="203" t="s">
        <v>253</v>
      </c>
      <c r="F179" s="203" t="s">
        <v>3172</v>
      </c>
      <c r="G179" s="190"/>
      <c r="H179" s="190"/>
      <c r="I179" s="193"/>
      <c r="J179" s="204">
        <f>BK179</f>
        <v>0</v>
      </c>
      <c r="K179" s="190"/>
      <c r="L179" s="195"/>
      <c r="M179" s="196"/>
      <c r="N179" s="197"/>
      <c r="O179" s="197"/>
      <c r="P179" s="198">
        <f>SUM(P180:P199)</f>
        <v>0</v>
      </c>
      <c r="Q179" s="197"/>
      <c r="R179" s="198">
        <f>SUM(R180:R199)</f>
        <v>0.19598100000000002</v>
      </c>
      <c r="S179" s="197"/>
      <c r="T179" s="199">
        <f>SUM(T180:T199)</f>
        <v>0</v>
      </c>
      <c r="AR179" s="200" t="s">
        <v>83</v>
      </c>
      <c r="AT179" s="201" t="s">
        <v>75</v>
      </c>
      <c r="AU179" s="201" t="s">
        <v>83</v>
      </c>
      <c r="AY179" s="200" t="s">
        <v>201</v>
      </c>
      <c r="BK179" s="202">
        <f>SUM(BK180:BK199)</f>
        <v>0</v>
      </c>
    </row>
    <row r="180" spans="1:65" s="2" customFormat="1" ht="36.75" customHeight="1">
      <c r="A180" s="35"/>
      <c r="B180" s="36"/>
      <c r="C180" s="205" t="s">
        <v>326</v>
      </c>
      <c r="D180" s="205" t="s">
        <v>203</v>
      </c>
      <c r="E180" s="206" t="s">
        <v>3173</v>
      </c>
      <c r="F180" s="207" t="s">
        <v>3174</v>
      </c>
      <c r="G180" s="208" t="s">
        <v>618</v>
      </c>
      <c r="H180" s="209">
        <v>25</v>
      </c>
      <c r="I180" s="210"/>
      <c r="J180" s="211">
        <f>ROUND(I180*H180,2)</f>
        <v>0</v>
      </c>
      <c r="K180" s="212"/>
      <c r="L180" s="40"/>
      <c r="M180" s="213" t="s">
        <v>1</v>
      </c>
      <c r="N180" s="214" t="s">
        <v>42</v>
      </c>
      <c r="O180" s="72"/>
      <c r="P180" s="215">
        <f>O180*H180</f>
        <v>0</v>
      </c>
      <c r="Q180" s="215">
        <v>0</v>
      </c>
      <c r="R180" s="215">
        <f>Q180*H180</f>
        <v>0</v>
      </c>
      <c r="S180" s="215">
        <v>0</v>
      </c>
      <c r="T180" s="216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17" t="s">
        <v>207</v>
      </c>
      <c r="AT180" s="217" t="s">
        <v>203</v>
      </c>
      <c r="AU180" s="217" t="s">
        <v>88</v>
      </c>
      <c r="AY180" s="18" t="s">
        <v>201</v>
      </c>
      <c r="BE180" s="218">
        <f>IF(N180="základná",J180,0)</f>
        <v>0</v>
      </c>
      <c r="BF180" s="218">
        <f>IF(N180="znížená",J180,0)</f>
        <v>0</v>
      </c>
      <c r="BG180" s="218">
        <f>IF(N180="zákl. prenesená",J180,0)</f>
        <v>0</v>
      </c>
      <c r="BH180" s="218">
        <f>IF(N180="zníž. prenesená",J180,0)</f>
        <v>0</v>
      </c>
      <c r="BI180" s="218">
        <f>IF(N180="nulová",J180,0)</f>
        <v>0</v>
      </c>
      <c r="BJ180" s="18" t="s">
        <v>88</v>
      </c>
      <c r="BK180" s="218">
        <f>ROUND(I180*H180,2)</f>
        <v>0</v>
      </c>
      <c r="BL180" s="18" t="s">
        <v>207</v>
      </c>
      <c r="BM180" s="217" t="s">
        <v>3175</v>
      </c>
    </row>
    <row r="181" spans="1:65" s="2" customFormat="1" ht="30" customHeight="1">
      <c r="A181" s="35"/>
      <c r="B181" s="36"/>
      <c r="C181" s="253" t="s">
        <v>341</v>
      </c>
      <c r="D181" s="253" t="s">
        <v>585</v>
      </c>
      <c r="E181" s="254" t="s">
        <v>3176</v>
      </c>
      <c r="F181" s="255" t="s">
        <v>3177</v>
      </c>
      <c r="G181" s="256" t="s">
        <v>618</v>
      </c>
      <c r="H181" s="257">
        <v>27.3</v>
      </c>
      <c r="I181" s="258"/>
      <c r="J181" s="259">
        <f>ROUND(I181*H181,2)</f>
        <v>0</v>
      </c>
      <c r="K181" s="260"/>
      <c r="L181" s="261"/>
      <c r="M181" s="262" t="s">
        <v>1</v>
      </c>
      <c r="N181" s="263" t="s">
        <v>42</v>
      </c>
      <c r="O181" s="72"/>
      <c r="P181" s="215">
        <f>O181*H181</f>
        <v>0</v>
      </c>
      <c r="Q181" s="215">
        <v>2.7E-4</v>
      </c>
      <c r="R181" s="215">
        <f>Q181*H181</f>
        <v>7.3709999999999999E-3</v>
      </c>
      <c r="S181" s="215">
        <v>0</v>
      </c>
      <c r="T181" s="216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17" t="s">
        <v>253</v>
      </c>
      <c r="AT181" s="217" t="s">
        <v>585</v>
      </c>
      <c r="AU181" s="217" t="s">
        <v>88</v>
      </c>
      <c r="AY181" s="18" t="s">
        <v>201</v>
      </c>
      <c r="BE181" s="218">
        <f>IF(N181="základná",J181,0)</f>
        <v>0</v>
      </c>
      <c r="BF181" s="218">
        <f>IF(N181="znížená",J181,0)</f>
        <v>0</v>
      </c>
      <c r="BG181" s="218">
        <f>IF(N181="zákl. prenesená",J181,0)</f>
        <v>0</v>
      </c>
      <c r="BH181" s="218">
        <f>IF(N181="zníž. prenesená",J181,0)</f>
        <v>0</v>
      </c>
      <c r="BI181" s="218">
        <f>IF(N181="nulová",J181,0)</f>
        <v>0</v>
      </c>
      <c r="BJ181" s="18" t="s">
        <v>88</v>
      </c>
      <c r="BK181" s="218">
        <f>ROUND(I181*H181,2)</f>
        <v>0</v>
      </c>
      <c r="BL181" s="18" t="s">
        <v>207</v>
      </c>
      <c r="BM181" s="217" t="s">
        <v>3178</v>
      </c>
    </row>
    <row r="182" spans="1:65" s="13" customFormat="1">
      <c r="B182" s="219"/>
      <c r="C182" s="220"/>
      <c r="D182" s="221" t="s">
        <v>209</v>
      </c>
      <c r="E182" s="222" t="s">
        <v>1</v>
      </c>
      <c r="F182" s="223" t="s">
        <v>3179</v>
      </c>
      <c r="G182" s="220"/>
      <c r="H182" s="224">
        <v>27.324999999999999</v>
      </c>
      <c r="I182" s="225"/>
      <c r="J182" s="220"/>
      <c r="K182" s="220"/>
      <c r="L182" s="226"/>
      <c r="M182" s="227"/>
      <c r="N182" s="228"/>
      <c r="O182" s="228"/>
      <c r="P182" s="228"/>
      <c r="Q182" s="228"/>
      <c r="R182" s="228"/>
      <c r="S182" s="228"/>
      <c r="T182" s="229"/>
      <c r="AT182" s="230" t="s">
        <v>209</v>
      </c>
      <c r="AU182" s="230" t="s">
        <v>88</v>
      </c>
      <c r="AV182" s="13" t="s">
        <v>88</v>
      </c>
      <c r="AW182" s="13" t="s">
        <v>31</v>
      </c>
      <c r="AX182" s="13" t="s">
        <v>76</v>
      </c>
      <c r="AY182" s="230" t="s">
        <v>201</v>
      </c>
    </row>
    <row r="183" spans="1:65" s="13" customFormat="1">
      <c r="B183" s="219"/>
      <c r="C183" s="220"/>
      <c r="D183" s="221" t="s">
        <v>209</v>
      </c>
      <c r="E183" s="222" t="s">
        <v>1</v>
      </c>
      <c r="F183" s="223" t="s">
        <v>307</v>
      </c>
      <c r="G183" s="220"/>
      <c r="H183" s="224">
        <v>-2.5000000000000001E-2</v>
      </c>
      <c r="I183" s="225"/>
      <c r="J183" s="220"/>
      <c r="K183" s="220"/>
      <c r="L183" s="226"/>
      <c r="M183" s="227"/>
      <c r="N183" s="228"/>
      <c r="O183" s="228"/>
      <c r="P183" s="228"/>
      <c r="Q183" s="228"/>
      <c r="R183" s="228"/>
      <c r="S183" s="228"/>
      <c r="T183" s="229"/>
      <c r="AT183" s="230" t="s">
        <v>209</v>
      </c>
      <c r="AU183" s="230" t="s">
        <v>88</v>
      </c>
      <c r="AV183" s="13" t="s">
        <v>88</v>
      </c>
      <c r="AW183" s="13" t="s">
        <v>31</v>
      </c>
      <c r="AX183" s="13" t="s">
        <v>76</v>
      </c>
      <c r="AY183" s="230" t="s">
        <v>201</v>
      </c>
    </row>
    <row r="184" spans="1:65" s="14" customFormat="1">
      <c r="B184" s="231"/>
      <c r="C184" s="232"/>
      <c r="D184" s="221" t="s">
        <v>209</v>
      </c>
      <c r="E184" s="233" t="s">
        <v>1</v>
      </c>
      <c r="F184" s="234" t="s">
        <v>232</v>
      </c>
      <c r="G184" s="232"/>
      <c r="H184" s="235">
        <v>27.3</v>
      </c>
      <c r="I184" s="236"/>
      <c r="J184" s="232"/>
      <c r="K184" s="232"/>
      <c r="L184" s="237"/>
      <c r="M184" s="238"/>
      <c r="N184" s="239"/>
      <c r="O184" s="239"/>
      <c r="P184" s="239"/>
      <c r="Q184" s="239"/>
      <c r="R184" s="239"/>
      <c r="S184" s="239"/>
      <c r="T184" s="240"/>
      <c r="AT184" s="241" t="s">
        <v>209</v>
      </c>
      <c r="AU184" s="241" t="s">
        <v>88</v>
      </c>
      <c r="AV184" s="14" t="s">
        <v>207</v>
      </c>
      <c r="AW184" s="14" t="s">
        <v>31</v>
      </c>
      <c r="AX184" s="14" t="s">
        <v>83</v>
      </c>
      <c r="AY184" s="241" t="s">
        <v>201</v>
      </c>
    </row>
    <row r="185" spans="1:65" s="2" customFormat="1" ht="16.5" customHeight="1">
      <c r="A185" s="35"/>
      <c r="B185" s="36"/>
      <c r="C185" s="253" t="s">
        <v>7</v>
      </c>
      <c r="D185" s="253" t="s">
        <v>585</v>
      </c>
      <c r="E185" s="254" t="s">
        <v>3180</v>
      </c>
      <c r="F185" s="255" t="s">
        <v>3181</v>
      </c>
      <c r="G185" s="256" t="s">
        <v>366</v>
      </c>
      <c r="H185" s="257">
        <v>1</v>
      </c>
      <c r="I185" s="258"/>
      <c r="J185" s="259">
        <f t="shared" ref="J185:J196" si="0">ROUND(I185*H185,2)</f>
        <v>0</v>
      </c>
      <c r="K185" s="260"/>
      <c r="L185" s="261"/>
      <c r="M185" s="262" t="s">
        <v>1</v>
      </c>
      <c r="N185" s="263" t="s">
        <v>42</v>
      </c>
      <c r="O185" s="72"/>
      <c r="P185" s="215">
        <f t="shared" ref="P185:P196" si="1">O185*H185</f>
        <v>0</v>
      </c>
      <c r="Q185" s="215">
        <v>1.1199999999999999E-3</v>
      </c>
      <c r="R185" s="215">
        <f t="shared" ref="R185:R196" si="2">Q185*H185</f>
        <v>1.1199999999999999E-3</v>
      </c>
      <c r="S185" s="215">
        <v>0</v>
      </c>
      <c r="T185" s="216">
        <f t="shared" ref="T185:T196" si="3"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17" t="s">
        <v>253</v>
      </c>
      <c r="AT185" s="217" t="s">
        <v>585</v>
      </c>
      <c r="AU185" s="217" t="s">
        <v>88</v>
      </c>
      <c r="AY185" s="18" t="s">
        <v>201</v>
      </c>
      <c r="BE185" s="218">
        <f t="shared" ref="BE185:BE196" si="4">IF(N185="základná",J185,0)</f>
        <v>0</v>
      </c>
      <c r="BF185" s="218">
        <f t="shared" ref="BF185:BF196" si="5">IF(N185="znížená",J185,0)</f>
        <v>0</v>
      </c>
      <c r="BG185" s="218">
        <f t="shared" ref="BG185:BG196" si="6">IF(N185="zákl. prenesená",J185,0)</f>
        <v>0</v>
      </c>
      <c r="BH185" s="218">
        <f t="shared" ref="BH185:BH196" si="7">IF(N185="zníž. prenesená",J185,0)</f>
        <v>0</v>
      </c>
      <c r="BI185" s="218">
        <f t="shared" ref="BI185:BI196" si="8">IF(N185="nulová",J185,0)</f>
        <v>0</v>
      </c>
      <c r="BJ185" s="18" t="s">
        <v>88</v>
      </c>
      <c r="BK185" s="218">
        <f t="shared" ref="BK185:BK196" si="9">ROUND(I185*H185,2)</f>
        <v>0</v>
      </c>
      <c r="BL185" s="18" t="s">
        <v>207</v>
      </c>
      <c r="BM185" s="217" t="s">
        <v>3182</v>
      </c>
    </row>
    <row r="186" spans="1:65" s="2" customFormat="1" ht="21.75" customHeight="1">
      <c r="A186" s="35"/>
      <c r="B186" s="36"/>
      <c r="C186" s="205" t="s">
        <v>356</v>
      </c>
      <c r="D186" s="205" t="s">
        <v>203</v>
      </c>
      <c r="E186" s="206" t="s">
        <v>3183</v>
      </c>
      <c r="F186" s="207" t="s">
        <v>3184</v>
      </c>
      <c r="G186" s="208" t="s">
        <v>366</v>
      </c>
      <c r="H186" s="209">
        <v>1</v>
      </c>
      <c r="I186" s="210"/>
      <c r="J186" s="211">
        <f t="shared" si="0"/>
        <v>0</v>
      </c>
      <c r="K186" s="212"/>
      <c r="L186" s="40"/>
      <c r="M186" s="213" t="s">
        <v>1</v>
      </c>
      <c r="N186" s="214" t="s">
        <v>42</v>
      </c>
      <c r="O186" s="72"/>
      <c r="P186" s="215">
        <f t="shared" si="1"/>
        <v>0</v>
      </c>
      <c r="Q186" s="215">
        <v>5.1599999999999997E-3</v>
      </c>
      <c r="R186" s="215">
        <f t="shared" si="2"/>
        <v>5.1599999999999997E-3</v>
      </c>
      <c r="S186" s="215">
        <v>0</v>
      </c>
      <c r="T186" s="216">
        <f t="shared" si="3"/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17" t="s">
        <v>207</v>
      </c>
      <c r="AT186" s="217" t="s">
        <v>203</v>
      </c>
      <c r="AU186" s="217" t="s">
        <v>88</v>
      </c>
      <c r="AY186" s="18" t="s">
        <v>201</v>
      </c>
      <c r="BE186" s="218">
        <f t="shared" si="4"/>
        <v>0</v>
      </c>
      <c r="BF186" s="218">
        <f t="shared" si="5"/>
        <v>0</v>
      </c>
      <c r="BG186" s="218">
        <f t="shared" si="6"/>
        <v>0</v>
      </c>
      <c r="BH186" s="218">
        <f t="shared" si="7"/>
        <v>0</v>
      </c>
      <c r="BI186" s="218">
        <f t="shared" si="8"/>
        <v>0</v>
      </c>
      <c r="BJ186" s="18" t="s">
        <v>88</v>
      </c>
      <c r="BK186" s="218">
        <f t="shared" si="9"/>
        <v>0</v>
      </c>
      <c r="BL186" s="18" t="s">
        <v>207</v>
      </c>
      <c r="BM186" s="217" t="s">
        <v>3185</v>
      </c>
    </row>
    <row r="187" spans="1:65" s="2" customFormat="1" ht="21.75" customHeight="1">
      <c r="A187" s="35"/>
      <c r="B187" s="36"/>
      <c r="C187" s="205" t="s">
        <v>363</v>
      </c>
      <c r="D187" s="205" t="s">
        <v>203</v>
      </c>
      <c r="E187" s="206" t="s">
        <v>3186</v>
      </c>
      <c r="F187" s="207" t="s">
        <v>3187</v>
      </c>
      <c r="G187" s="208" t="s">
        <v>366</v>
      </c>
      <c r="H187" s="209">
        <v>1</v>
      </c>
      <c r="I187" s="210"/>
      <c r="J187" s="211">
        <f t="shared" si="0"/>
        <v>0</v>
      </c>
      <c r="K187" s="212"/>
      <c r="L187" s="40"/>
      <c r="M187" s="213" t="s">
        <v>1</v>
      </c>
      <c r="N187" s="214" t="s">
        <v>42</v>
      </c>
      <c r="O187" s="72"/>
      <c r="P187" s="215">
        <f t="shared" si="1"/>
        <v>0</v>
      </c>
      <c r="Q187" s="215">
        <v>0</v>
      </c>
      <c r="R187" s="215">
        <f t="shared" si="2"/>
        <v>0</v>
      </c>
      <c r="S187" s="215">
        <v>0</v>
      </c>
      <c r="T187" s="216">
        <f t="shared" si="3"/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17" t="s">
        <v>207</v>
      </c>
      <c r="AT187" s="217" t="s">
        <v>203</v>
      </c>
      <c r="AU187" s="217" t="s">
        <v>88</v>
      </c>
      <c r="AY187" s="18" t="s">
        <v>201</v>
      </c>
      <c r="BE187" s="218">
        <f t="shared" si="4"/>
        <v>0</v>
      </c>
      <c r="BF187" s="218">
        <f t="shared" si="5"/>
        <v>0</v>
      </c>
      <c r="BG187" s="218">
        <f t="shared" si="6"/>
        <v>0</v>
      </c>
      <c r="BH187" s="218">
        <f t="shared" si="7"/>
        <v>0</v>
      </c>
      <c r="BI187" s="218">
        <f t="shared" si="8"/>
        <v>0</v>
      </c>
      <c r="BJ187" s="18" t="s">
        <v>88</v>
      </c>
      <c r="BK187" s="218">
        <f t="shared" si="9"/>
        <v>0</v>
      </c>
      <c r="BL187" s="18" t="s">
        <v>207</v>
      </c>
      <c r="BM187" s="217" t="s">
        <v>3188</v>
      </c>
    </row>
    <row r="188" spans="1:65" s="2" customFormat="1" ht="31.5" customHeight="1">
      <c r="A188" s="35"/>
      <c r="B188" s="36"/>
      <c r="C188" s="253" t="s">
        <v>369</v>
      </c>
      <c r="D188" s="253" t="s">
        <v>585</v>
      </c>
      <c r="E188" s="254" t="s">
        <v>3189</v>
      </c>
      <c r="F188" s="255" t="s">
        <v>3190</v>
      </c>
      <c r="G188" s="256" t="s">
        <v>366</v>
      </c>
      <c r="H188" s="257">
        <v>1</v>
      </c>
      <c r="I188" s="258"/>
      <c r="J188" s="259">
        <f t="shared" si="0"/>
        <v>0</v>
      </c>
      <c r="K188" s="260"/>
      <c r="L188" s="261"/>
      <c r="M188" s="262" t="s">
        <v>1</v>
      </c>
      <c r="N188" s="263" t="s">
        <v>42</v>
      </c>
      <c r="O188" s="72"/>
      <c r="P188" s="215">
        <f t="shared" si="1"/>
        <v>0</v>
      </c>
      <c r="Q188" s="215">
        <v>3.0999999999999999E-3</v>
      </c>
      <c r="R188" s="215">
        <f t="shared" si="2"/>
        <v>3.0999999999999999E-3</v>
      </c>
      <c r="S188" s="215">
        <v>0</v>
      </c>
      <c r="T188" s="216">
        <f t="shared" si="3"/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17" t="s">
        <v>253</v>
      </c>
      <c r="AT188" s="217" t="s">
        <v>585</v>
      </c>
      <c r="AU188" s="217" t="s">
        <v>88</v>
      </c>
      <c r="AY188" s="18" t="s">
        <v>201</v>
      </c>
      <c r="BE188" s="218">
        <f t="shared" si="4"/>
        <v>0</v>
      </c>
      <c r="BF188" s="218">
        <f t="shared" si="5"/>
        <v>0</v>
      </c>
      <c r="BG188" s="218">
        <f t="shared" si="6"/>
        <v>0</v>
      </c>
      <c r="BH188" s="218">
        <f t="shared" si="7"/>
        <v>0</v>
      </c>
      <c r="BI188" s="218">
        <f t="shared" si="8"/>
        <v>0</v>
      </c>
      <c r="BJ188" s="18" t="s">
        <v>88</v>
      </c>
      <c r="BK188" s="218">
        <f t="shared" si="9"/>
        <v>0</v>
      </c>
      <c r="BL188" s="18" t="s">
        <v>207</v>
      </c>
      <c r="BM188" s="217" t="s">
        <v>3191</v>
      </c>
    </row>
    <row r="189" spans="1:65" s="2" customFormat="1" ht="16.5" customHeight="1">
      <c r="A189" s="35"/>
      <c r="B189" s="36"/>
      <c r="C189" s="253" t="s">
        <v>375</v>
      </c>
      <c r="D189" s="253" t="s">
        <v>585</v>
      </c>
      <c r="E189" s="254" t="s">
        <v>3192</v>
      </c>
      <c r="F189" s="255" t="s">
        <v>3193</v>
      </c>
      <c r="G189" s="256" t="s">
        <v>366</v>
      </c>
      <c r="H189" s="257">
        <v>1</v>
      </c>
      <c r="I189" s="258"/>
      <c r="J189" s="259">
        <f t="shared" si="0"/>
        <v>0</v>
      </c>
      <c r="K189" s="260"/>
      <c r="L189" s="261"/>
      <c r="M189" s="262" t="s">
        <v>1</v>
      </c>
      <c r="N189" s="263" t="s">
        <v>42</v>
      </c>
      <c r="O189" s="72"/>
      <c r="P189" s="215">
        <f t="shared" si="1"/>
        <v>0</v>
      </c>
      <c r="Q189" s="215">
        <v>4.4000000000000003E-3</v>
      </c>
      <c r="R189" s="215">
        <f t="shared" si="2"/>
        <v>4.4000000000000003E-3</v>
      </c>
      <c r="S189" s="215">
        <v>0</v>
      </c>
      <c r="T189" s="216">
        <f t="shared" si="3"/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17" t="s">
        <v>253</v>
      </c>
      <c r="AT189" s="217" t="s">
        <v>585</v>
      </c>
      <c r="AU189" s="217" t="s">
        <v>88</v>
      </c>
      <c r="AY189" s="18" t="s">
        <v>201</v>
      </c>
      <c r="BE189" s="218">
        <f t="shared" si="4"/>
        <v>0</v>
      </c>
      <c r="BF189" s="218">
        <f t="shared" si="5"/>
        <v>0</v>
      </c>
      <c r="BG189" s="218">
        <f t="shared" si="6"/>
        <v>0</v>
      </c>
      <c r="BH189" s="218">
        <f t="shared" si="7"/>
        <v>0</v>
      </c>
      <c r="BI189" s="218">
        <f t="shared" si="8"/>
        <v>0</v>
      </c>
      <c r="BJ189" s="18" t="s">
        <v>88</v>
      </c>
      <c r="BK189" s="218">
        <f t="shared" si="9"/>
        <v>0</v>
      </c>
      <c r="BL189" s="18" t="s">
        <v>207</v>
      </c>
      <c r="BM189" s="217" t="s">
        <v>3194</v>
      </c>
    </row>
    <row r="190" spans="1:65" s="2" customFormat="1" ht="29.25" customHeight="1">
      <c r="A190" s="35"/>
      <c r="B190" s="36"/>
      <c r="C190" s="205" t="s">
        <v>389</v>
      </c>
      <c r="D190" s="205" t="s">
        <v>203</v>
      </c>
      <c r="E190" s="206" t="s">
        <v>3195</v>
      </c>
      <c r="F190" s="207" t="s">
        <v>3196</v>
      </c>
      <c r="G190" s="208" t="s">
        <v>618</v>
      </c>
      <c r="H190" s="209">
        <v>25</v>
      </c>
      <c r="I190" s="210"/>
      <c r="J190" s="211">
        <f t="shared" si="0"/>
        <v>0</v>
      </c>
      <c r="K190" s="212"/>
      <c r="L190" s="40"/>
      <c r="M190" s="213" t="s">
        <v>1</v>
      </c>
      <c r="N190" s="214" t="s">
        <v>42</v>
      </c>
      <c r="O190" s="72"/>
      <c r="P190" s="215">
        <f t="shared" si="1"/>
        <v>0</v>
      </c>
      <c r="Q190" s="215">
        <v>0</v>
      </c>
      <c r="R190" s="215">
        <f t="shared" si="2"/>
        <v>0</v>
      </c>
      <c r="S190" s="215">
        <v>0</v>
      </c>
      <c r="T190" s="216">
        <f t="shared" si="3"/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17" t="s">
        <v>207</v>
      </c>
      <c r="AT190" s="217" t="s">
        <v>203</v>
      </c>
      <c r="AU190" s="217" t="s">
        <v>88</v>
      </c>
      <c r="AY190" s="18" t="s">
        <v>201</v>
      </c>
      <c r="BE190" s="218">
        <f t="shared" si="4"/>
        <v>0</v>
      </c>
      <c r="BF190" s="218">
        <f t="shared" si="5"/>
        <v>0</v>
      </c>
      <c r="BG190" s="218">
        <f t="shared" si="6"/>
        <v>0</v>
      </c>
      <c r="BH190" s="218">
        <f t="shared" si="7"/>
        <v>0</v>
      </c>
      <c r="BI190" s="218">
        <f t="shared" si="8"/>
        <v>0</v>
      </c>
      <c r="BJ190" s="18" t="s">
        <v>88</v>
      </c>
      <c r="BK190" s="218">
        <f t="shared" si="9"/>
        <v>0</v>
      </c>
      <c r="BL190" s="18" t="s">
        <v>207</v>
      </c>
      <c r="BM190" s="217" t="s">
        <v>3197</v>
      </c>
    </row>
    <row r="191" spans="1:65" s="2" customFormat="1" ht="29.25" customHeight="1">
      <c r="A191" s="35"/>
      <c r="B191" s="36"/>
      <c r="C191" s="205" t="s">
        <v>398</v>
      </c>
      <c r="D191" s="205" t="s">
        <v>203</v>
      </c>
      <c r="E191" s="206" t="s">
        <v>3198</v>
      </c>
      <c r="F191" s="207" t="s">
        <v>3199</v>
      </c>
      <c r="G191" s="208" t="s">
        <v>618</v>
      </c>
      <c r="H191" s="209">
        <v>25</v>
      </c>
      <c r="I191" s="210"/>
      <c r="J191" s="211">
        <f t="shared" si="0"/>
        <v>0</v>
      </c>
      <c r="K191" s="212"/>
      <c r="L191" s="40"/>
      <c r="M191" s="213" t="s">
        <v>1</v>
      </c>
      <c r="N191" s="214" t="s">
        <v>42</v>
      </c>
      <c r="O191" s="72"/>
      <c r="P191" s="215">
        <f t="shared" si="1"/>
        <v>0</v>
      </c>
      <c r="Q191" s="215">
        <v>0</v>
      </c>
      <c r="R191" s="215">
        <f t="shared" si="2"/>
        <v>0</v>
      </c>
      <c r="S191" s="215">
        <v>0</v>
      </c>
      <c r="T191" s="216">
        <f t="shared" si="3"/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17" t="s">
        <v>207</v>
      </c>
      <c r="AT191" s="217" t="s">
        <v>203</v>
      </c>
      <c r="AU191" s="217" t="s">
        <v>88</v>
      </c>
      <c r="AY191" s="18" t="s">
        <v>201</v>
      </c>
      <c r="BE191" s="218">
        <f t="shared" si="4"/>
        <v>0</v>
      </c>
      <c r="BF191" s="218">
        <f t="shared" si="5"/>
        <v>0</v>
      </c>
      <c r="BG191" s="218">
        <f t="shared" si="6"/>
        <v>0</v>
      </c>
      <c r="BH191" s="218">
        <f t="shared" si="7"/>
        <v>0</v>
      </c>
      <c r="BI191" s="218">
        <f t="shared" si="8"/>
        <v>0</v>
      </c>
      <c r="BJ191" s="18" t="s">
        <v>88</v>
      </c>
      <c r="BK191" s="218">
        <f t="shared" si="9"/>
        <v>0</v>
      </c>
      <c r="BL191" s="18" t="s">
        <v>207</v>
      </c>
      <c r="BM191" s="217" t="s">
        <v>3200</v>
      </c>
    </row>
    <row r="192" spans="1:65" s="2" customFormat="1" ht="27.75" customHeight="1">
      <c r="A192" s="35"/>
      <c r="B192" s="36"/>
      <c r="C192" s="205" t="s">
        <v>402</v>
      </c>
      <c r="D192" s="205" t="s">
        <v>203</v>
      </c>
      <c r="E192" s="206" t="s">
        <v>3201</v>
      </c>
      <c r="F192" s="207" t="s">
        <v>3202</v>
      </c>
      <c r="G192" s="208" t="s">
        <v>366</v>
      </c>
      <c r="H192" s="209">
        <v>2</v>
      </c>
      <c r="I192" s="210"/>
      <c r="J192" s="211">
        <f t="shared" si="0"/>
        <v>0</v>
      </c>
      <c r="K192" s="212"/>
      <c r="L192" s="40"/>
      <c r="M192" s="213" t="s">
        <v>1</v>
      </c>
      <c r="N192" s="214" t="s">
        <v>42</v>
      </c>
      <c r="O192" s="72"/>
      <c r="P192" s="215">
        <f t="shared" si="1"/>
        <v>0</v>
      </c>
      <c r="Q192" s="215">
        <v>5.2420000000000001E-2</v>
      </c>
      <c r="R192" s="215">
        <f t="shared" si="2"/>
        <v>0.10484</v>
      </c>
      <c r="S192" s="215">
        <v>0</v>
      </c>
      <c r="T192" s="216">
        <f t="shared" si="3"/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17" t="s">
        <v>207</v>
      </c>
      <c r="AT192" s="217" t="s">
        <v>203</v>
      </c>
      <c r="AU192" s="217" t="s">
        <v>88</v>
      </c>
      <c r="AY192" s="18" t="s">
        <v>201</v>
      </c>
      <c r="BE192" s="218">
        <f t="shared" si="4"/>
        <v>0</v>
      </c>
      <c r="BF192" s="218">
        <f t="shared" si="5"/>
        <v>0</v>
      </c>
      <c r="BG192" s="218">
        <f t="shared" si="6"/>
        <v>0</v>
      </c>
      <c r="BH192" s="218">
        <f t="shared" si="7"/>
        <v>0</v>
      </c>
      <c r="BI192" s="218">
        <f t="shared" si="8"/>
        <v>0</v>
      </c>
      <c r="BJ192" s="18" t="s">
        <v>88</v>
      </c>
      <c r="BK192" s="218">
        <f t="shared" si="9"/>
        <v>0</v>
      </c>
      <c r="BL192" s="18" t="s">
        <v>207</v>
      </c>
      <c r="BM192" s="217" t="s">
        <v>3203</v>
      </c>
    </row>
    <row r="193" spans="1:65" s="2" customFormat="1" ht="16.5" customHeight="1">
      <c r="A193" s="35"/>
      <c r="B193" s="36"/>
      <c r="C193" s="205" t="s">
        <v>406</v>
      </c>
      <c r="D193" s="205" t="s">
        <v>203</v>
      </c>
      <c r="E193" s="206" t="s">
        <v>3204</v>
      </c>
      <c r="F193" s="207" t="s">
        <v>3205</v>
      </c>
      <c r="G193" s="208" t="s">
        <v>366</v>
      </c>
      <c r="H193" s="209">
        <v>1</v>
      </c>
      <c r="I193" s="210"/>
      <c r="J193" s="211">
        <f t="shared" si="0"/>
        <v>0</v>
      </c>
      <c r="K193" s="212"/>
      <c r="L193" s="40"/>
      <c r="M193" s="213" t="s">
        <v>1</v>
      </c>
      <c r="N193" s="214" t="s">
        <v>42</v>
      </c>
      <c r="O193" s="72"/>
      <c r="P193" s="215">
        <f t="shared" si="1"/>
        <v>0</v>
      </c>
      <c r="Q193" s="215">
        <v>5.8990000000000001E-2</v>
      </c>
      <c r="R193" s="215">
        <f t="shared" si="2"/>
        <v>5.8990000000000001E-2</v>
      </c>
      <c r="S193" s="215">
        <v>0</v>
      </c>
      <c r="T193" s="216">
        <f t="shared" si="3"/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17" t="s">
        <v>207</v>
      </c>
      <c r="AT193" s="217" t="s">
        <v>203</v>
      </c>
      <c r="AU193" s="217" t="s">
        <v>88</v>
      </c>
      <c r="AY193" s="18" t="s">
        <v>201</v>
      </c>
      <c r="BE193" s="218">
        <f t="shared" si="4"/>
        <v>0</v>
      </c>
      <c r="BF193" s="218">
        <f t="shared" si="5"/>
        <v>0</v>
      </c>
      <c r="BG193" s="218">
        <f t="shared" si="6"/>
        <v>0</v>
      </c>
      <c r="BH193" s="218">
        <f t="shared" si="7"/>
        <v>0</v>
      </c>
      <c r="BI193" s="218">
        <f t="shared" si="8"/>
        <v>0</v>
      </c>
      <c r="BJ193" s="18" t="s">
        <v>88</v>
      </c>
      <c r="BK193" s="218">
        <f t="shared" si="9"/>
        <v>0</v>
      </c>
      <c r="BL193" s="18" t="s">
        <v>207</v>
      </c>
      <c r="BM193" s="217" t="s">
        <v>3206</v>
      </c>
    </row>
    <row r="194" spans="1:65" s="2" customFormat="1" ht="16.5" customHeight="1">
      <c r="A194" s="35"/>
      <c r="B194" s="36"/>
      <c r="C194" s="253" t="s">
        <v>410</v>
      </c>
      <c r="D194" s="253" t="s">
        <v>585</v>
      </c>
      <c r="E194" s="254" t="s">
        <v>3207</v>
      </c>
      <c r="F194" s="255" t="s">
        <v>3208</v>
      </c>
      <c r="G194" s="256" t="s">
        <v>366</v>
      </c>
      <c r="H194" s="257">
        <v>1</v>
      </c>
      <c r="I194" s="258"/>
      <c r="J194" s="259">
        <f t="shared" si="0"/>
        <v>0</v>
      </c>
      <c r="K194" s="260"/>
      <c r="L194" s="261"/>
      <c r="M194" s="262" t="s">
        <v>1</v>
      </c>
      <c r="N194" s="263" t="s">
        <v>42</v>
      </c>
      <c r="O194" s="72"/>
      <c r="P194" s="215">
        <f t="shared" si="1"/>
        <v>0</v>
      </c>
      <c r="Q194" s="215">
        <v>7.4999999999999997E-3</v>
      </c>
      <c r="R194" s="215">
        <f t="shared" si="2"/>
        <v>7.4999999999999997E-3</v>
      </c>
      <c r="S194" s="215">
        <v>0</v>
      </c>
      <c r="T194" s="216">
        <f t="shared" si="3"/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17" t="s">
        <v>253</v>
      </c>
      <c r="AT194" s="217" t="s">
        <v>585</v>
      </c>
      <c r="AU194" s="217" t="s">
        <v>88</v>
      </c>
      <c r="AY194" s="18" t="s">
        <v>201</v>
      </c>
      <c r="BE194" s="218">
        <f t="shared" si="4"/>
        <v>0</v>
      </c>
      <c r="BF194" s="218">
        <f t="shared" si="5"/>
        <v>0</v>
      </c>
      <c r="BG194" s="218">
        <f t="shared" si="6"/>
        <v>0</v>
      </c>
      <c r="BH194" s="218">
        <f t="shared" si="7"/>
        <v>0</v>
      </c>
      <c r="BI194" s="218">
        <f t="shared" si="8"/>
        <v>0</v>
      </c>
      <c r="BJ194" s="18" t="s">
        <v>88</v>
      </c>
      <c r="BK194" s="218">
        <f t="shared" si="9"/>
        <v>0</v>
      </c>
      <c r="BL194" s="18" t="s">
        <v>207</v>
      </c>
      <c r="BM194" s="217" t="s">
        <v>3209</v>
      </c>
    </row>
    <row r="195" spans="1:65" s="2" customFormat="1" ht="16.5" customHeight="1">
      <c r="A195" s="35"/>
      <c r="B195" s="36"/>
      <c r="C195" s="205" t="s">
        <v>414</v>
      </c>
      <c r="D195" s="205" t="s">
        <v>203</v>
      </c>
      <c r="E195" s="206" t="s">
        <v>3210</v>
      </c>
      <c r="F195" s="207" t="s">
        <v>3211</v>
      </c>
      <c r="G195" s="208" t="s">
        <v>618</v>
      </c>
      <c r="H195" s="209">
        <v>25</v>
      </c>
      <c r="I195" s="210"/>
      <c r="J195" s="211">
        <f t="shared" si="0"/>
        <v>0</v>
      </c>
      <c r="K195" s="212"/>
      <c r="L195" s="40"/>
      <c r="M195" s="213" t="s">
        <v>1</v>
      </c>
      <c r="N195" s="214" t="s">
        <v>42</v>
      </c>
      <c r="O195" s="72"/>
      <c r="P195" s="215">
        <f t="shared" si="1"/>
        <v>0</v>
      </c>
      <c r="Q195" s="215">
        <v>8.0000000000000007E-5</v>
      </c>
      <c r="R195" s="215">
        <f t="shared" si="2"/>
        <v>2E-3</v>
      </c>
      <c r="S195" s="215">
        <v>0</v>
      </c>
      <c r="T195" s="216">
        <f t="shared" si="3"/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17" t="s">
        <v>207</v>
      </c>
      <c r="AT195" s="217" t="s">
        <v>203</v>
      </c>
      <c r="AU195" s="217" t="s">
        <v>88</v>
      </c>
      <c r="AY195" s="18" t="s">
        <v>201</v>
      </c>
      <c r="BE195" s="218">
        <f t="shared" si="4"/>
        <v>0</v>
      </c>
      <c r="BF195" s="218">
        <f t="shared" si="5"/>
        <v>0</v>
      </c>
      <c r="BG195" s="218">
        <f t="shared" si="6"/>
        <v>0</v>
      </c>
      <c r="BH195" s="218">
        <f t="shared" si="7"/>
        <v>0</v>
      </c>
      <c r="BI195" s="218">
        <f t="shared" si="8"/>
        <v>0</v>
      </c>
      <c r="BJ195" s="18" t="s">
        <v>88</v>
      </c>
      <c r="BK195" s="218">
        <f t="shared" si="9"/>
        <v>0</v>
      </c>
      <c r="BL195" s="18" t="s">
        <v>207</v>
      </c>
      <c r="BM195" s="217" t="s">
        <v>3212</v>
      </c>
    </row>
    <row r="196" spans="1:65" s="2" customFormat="1" ht="32.25" customHeight="1">
      <c r="A196" s="35"/>
      <c r="B196" s="36"/>
      <c r="C196" s="205" t="s">
        <v>418</v>
      </c>
      <c r="D196" s="205" t="s">
        <v>203</v>
      </c>
      <c r="E196" s="206" t="s">
        <v>3213</v>
      </c>
      <c r="F196" s="207" t="s">
        <v>3214</v>
      </c>
      <c r="G196" s="208" t="s">
        <v>618</v>
      </c>
      <c r="H196" s="209">
        <v>7.5</v>
      </c>
      <c r="I196" s="210"/>
      <c r="J196" s="211">
        <f t="shared" si="0"/>
        <v>0</v>
      </c>
      <c r="K196" s="212"/>
      <c r="L196" s="40"/>
      <c r="M196" s="213" t="s">
        <v>1</v>
      </c>
      <c r="N196" s="214" t="s">
        <v>42</v>
      </c>
      <c r="O196" s="72"/>
      <c r="P196" s="215">
        <f t="shared" si="1"/>
        <v>0</v>
      </c>
      <c r="Q196" s="215">
        <v>2.0000000000000001E-4</v>
      </c>
      <c r="R196" s="215">
        <f t="shared" si="2"/>
        <v>1.5E-3</v>
      </c>
      <c r="S196" s="215">
        <v>0</v>
      </c>
      <c r="T196" s="216">
        <f t="shared" si="3"/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17" t="s">
        <v>207</v>
      </c>
      <c r="AT196" s="217" t="s">
        <v>203</v>
      </c>
      <c r="AU196" s="217" t="s">
        <v>88</v>
      </c>
      <c r="AY196" s="18" t="s">
        <v>201</v>
      </c>
      <c r="BE196" s="218">
        <f t="shared" si="4"/>
        <v>0</v>
      </c>
      <c r="BF196" s="218">
        <f t="shared" si="5"/>
        <v>0</v>
      </c>
      <c r="BG196" s="218">
        <f t="shared" si="6"/>
        <v>0</v>
      </c>
      <c r="BH196" s="218">
        <f t="shared" si="7"/>
        <v>0</v>
      </c>
      <c r="BI196" s="218">
        <f t="shared" si="8"/>
        <v>0</v>
      </c>
      <c r="BJ196" s="18" t="s">
        <v>88</v>
      </c>
      <c r="BK196" s="218">
        <f t="shared" si="9"/>
        <v>0</v>
      </c>
      <c r="BL196" s="18" t="s">
        <v>207</v>
      </c>
      <c r="BM196" s="217" t="s">
        <v>3215</v>
      </c>
    </row>
    <row r="197" spans="1:65" s="13" customFormat="1">
      <c r="B197" s="219"/>
      <c r="C197" s="220"/>
      <c r="D197" s="221" t="s">
        <v>209</v>
      </c>
      <c r="E197" s="222" t="s">
        <v>1</v>
      </c>
      <c r="F197" s="223" t="s">
        <v>3216</v>
      </c>
      <c r="G197" s="220"/>
      <c r="H197" s="224">
        <v>25</v>
      </c>
      <c r="I197" s="225"/>
      <c r="J197" s="220"/>
      <c r="K197" s="220"/>
      <c r="L197" s="226"/>
      <c r="M197" s="227"/>
      <c r="N197" s="228"/>
      <c r="O197" s="228"/>
      <c r="P197" s="228"/>
      <c r="Q197" s="228"/>
      <c r="R197" s="228"/>
      <c r="S197" s="228"/>
      <c r="T197" s="229"/>
      <c r="AT197" s="230" t="s">
        <v>209</v>
      </c>
      <c r="AU197" s="230" t="s">
        <v>88</v>
      </c>
      <c r="AV197" s="13" t="s">
        <v>88</v>
      </c>
      <c r="AW197" s="13" t="s">
        <v>31</v>
      </c>
      <c r="AX197" s="13" t="s">
        <v>76</v>
      </c>
      <c r="AY197" s="230" t="s">
        <v>201</v>
      </c>
    </row>
    <row r="198" spans="1:65" s="13" customFormat="1">
      <c r="B198" s="219"/>
      <c r="C198" s="220"/>
      <c r="D198" s="221" t="s">
        <v>209</v>
      </c>
      <c r="E198" s="222" t="s">
        <v>1</v>
      </c>
      <c r="F198" s="223" t="s">
        <v>3217</v>
      </c>
      <c r="G198" s="220"/>
      <c r="H198" s="224">
        <v>-17.5</v>
      </c>
      <c r="I198" s="225"/>
      <c r="J198" s="220"/>
      <c r="K198" s="220"/>
      <c r="L198" s="226"/>
      <c r="M198" s="227"/>
      <c r="N198" s="228"/>
      <c r="O198" s="228"/>
      <c r="P198" s="228"/>
      <c r="Q198" s="228"/>
      <c r="R198" s="228"/>
      <c r="S198" s="228"/>
      <c r="T198" s="229"/>
      <c r="AT198" s="230" t="s">
        <v>209</v>
      </c>
      <c r="AU198" s="230" t="s">
        <v>88</v>
      </c>
      <c r="AV198" s="13" t="s">
        <v>88</v>
      </c>
      <c r="AW198" s="13" t="s">
        <v>31</v>
      </c>
      <c r="AX198" s="13" t="s">
        <v>76</v>
      </c>
      <c r="AY198" s="230" t="s">
        <v>201</v>
      </c>
    </row>
    <row r="199" spans="1:65" s="14" customFormat="1">
      <c r="B199" s="231"/>
      <c r="C199" s="232"/>
      <c r="D199" s="221" t="s">
        <v>209</v>
      </c>
      <c r="E199" s="233" t="s">
        <v>1</v>
      </c>
      <c r="F199" s="234" t="s">
        <v>232</v>
      </c>
      <c r="G199" s="232"/>
      <c r="H199" s="235">
        <v>7.5</v>
      </c>
      <c r="I199" s="236"/>
      <c r="J199" s="232"/>
      <c r="K199" s="232"/>
      <c r="L199" s="237"/>
      <c r="M199" s="238"/>
      <c r="N199" s="239"/>
      <c r="O199" s="239"/>
      <c r="P199" s="239"/>
      <c r="Q199" s="239"/>
      <c r="R199" s="239"/>
      <c r="S199" s="239"/>
      <c r="T199" s="240"/>
      <c r="AT199" s="241" t="s">
        <v>209</v>
      </c>
      <c r="AU199" s="241" t="s">
        <v>88</v>
      </c>
      <c r="AV199" s="14" t="s">
        <v>207</v>
      </c>
      <c r="AW199" s="14" t="s">
        <v>31</v>
      </c>
      <c r="AX199" s="14" t="s">
        <v>83</v>
      </c>
      <c r="AY199" s="241" t="s">
        <v>201</v>
      </c>
    </row>
    <row r="200" spans="1:65" s="12" customFormat="1" ht="22.9" customHeight="1">
      <c r="B200" s="189"/>
      <c r="C200" s="190"/>
      <c r="D200" s="191" t="s">
        <v>75</v>
      </c>
      <c r="E200" s="203" t="s">
        <v>871</v>
      </c>
      <c r="F200" s="203" t="s">
        <v>884</v>
      </c>
      <c r="G200" s="190"/>
      <c r="H200" s="190"/>
      <c r="I200" s="193"/>
      <c r="J200" s="204">
        <f>BK200</f>
        <v>0</v>
      </c>
      <c r="K200" s="190"/>
      <c r="L200" s="195"/>
      <c r="M200" s="196"/>
      <c r="N200" s="197"/>
      <c r="O200" s="197"/>
      <c r="P200" s="198">
        <f>P201</f>
        <v>0</v>
      </c>
      <c r="Q200" s="197"/>
      <c r="R200" s="198">
        <f>R201</f>
        <v>0</v>
      </c>
      <c r="S200" s="197"/>
      <c r="T200" s="199">
        <f>T201</f>
        <v>0</v>
      </c>
      <c r="AR200" s="200" t="s">
        <v>83</v>
      </c>
      <c r="AT200" s="201" t="s">
        <v>75</v>
      </c>
      <c r="AU200" s="201" t="s">
        <v>83</v>
      </c>
      <c r="AY200" s="200" t="s">
        <v>201</v>
      </c>
      <c r="BK200" s="202">
        <f>BK201</f>
        <v>0</v>
      </c>
    </row>
    <row r="201" spans="1:65" s="2" customFormat="1" ht="21.75" customHeight="1">
      <c r="A201" s="35"/>
      <c r="B201" s="36"/>
      <c r="C201" s="205" t="s">
        <v>426</v>
      </c>
      <c r="D201" s="205" t="s">
        <v>203</v>
      </c>
      <c r="E201" s="206" t="s">
        <v>3218</v>
      </c>
      <c r="F201" s="207" t="s">
        <v>3219</v>
      </c>
      <c r="G201" s="208" t="s">
        <v>329</v>
      </c>
      <c r="H201" s="209">
        <v>5.125</v>
      </c>
      <c r="I201" s="210"/>
      <c r="J201" s="211">
        <f>ROUND(I201*H201,2)</f>
        <v>0</v>
      </c>
      <c r="K201" s="212"/>
      <c r="L201" s="40"/>
      <c r="M201" s="274" t="s">
        <v>1</v>
      </c>
      <c r="N201" s="275" t="s">
        <v>42</v>
      </c>
      <c r="O201" s="276"/>
      <c r="P201" s="277">
        <f>O201*H201</f>
        <v>0</v>
      </c>
      <c r="Q201" s="277">
        <v>0</v>
      </c>
      <c r="R201" s="277">
        <f>Q201*H201</f>
        <v>0</v>
      </c>
      <c r="S201" s="277">
        <v>0</v>
      </c>
      <c r="T201" s="278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17" t="s">
        <v>207</v>
      </c>
      <c r="AT201" s="217" t="s">
        <v>203</v>
      </c>
      <c r="AU201" s="217" t="s">
        <v>88</v>
      </c>
      <c r="AY201" s="18" t="s">
        <v>201</v>
      </c>
      <c r="BE201" s="218">
        <f>IF(N201="základná",J201,0)</f>
        <v>0</v>
      </c>
      <c r="BF201" s="218">
        <f>IF(N201="znížená",J201,0)</f>
        <v>0</v>
      </c>
      <c r="BG201" s="218">
        <f>IF(N201="zákl. prenesená",J201,0)</f>
        <v>0</v>
      </c>
      <c r="BH201" s="218">
        <f>IF(N201="zníž. prenesená",J201,0)</f>
        <v>0</v>
      </c>
      <c r="BI201" s="218">
        <f>IF(N201="nulová",J201,0)</f>
        <v>0</v>
      </c>
      <c r="BJ201" s="18" t="s">
        <v>88</v>
      </c>
      <c r="BK201" s="218">
        <f>ROUND(I201*H201,2)</f>
        <v>0</v>
      </c>
      <c r="BL201" s="18" t="s">
        <v>207</v>
      </c>
      <c r="BM201" s="217" t="s">
        <v>3220</v>
      </c>
    </row>
    <row r="202" spans="1:65" s="2" customFormat="1" ht="6.95" customHeight="1">
      <c r="A202" s="35"/>
      <c r="B202" s="55"/>
      <c r="C202" s="56"/>
      <c r="D202" s="56"/>
      <c r="E202" s="56"/>
      <c r="F202" s="56"/>
      <c r="G202" s="56"/>
      <c r="H202" s="56"/>
      <c r="I202" s="155"/>
      <c r="J202" s="56"/>
      <c r="K202" s="56"/>
      <c r="L202" s="40"/>
      <c r="M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</row>
  </sheetData>
  <autoFilter ref="C124:K201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83"/>
  <sheetViews>
    <sheetView showGridLines="0" topLeftCell="A147" zoomScale="80" zoomScaleNormal="80" workbookViewId="0">
      <selection activeCell="A125" sqref="A125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12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1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AT2" s="18" t="s">
        <v>116</v>
      </c>
    </row>
    <row r="3" spans="1:46" s="1" customFormat="1" ht="6.95" customHeight="1">
      <c r="B3" s="113"/>
      <c r="C3" s="114"/>
      <c r="D3" s="114"/>
      <c r="E3" s="114"/>
      <c r="F3" s="114"/>
      <c r="G3" s="114"/>
      <c r="H3" s="114"/>
      <c r="I3" s="115"/>
      <c r="J3" s="114"/>
      <c r="K3" s="114"/>
      <c r="L3" s="21"/>
      <c r="AT3" s="18" t="s">
        <v>76</v>
      </c>
    </row>
    <row r="4" spans="1:46" s="1" customFormat="1" ht="24.95" customHeight="1">
      <c r="B4" s="21"/>
      <c r="D4" s="116" t="s">
        <v>149</v>
      </c>
      <c r="I4" s="112"/>
      <c r="L4" s="21"/>
      <c r="M4" s="117" t="s">
        <v>9</v>
      </c>
      <c r="AT4" s="18" t="s">
        <v>4</v>
      </c>
    </row>
    <row r="5" spans="1:46" s="1" customFormat="1" ht="6.95" customHeight="1">
      <c r="B5" s="21"/>
      <c r="I5" s="112"/>
      <c r="L5" s="21"/>
    </row>
    <row r="6" spans="1:46" s="1" customFormat="1" ht="12" customHeight="1">
      <c r="B6" s="21"/>
      <c r="D6" s="118" t="s">
        <v>15</v>
      </c>
      <c r="I6" s="112"/>
      <c r="L6" s="21"/>
    </row>
    <row r="7" spans="1:46" s="1" customFormat="1" ht="23.25" customHeight="1">
      <c r="B7" s="21"/>
      <c r="E7" s="339" t="str">
        <f>'Časť 1'!K6</f>
        <v>Detské jasle Komárno - výstavba zariadenia služieb rodinného a pracovného života</v>
      </c>
      <c r="F7" s="340"/>
      <c r="G7" s="340"/>
      <c r="H7" s="340"/>
      <c r="I7" s="112"/>
      <c r="L7" s="21"/>
    </row>
    <row r="8" spans="1:46" s="1" customFormat="1" ht="12" customHeight="1">
      <c r="B8" s="21"/>
      <c r="D8" s="118" t="s">
        <v>150</v>
      </c>
      <c r="I8" s="112"/>
      <c r="L8" s="21"/>
    </row>
    <row r="9" spans="1:46" s="2" customFormat="1" ht="16.5" customHeight="1">
      <c r="A9" s="35"/>
      <c r="B9" s="40"/>
      <c r="C9" s="35"/>
      <c r="D9" s="35"/>
      <c r="E9" s="339" t="s">
        <v>3102</v>
      </c>
      <c r="F9" s="341"/>
      <c r="G9" s="341"/>
      <c r="H9" s="341"/>
      <c r="I9" s="119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18" t="s">
        <v>152</v>
      </c>
      <c r="E10" s="35"/>
      <c r="F10" s="35"/>
      <c r="G10" s="35"/>
      <c r="H10" s="35"/>
      <c r="I10" s="119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42" t="s">
        <v>3221</v>
      </c>
      <c r="F11" s="341"/>
      <c r="G11" s="341"/>
      <c r="H11" s="341"/>
      <c r="I11" s="119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>
      <c r="A12" s="35"/>
      <c r="B12" s="40"/>
      <c r="C12" s="35"/>
      <c r="D12" s="35"/>
      <c r="E12" s="35"/>
      <c r="F12" s="35"/>
      <c r="G12" s="35"/>
      <c r="H12" s="35"/>
      <c r="I12" s="119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18" t="s">
        <v>17</v>
      </c>
      <c r="E13" s="35"/>
      <c r="F13" s="111" t="s">
        <v>1</v>
      </c>
      <c r="G13" s="35"/>
      <c r="H13" s="35"/>
      <c r="I13" s="120" t="s">
        <v>18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8" t="s">
        <v>19</v>
      </c>
      <c r="E14" s="35"/>
      <c r="F14" s="111" t="s">
        <v>20</v>
      </c>
      <c r="G14" s="35"/>
      <c r="H14" s="35"/>
      <c r="I14" s="120" t="s">
        <v>21</v>
      </c>
      <c r="J14" s="121" t="str">
        <f>'Časť 1'!AN9</f>
        <v>21. 4. 2020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119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18" t="s">
        <v>23</v>
      </c>
      <c r="E16" s="35"/>
      <c r="F16" s="35"/>
      <c r="G16" s="35"/>
      <c r="H16" s="35"/>
      <c r="I16" s="120" t="s">
        <v>24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25</v>
      </c>
      <c r="F17" s="35"/>
      <c r="G17" s="35"/>
      <c r="H17" s="35"/>
      <c r="I17" s="120" t="s">
        <v>26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119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18" t="s">
        <v>27</v>
      </c>
      <c r="E19" s="35"/>
      <c r="F19" s="35"/>
      <c r="G19" s="35"/>
      <c r="H19" s="35"/>
      <c r="I19" s="120" t="s">
        <v>24</v>
      </c>
      <c r="J19" s="31" t="str">
        <f>'Časť 1'!AN14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43" t="str">
        <f>'Časť 1'!E15</f>
        <v>Vyplň údaj</v>
      </c>
      <c r="F20" s="344"/>
      <c r="G20" s="344"/>
      <c r="H20" s="344"/>
      <c r="I20" s="120" t="s">
        <v>26</v>
      </c>
      <c r="J20" s="31" t="str">
        <f>'Časť 1'!AN15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119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18" t="s">
        <v>29</v>
      </c>
      <c r="E22" s="35"/>
      <c r="F22" s="35"/>
      <c r="G22" s="35"/>
      <c r="H22" s="35"/>
      <c r="I22" s="120" t="s">
        <v>24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30</v>
      </c>
      <c r="F23" s="35"/>
      <c r="G23" s="35"/>
      <c r="H23" s="35"/>
      <c r="I23" s="120" t="s">
        <v>26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119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18" t="s">
        <v>32</v>
      </c>
      <c r="E25" s="35"/>
      <c r="F25" s="35"/>
      <c r="G25" s="35"/>
      <c r="H25" s="35"/>
      <c r="I25" s="120" t="s">
        <v>24</v>
      </c>
      <c r="J25" s="111" t="str">
        <f>IF('Časť 1'!AN20="","",'Časť 1'!AN20)</f>
        <v/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tr">
        <f>IF('Časť 1'!E21="","",'Časť 1'!E21)</f>
        <v xml:space="preserve"> </v>
      </c>
      <c r="F26" s="35"/>
      <c r="G26" s="35"/>
      <c r="H26" s="35"/>
      <c r="I26" s="120" t="s">
        <v>26</v>
      </c>
      <c r="J26" s="111" t="str">
        <f>IF('Časť 1'!AN21="","",'Časť 1'!AN21)</f>
        <v/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119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18" t="s">
        <v>34</v>
      </c>
      <c r="E28" s="35"/>
      <c r="F28" s="35"/>
      <c r="G28" s="35"/>
      <c r="H28" s="35"/>
      <c r="I28" s="119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23.25" customHeight="1">
      <c r="A29" s="122"/>
      <c r="B29" s="123"/>
      <c r="C29" s="122"/>
      <c r="D29" s="122"/>
      <c r="E29" s="345" t="s">
        <v>154</v>
      </c>
      <c r="F29" s="345"/>
      <c r="G29" s="345"/>
      <c r="H29" s="345"/>
      <c r="I29" s="124"/>
      <c r="J29" s="122"/>
      <c r="K29" s="122"/>
      <c r="L29" s="125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119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6"/>
      <c r="E31" s="126"/>
      <c r="F31" s="126"/>
      <c r="G31" s="126"/>
      <c r="H31" s="126"/>
      <c r="I31" s="127"/>
      <c r="J31" s="126"/>
      <c r="K31" s="126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8" t="s">
        <v>36</v>
      </c>
      <c r="E32" s="35"/>
      <c r="F32" s="35"/>
      <c r="G32" s="35"/>
      <c r="H32" s="35"/>
      <c r="I32" s="119"/>
      <c r="J32" s="129">
        <f>ROUND(J125,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6"/>
      <c r="E33" s="126"/>
      <c r="F33" s="126"/>
      <c r="G33" s="126"/>
      <c r="H33" s="126"/>
      <c r="I33" s="127"/>
      <c r="J33" s="126"/>
      <c r="K33" s="126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30" t="s">
        <v>38</v>
      </c>
      <c r="G34" s="35"/>
      <c r="H34" s="35"/>
      <c r="I34" s="131" t="s">
        <v>37</v>
      </c>
      <c r="J34" s="130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32" t="s">
        <v>40</v>
      </c>
      <c r="E35" s="118" t="s">
        <v>41</v>
      </c>
      <c r="F35" s="133">
        <f>ROUND((SUM(BE125:BE182)),  2)</f>
        <v>0</v>
      </c>
      <c r="G35" s="35"/>
      <c r="H35" s="35"/>
      <c r="I35" s="134">
        <v>0.2</v>
      </c>
      <c r="J35" s="133">
        <f>ROUND(((SUM(BE125:BE182))*I35),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18" t="s">
        <v>42</v>
      </c>
      <c r="F36" s="133">
        <f>ROUND((SUM(BF125:BF182)),  2)</f>
        <v>0</v>
      </c>
      <c r="G36" s="35"/>
      <c r="H36" s="35"/>
      <c r="I36" s="134">
        <v>0.2</v>
      </c>
      <c r="J36" s="133">
        <f>ROUND(((SUM(BF125:BF182))*I36),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8" t="s">
        <v>43</v>
      </c>
      <c r="F37" s="133">
        <f>ROUND((SUM(BG125:BG182)),  2)</f>
        <v>0</v>
      </c>
      <c r="G37" s="35"/>
      <c r="H37" s="35"/>
      <c r="I37" s="134">
        <v>0.2</v>
      </c>
      <c r="J37" s="133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18" t="s">
        <v>44</v>
      </c>
      <c r="F38" s="133">
        <f>ROUND((SUM(BH125:BH182)),  2)</f>
        <v>0</v>
      </c>
      <c r="G38" s="35"/>
      <c r="H38" s="35"/>
      <c r="I38" s="134">
        <v>0.2</v>
      </c>
      <c r="J38" s="133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18" t="s">
        <v>45</v>
      </c>
      <c r="F39" s="133">
        <f>ROUND((SUM(BI125:BI182)),  2)</f>
        <v>0</v>
      </c>
      <c r="G39" s="35"/>
      <c r="H39" s="35"/>
      <c r="I39" s="134">
        <v>0</v>
      </c>
      <c r="J39" s="133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119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5"/>
      <c r="D41" s="136" t="s">
        <v>46</v>
      </c>
      <c r="E41" s="137"/>
      <c r="F41" s="137"/>
      <c r="G41" s="138" t="s">
        <v>47</v>
      </c>
      <c r="H41" s="139" t="s">
        <v>48</v>
      </c>
      <c r="I41" s="140"/>
      <c r="J41" s="141">
        <f>SUM(J32:J39)</f>
        <v>0</v>
      </c>
      <c r="K41" s="142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119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I43" s="112"/>
      <c r="L43" s="21"/>
    </row>
    <row r="44" spans="1:31" s="1" customFormat="1" ht="14.45" customHeight="1">
      <c r="B44" s="21"/>
      <c r="I44" s="112"/>
      <c r="L44" s="21"/>
    </row>
    <row r="45" spans="1:31" s="1" customFormat="1" ht="14.45" customHeight="1">
      <c r="B45" s="21"/>
      <c r="I45" s="112"/>
      <c r="L45" s="21"/>
    </row>
    <row r="46" spans="1:31" s="1" customFormat="1" ht="14.45" customHeight="1">
      <c r="B46" s="21"/>
      <c r="I46" s="112"/>
      <c r="L46" s="21"/>
    </row>
    <row r="47" spans="1:31" s="1" customFormat="1" ht="14.45" customHeight="1">
      <c r="B47" s="21"/>
      <c r="I47" s="112"/>
      <c r="L47" s="21"/>
    </row>
    <row r="48" spans="1:31" s="1" customFormat="1" ht="14.45" customHeight="1">
      <c r="B48" s="21"/>
      <c r="I48" s="112"/>
      <c r="L48" s="21"/>
    </row>
    <row r="49" spans="1:31" s="1" customFormat="1" ht="14.45" customHeight="1">
      <c r="B49" s="21"/>
      <c r="I49" s="112"/>
      <c r="L49" s="21"/>
    </row>
    <row r="50" spans="1:31" s="2" customFormat="1" ht="14.45" customHeight="1">
      <c r="B50" s="52"/>
      <c r="D50" s="143" t="s">
        <v>49</v>
      </c>
      <c r="E50" s="144"/>
      <c r="F50" s="144"/>
      <c r="G50" s="143" t="s">
        <v>50</v>
      </c>
      <c r="H50" s="144"/>
      <c r="I50" s="145"/>
      <c r="J50" s="144"/>
      <c r="K50" s="144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6" t="s">
        <v>51</v>
      </c>
      <c r="E61" s="147"/>
      <c r="F61" s="148" t="s">
        <v>52</v>
      </c>
      <c r="G61" s="146" t="s">
        <v>51</v>
      </c>
      <c r="H61" s="147"/>
      <c r="I61" s="149"/>
      <c r="J61" s="150" t="s">
        <v>52</v>
      </c>
      <c r="K61" s="147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43" t="s">
        <v>53</v>
      </c>
      <c r="E65" s="151"/>
      <c r="F65" s="151"/>
      <c r="G65" s="143" t="s">
        <v>54</v>
      </c>
      <c r="H65" s="151"/>
      <c r="I65" s="152"/>
      <c r="J65" s="151"/>
      <c r="K65" s="151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6" t="s">
        <v>51</v>
      </c>
      <c r="E76" s="147"/>
      <c r="F76" s="148" t="s">
        <v>52</v>
      </c>
      <c r="G76" s="146" t="s">
        <v>51</v>
      </c>
      <c r="H76" s="147"/>
      <c r="I76" s="149"/>
      <c r="J76" s="150" t="s">
        <v>52</v>
      </c>
      <c r="K76" s="147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53"/>
      <c r="C77" s="154"/>
      <c r="D77" s="154"/>
      <c r="E77" s="154"/>
      <c r="F77" s="154"/>
      <c r="G77" s="154"/>
      <c r="H77" s="154"/>
      <c r="I77" s="155"/>
      <c r="J77" s="154"/>
      <c r="K77" s="154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56"/>
      <c r="C81" s="157"/>
      <c r="D81" s="157"/>
      <c r="E81" s="157"/>
      <c r="F81" s="157"/>
      <c r="G81" s="157"/>
      <c r="H81" s="157"/>
      <c r="I81" s="158"/>
      <c r="J81" s="157"/>
      <c r="K81" s="157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155</v>
      </c>
      <c r="D82" s="37"/>
      <c r="E82" s="37"/>
      <c r="F82" s="37"/>
      <c r="G82" s="37"/>
      <c r="H82" s="37"/>
      <c r="I82" s="119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119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119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23.25" customHeight="1">
      <c r="A85" s="35"/>
      <c r="B85" s="36"/>
      <c r="C85" s="37"/>
      <c r="D85" s="37"/>
      <c r="E85" s="337" t="str">
        <f>E7</f>
        <v>Detské jasle Komárno - výstavba zariadenia služieb rodinného a pracovného života</v>
      </c>
      <c r="F85" s="338"/>
      <c r="G85" s="338"/>
      <c r="H85" s="338"/>
      <c r="I85" s="119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150</v>
      </c>
      <c r="D86" s="23"/>
      <c r="E86" s="23"/>
      <c r="F86" s="23"/>
      <c r="G86" s="23"/>
      <c r="H86" s="23"/>
      <c r="I86" s="112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37" t="s">
        <v>3102</v>
      </c>
      <c r="F87" s="336"/>
      <c r="G87" s="336"/>
      <c r="H87" s="336"/>
      <c r="I87" s="119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152</v>
      </c>
      <c r="D88" s="37"/>
      <c r="E88" s="37"/>
      <c r="F88" s="37"/>
      <c r="G88" s="37"/>
      <c r="H88" s="37"/>
      <c r="I88" s="119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305" t="str">
        <f>E11</f>
        <v>02 - SO-02.2  Vonkajší domový vodovod</v>
      </c>
      <c r="F89" s="336"/>
      <c r="G89" s="336"/>
      <c r="H89" s="336"/>
      <c r="I89" s="119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119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19</v>
      </c>
      <c r="D91" s="37"/>
      <c r="E91" s="37"/>
      <c r="F91" s="28" t="str">
        <f>F14</f>
        <v>Komárno, Ul. gen. Klapku, p. č. 7046/4, 7051/393</v>
      </c>
      <c r="G91" s="37"/>
      <c r="H91" s="37"/>
      <c r="I91" s="120" t="s">
        <v>21</v>
      </c>
      <c r="J91" s="67" t="str">
        <f>IF(J14="","",J14)</f>
        <v>21. 4. 2020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119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23</v>
      </c>
      <c r="D93" s="37"/>
      <c r="E93" s="37"/>
      <c r="F93" s="28" t="str">
        <f>E17</f>
        <v>Amante n. o., Marcelová</v>
      </c>
      <c r="G93" s="37"/>
      <c r="H93" s="37"/>
      <c r="I93" s="120" t="s">
        <v>29</v>
      </c>
      <c r="J93" s="33" t="str">
        <f>E23</f>
        <v>Ing. Olivér Csémy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27</v>
      </c>
      <c r="D94" s="37"/>
      <c r="E94" s="37"/>
      <c r="F94" s="28" t="str">
        <f>IF(E20="","",E20)</f>
        <v>Vyplň údaj</v>
      </c>
      <c r="G94" s="37"/>
      <c r="H94" s="37"/>
      <c r="I94" s="120" t="s">
        <v>32</v>
      </c>
      <c r="J94" s="33" t="str">
        <f>E26</f>
        <v xml:space="preserve"> 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119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9" t="s">
        <v>156</v>
      </c>
      <c r="D96" s="160"/>
      <c r="E96" s="160"/>
      <c r="F96" s="160"/>
      <c r="G96" s="160"/>
      <c r="H96" s="160"/>
      <c r="I96" s="161"/>
      <c r="J96" s="162" t="s">
        <v>157</v>
      </c>
      <c r="K96" s="160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119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63" t="s">
        <v>158</v>
      </c>
      <c r="D98" s="37"/>
      <c r="E98" s="37"/>
      <c r="F98" s="37"/>
      <c r="G98" s="37"/>
      <c r="H98" s="37"/>
      <c r="I98" s="119"/>
      <c r="J98" s="85">
        <f>J125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159</v>
      </c>
    </row>
    <row r="99" spans="1:47" s="9" customFormat="1" ht="24.95" customHeight="1">
      <c r="B99" s="164"/>
      <c r="C99" s="165"/>
      <c r="D99" s="166" t="s">
        <v>160</v>
      </c>
      <c r="E99" s="167"/>
      <c r="F99" s="167"/>
      <c r="G99" s="167"/>
      <c r="H99" s="167"/>
      <c r="I99" s="168"/>
      <c r="J99" s="169">
        <f>J126</f>
        <v>0</v>
      </c>
      <c r="K99" s="165"/>
      <c r="L99" s="170"/>
    </row>
    <row r="100" spans="1:47" s="10" customFormat="1" ht="19.899999999999999" customHeight="1">
      <c r="B100" s="171"/>
      <c r="C100" s="105"/>
      <c r="D100" s="172" t="s">
        <v>161</v>
      </c>
      <c r="E100" s="173"/>
      <c r="F100" s="173"/>
      <c r="G100" s="173"/>
      <c r="H100" s="173"/>
      <c r="I100" s="174"/>
      <c r="J100" s="175">
        <f>J127</f>
        <v>0</v>
      </c>
      <c r="K100" s="105"/>
      <c r="L100" s="176"/>
    </row>
    <row r="101" spans="1:47" s="10" customFormat="1" ht="19.899999999999999" customHeight="1">
      <c r="B101" s="171"/>
      <c r="C101" s="105"/>
      <c r="D101" s="172" t="s">
        <v>164</v>
      </c>
      <c r="E101" s="173"/>
      <c r="F101" s="173"/>
      <c r="G101" s="173"/>
      <c r="H101" s="173"/>
      <c r="I101" s="174"/>
      <c r="J101" s="175">
        <f>J163</f>
        <v>0</v>
      </c>
      <c r="K101" s="105"/>
      <c r="L101" s="176"/>
    </row>
    <row r="102" spans="1:47" s="10" customFormat="1" ht="19.899999999999999" customHeight="1">
      <c r="B102" s="171"/>
      <c r="C102" s="105"/>
      <c r="D102" s="172" t="s">
        <v>3104</v>
      </c>
      <c r="E102" s="173"/>
      <c r="F102" s="173"/>
      <c r="G102" s="173"/>
      <c r="H102" s="173"/>
      <c r="I102" s="174"/>
      <c r="J102" s="175">
        <f>J166</f>
        <v>0</v>
      </c>
      <c r="K102" s="105"/>
      <c r="L102" s="176"/>
    </row>
    <row r="103" spans="1:47" s="10" customFormat="1" ht="19.899999999999999" customHeight="1">
      <c r="B103" s="171"/>
      <c r="C103" s="105"/>
      <c r="D103" s="172" t="s">
        <v>168</v>
      </c>
      <c r="E103" s="173"/>
      <c r="F103" s="173"/>
      <c r="G103" s="173"/>
      <c r="H103" s="173"/>
      <c r="I103" s="174"/>
      <c r="J103" s="175">
        <f>J181</f>
        <v>0</v>
      </c>
      <c r="K103" s="105"/>
      <c r="L103" s="176"/>
    </row>
    <row r="104" spans="1:47" s="2" customFormat="1" ht="21.75" customHeight="1">
      <c r="A104" s="35"/>
      <c r="B104" s="36"/>
      <c r="C104" s="37"/>
      <c r="D104" s="37"/>
      <c r="E104" s="37"/>
      <c r="F104" s="37"/>
      <c r="G104" s="37"/>
      <c r="H104" s="37"/>
      <c r="I104" s="119"/>
      <c r="J104" s="37"/>
      <c r="K104" s="37"/>
      <c r="L104" s="52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pans="1:47" s="2" customFormat="1" ht="6.95" customHeight="1">
      <c r="A105" s="35"/>
      <c r="B105" s="55"/>
      <c r="C105" s="56"/>
      <c r="D105" s="56"/>
      <c r="E105" s="56"/>
      <c r="F105" s="56"/>
      <c r="G105" s="56"/>
      <c r="H105" s="56"/>
      <c r="I105" s="155"/>
      <c r="J105" s="56"/>
      <c r="K105" s="56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9" spans="1:47" s="2" customFormat="1" ht="6.95" customHeight="1">
      <c r="A109" s="35"/>
      <c r="B109" s="57"/>
      <c r="C109" s="58"/>
      <c r="D109" s="58"/>
      <c r="E109" s="58"/>
      <c r="F109" s="58"/>
      <c r="G109" s="58"/>
      <c r="H109" s="58"/>
      <c r="I109" s="158"/>
      <c r="J109" s="58"/>
      <c r="K109" s="58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24.95" customHeight="1">
      <c r="A110" s="35"/>
      <c r="B110" s="36"/>
      <c r="C110" s="24" t="s">
        <v>188</v>
      </c>
      <c r="D110" s="37"/>
      <c r="E110" s="37"/>
      <c r="F110" s="37"/>
      <c r="G110" s="37"/>
      <c r="H110" s="37"/>
      <c r="I110" s="119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47" s="2" customFormat="1" ht="6.95" customHeight="1">
      <c r="A111" s="35"/>
      <c r="B111" s="36"/>
      <c r="C111" s="37"/>
      <c r="D111" s="37"/>
      <c r="E111" s="37"/>
      <c r="F111" s="37"/>
      <c r="G111" s="37"/>
      <c r="H111" s="37"/>
      <c r="I111" s="119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2" customFormat="1" ht="12" customHeight="1">
      <c r="A112" s="35"/>
      <c r="B112" s="36"/>
      <c r="C112" s="30" t="s">
        <v>15</v>
      </c>
      <c r="D112" s="37"/>
      <c r="E112" s="37"/>
      <c r="F112" s="37"/>
      <c r="G112" s="37"/>
      <c r="H112" s="37"/>
      <c r="I112" s="119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23.25" customHeight="1">
      <c r="A113" s="35"/>
      <c r="B113" s="36"/>
      <c r="C113" s="37"/>
      <c r="D113" s="37"/>
      <c r="E113" s="337" t="str">
        <f>E7</f>
        <v>Detské jasle Komárno - výstavba zariadenia služieb rodinného a pracovného života</v>
      </c>
      <c r="F113" s="338"/>
      <c r="G113" s="338"/>
      <c r="H113" s="338"/>
      <c r="I113" s="119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1" customFormat="1" ht="12" customHeight="1">
      <c r="B114" s="22"/>
      <c r="C114" s="30" t="s">
        <v>150</v>
      </c>
      <c r="D114" s="23"/>
      <c r="E114" s="23"/>
      <c r="F114" s="23"/>
      <c r="G114" s="23"/>
      <c r="H114" s="23"/>
      <c r="I114" s="112"/>
      <c r="J114" s="23"/>
      <c r="K114" s="23"/>
      <c r="L114" s="21"/>
    </row>
    <row r="115" spans="1:65" s="2" customFormat="1" ht="16.5" customHeight="1">
      <c r="A115" s="35"/>
      <c r="B115" s="36"/>
      <c r="C115" s="37"/>
      <c r="D115" s="37"/>
      <c r="E115" s="337" t="s">
        <v>3102</v>
      </c>
      <c r="F115" s="336"/>
      <c r="G115" s="336"/>
      <c r="H115" s="336"/>
      <c r="I115" s="119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152</v>
      </c>
      <c r="D116" s="37"/>
      <c r="E116" s="37"/>
      <c r="F116" s="37"/>
      <c r="G116" s="37"/>
      <c r="H116" s="37"/>
      <c r="I116" s="119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6.5" customHeight="1">
      <c r="A117" s="35"/>
      <c r="B117" s="36"/>
      <c r="C117" s="37"/>
      <c r="D117" s="37"/>
      <c r="E117" s="305" t="str">
        <f>E11</f>
        <v>02 - SO-02.2  Vonkajší domový vodovod</v>
      </c>
      <c r="F117" s="336"/>
      <c r="G117" s="336"/>
      <c r="H117" s="336"/>
      <c r="I117" s="119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6.95" customHeight="1">
      <c r="A118" s="35"/>
      <c r="B118" s="36"/>
      <c r="C118" s="37"/>
      <c r="D118" s="37"/>
      <c r="E118" s="37"/>
      <c r="F118" s="37"/>
      <c r="G118" s="37"/>
      <c r="H118" s="37"/>
      <c r="I118" s="119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2" customHeight="1">
      <c r="A119" s="35"/>
      <c r="B119" s="36"/>
      <c r="C119" s="30" t="s">
        <v>19</v>
      </c>
      <c r="D119" s="37"/>
      <c r="E119" s="37"/>
      <c r="F119" s="28" t="str">
        <f>F14</f>
        <v>Komárno, Ul. gen. Klapku, p. č. 7046/4, 7051/393</v>
      </c>
      <c r="G119" s="37"/>
      <c r="H119" s="37"/>
      <c r="I119" s="120" t="s">
        <v>21</v>
      </c>
      <c r="J119" s="67" t="str">
        <f>IF(J14="","",J14)</f>
        <v>21. 4. 2020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6.95" customHeight="1">
      <c r="A120" s="35"/>
      <c r="B120" s="36"/>
      <c r="C120" s="37"/>
      <c r="D120" s="37"/>
      <c r="E120" s="37"/>
      <c r="F120" s="37"/>
      <c r="G120" s="37"/>
      <c r="H120" s="37"/>
      <c r="I120" s="119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5.2" customHeight="1">
      <c r="A121" s="35"/>
      <c r="B121" s="36"/>
      <c r="C121" s="30" t="s">
        <v>23</v>
      </c>
      <c r="D121" s="37"/>
      <c r="E121" s="37"/>
      <c r="F121" s="28" t="str">
        <f>E17</f>
        <v>Amante n. o., Marcelová</v>
      </c>
      <c r="G121" s="37"/>
      <c r="H121" s="37"/>
      <c r="I121" s="120" t="s">
        <v>29</v>
      </c>
      <c r="J121" s="33" t="str">
        <f>E23</f>
        <v>Ing. Olivér Csémy</v>
      </c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2" customFormat="1" ht="15.2" customHeight="1">
      <c r="A122" s="35"/>
      <c r="B122" s="36"/>
      <c r="C122" s="30" t="s">
        <v>27</v>
      </c>
      <c r="D122" s="37"/>
      <c r="E122" s="37"/>
      <c r="F122" s="28" t="str">
        <f>IF(E20="","",E20)</f>
        <v>Vyplň údaj</v>
      </c>
      <c r="G122" s="37"/>
      <c r="H122" s="37"/>
      <c r="I122" s="120" t="s">
        <v>32</v>
      </c>
      <c r="J122" s="33" t="str">
        <f>E26</f>
        <v xml:space="preserve"> </v>
      </c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5" s="2" customFormat="1" ht="10.35" customHeight="1">
      <c r="A123" s="35"/>
      <c r="B123" s="36"/>
      <c r="C123" s="37"/>
      <c r="D123" s="37"/>
      <c r="E123" s="37"/>
      <c r="F123" s="37"/>
      <c r="G123" s="37"/>
      <c r="H123" s="37"/>
      <c r="I123" s="119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5" s="11" customFormat="1" ht="49.5" customHeight="1">
      <c r="A124" s="177"/>
      <c r="B124" s="178"/>
      <c r="C124" s="179" t="s">
        <v>189</v>
      </c>
      <c r="D124" s="180" t="s">
        <v>61</v>
      </c>
      <c r="E124" s="180" t="s">
        <v>57</v>
      </c>
      <c r="F124" s="180" t="s">
        <v>58</v>
      </c>
      <c r="G124" s="180" t="s">
        <v>190</v>
      </c>
      <c r="H124" s="180" t="s">
        <v>191</v>
      </c>
      <c r="I124" s="181" t="s">
        <v>3986</v>
      </c>
      <c r="J124" s="182" t="s">
        <v>3987</v>
      </c>
      <c r="K124" s="183" t="s">
        <v>192</v>
      </c>
      <c r="L124" s="286" t="s">
        <v>3988</v>
      </c>
      <c r="M124" s="76" t="s">
        <v>1</v>
      </c>
      <c r="N124" s="77" t="s">
        <v>40</v>
      </c>
      <c r="O124" s="77" t="s">
        <v>193</v>
      </c>
      <c r="P124" s="77" t="s">
        <v>194</v>
      </c>
      <c r="Q124" s="77" t="s">
        <v>195</v>
      </c>
      <c r="R124" s="77" t="s">
        <v>196</v>
      </c>
      <c r="S124" s="77" t="s">
        <v>197</v>
      </c>
      <c r="T124" s="78" t="s">
        <v>198</v>
      </c>
      <c r="U124" s="177"/>
      <c r="V124" s="177"/>
      <c r="W124" s="177"/>
      <c r="X124" s="177"/>
      <c r="Y124" s="177"/>
      <c r="Z124" s="177"/>
      <c r="AA124" s="177"/>
      <c r="AB124" s="177"/>
      <c r="AC124" s="177"/>
      <c r="AD124" s="177"/>
      <c r="AE124" s="177"/>
    </row>
    <row r="125" spans="1:65" s="2" customFormat="1" ht="22.9" customHeight="1">
      <c r="A125" s="35"/>
      <c r="B125" s="36"/>
      <c r="C125" s="83" t="s">
        <v>158</v>
      </c>
      <c r="D125" s="37"/>
      <c r="E125" s="37"/>
      <c r="F125" s="37"/>
      <c r="G125" s="37"/>
      <c r="H125" s="37"/>
      <c r="I125" s="119"/>
      <c r="J125" s="184">
        <f>BK125</f>
        <v>0</v>
      </c>
      <c r="K125" s="37"/>
      <c r="L125" s="40"/>
      <c r="M125" s="79"/>
      <c r="N125" s="185"/>
      <c r="O125" s="80"/>
      <c r="P125" s="186">
        <f>P126</f>
        <v>0</v>
      </c>
      <c r="Q125" s="80"/>
      <c r="R125" s="186">
        <f>R126</f>
        <v>9.8884209999999992</v>
      </c>
      <c r="S125" s="80"/>
      <c r="T125" s="187">
        <f>T126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8" t="s">
        <v>75</v>
      </c>
      <c r="AU125" s="18" t="s">
        <v>159</v>
      </c>
      <c r="BK125" s="188">
        <f>BK126</f>
        <v>0</v>
      </c>
    </row>
    <row r="126" spans="1:65" s="12" customFormat="1" ht="25.9" customHeight="1">
      <c r="B126" s="189"/>
      <c r="C126" s="190"/>
      <c r="D126" s="191" t="s">
        <v>75</v>
      </c>
      <c r="E126" s="192" t="s">
        <v>199</v>
      </c>
      <c r="F126" s="192" t="s">
        <v>200</v>
      </c>
      <c r="G126" s="190"/>
      <c r="H126" s="190"/>
      <c r="I126" s="193"/>
      <c r="J126" s="194">
        <f>BK126</f>
        <v>0</v>
      </c>
      <c r="K126" s="190"/>
      <c r="L126" s="195"/>
      <c r="M126" s="196"/>
      <c r="N126" s="197"/>
      <c r="O126" s="197"/>
      <c r="P126" s="198">
        <f>P127+P163+P166+P181</f>
        <v>0</v>
      </c>
      <c r="Q126" s="197"/>
      <c r="R126" s="198">
        <f>R127+R163+R166+R181</f>
        <v>9.8884209999999992</v>
      </c>
      <c r="S126" s="197"/>
      <c r="T126" s="199">
        <f>T127+T163+T166+T181</f>
        <v>0</v>
      </c>
      <c r="AR126" s="200" t="s">
        <v>83</v>
      </c>
      <c r="AT126" s="201" t="s">
        <v>75</v>
      </c>
      <c r="AU126" s="201" t="s">
        <v>76</v>
      </c>
      <c r="AY126" s="200" t="s">
        <v>201</v>
      </c>
      <c r="BK126" s="202">
        <f>BK127+BK163+BK166+BK181</f>
        <v>0</v>
      </c>
    </row>
    <row r="127" spans="1:65" s="12" customFormat="1" ht="22.9" customHeight="1">
      <c r="B127" s="189"/>
      <c r="C127" s="190"/>
      <c r="D127" s="191" t="s">
        <v>75</v>
      </c>
      <c r="E127" s="203" t="s">
        <v>83</v>
      </c>
      <c r="F127" s="203" t="s">
        <v>202</v>
      </c>
      <c r="G127" s="190"/>
      <c r="H127" s="190"/>
      <c r="I127" s="193"/>
      <c r="J127" s="204">
        <f>BK127</f>
        <v>0</v>
      </c>
      <c r="K127" s="190"/>
      <c r="L127" s="195"/>
      <c r="M127" s="196"/>
      <c r="N127" s="197"/>
      <c r="O127" s="197"/>
      <c r="P127" s="198">
        <f>SUM(P128:P162)</f>
        <v>0</v>
      </c>
      <c r="Q127" s="197"/>
      <c r="R127" s="198">
        <f>SUM(R128:R162)</f>
        <v>6.3654929999999998</v>
      </c>
      <c r="S127" s="197"/>
      <c r="T127" s="199">
        <f>SUM(T128:T162)</f>
        <v>0</v>
      </c>
      <c r="AR127" s="200" t="s">
        <v>83</v>
      </c>
      <c r="AT127" s="201" t="s">
        <v>75</v>
      </c>
      <c r="AU127" s="201" t="s">
        <v>83</v>
      </c>
      <c r="AY127" s="200" t="s">
        <v>201</v>
      </c>
      <c r="BK127" s="202">
        <f>SUM(BK128:BK162)</f>
        <v>0</v>
      </c>
    </row>
    <row r="128" spans="1:65" s="2" customFormat="1" ht="21.75" customHeight="1">
      <c r="A128" s="35"/>
      <c r="B128" s="36"/>
      <c r="C128" s="205" t="s">
        <v>83</v>
      </c>
      <c r="D128" s="205" t="s">
        <v>203</v>
      </c>
      <c r="E128" s="206" t="s">
        <v>223</v>
      </c>
      <c r="F128" s="207" t="s">
        <v>224</v>
      </c>
      <c r="G128" s="208" t="s">
        <v>206</v>
      </c>
      <c r="H128" s="209">
        <v>2.8</v>
      </c>
      <c r="I128" s="210"/>
      <c r="J128" s="211">
        <f>ROUND(I128*H128,2)</f>
        <v>0</v>
      </c>
      <c r="K128" s="212"/>
      <c r="L128" s="40"/>
      <c r="M128" s="213" t="s">
        <v>1</v>
      </c>
      <c r="N128" s="214" t="s">
        <v>42</v>
      </c>
      <c r="O128" s="72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17" t="s">
        <v>207</v>
      </c>
      <c r="AT128" s="217" t="s">
        <v>203</v>
      </c>
      <c r="AU128" s="217" t="s">
        <v>88</v>
      </c>
      <c r="AY128" s="18" t="s">
        <v>201</v>
      </c>
      <c r="BE128" s="218">
        <f>IF(N128="základná",J128,0)</f>
        <v>0</v>
      </c>
      <c r="BF128" s="218">
        <f>IF(N128="znížená",J128,0)</f>
        <v>0</v>
      </c>
      <c r="BG128" s="218">
        <f>IF(N128="zákl. prenesená",J128,0)</f>
        <v>0</v>
      </c>
      <c r="BH128" s="218">
        <f>IF(N128="zníž. prenesená",J128,0)</f>
        <v>0</v>
      </c>
      <c r="BI128" s="218">
        <f>IF(N128="nulová",J128,0)</f>
        <v>0</v>
      </c>
      <c r="BJ128" s="18" t="s">
        <v>88</v>
      </c>
      <c r="BK128" s="218">
        <f>ROUND(I128*H128,2)</f>
        <v>0</v>
      </c>
      <c r="BL128" s="18" t="s">
        <v>207</v>
      </c>
      <c r="BM128" s="217" t="s">
        <v>3222</v>
      </c>
    </row>
    <row r="129" spans="1:65" s="13" customFormat="1">
      <c r="B129" s="219"/>
      <c r="C129" s="220"/>
      <c r="D129" s="221" t="s">
        <v>209</v>
      </c>
      <c r="E129" s="222" t="s">
        <v>1</v>
      </c>
      <c r="F129" s="223" t="s">
        <v>3223</v>
      </c>
      <c r="G129" s="220"/>
      <c r="H129" s="224">
        <v>2.8130000000000002</v>
      </c>
      <c r="I129" s="225"/>
      <c r="J129" s="220"/>
      <c r="K129" s="220"/>
      <c r="L129" s="226"/>
      <c r="M129" s="227"/>
      <c r="N129" s="228"/>
      <c r="O129" s="228"/>
      <c r="P129" s="228"/>
      <c r="Q129" s="228"/>
      <c r="R129" s="228"/>
      <c r="S129" s="228"/>
      <c r="T129" s="229"/>
      <c r="AT129" s="230" t="s">
        <v>209</v>
      </c>
      <c r="AU129" s="230" t="s">
        <v>88</v>
      </c>
      <c r="AV129" s="13" t="s">
        <v>88</v>
      </c>
      <c r="AW129" s="13" t="s">
        <v>31</v>
      </c>
      <c r="AX129" s="13" t="s">
        <v>76</v>
      </c>
      <c r="AY129" s="230" t="s">
        <v>201</v>
      </c>
    </row>
    <row r="130" spans="1:65" s="13" customFormat="1">
      <c r="B130" s="219"/>
      <c r="C130" s="220"/>
      <c r="D130" s="221" t="s">
        <v>209</v>
      </c>
      <c r="E130" s="222" t="s">
        <v>1</v>
      </c>
      <c r="F130" s="223" t="s">
        <v>3125</v>
      </c>
      <c r="G130" s="220"/>
      <c r="H130" s="224">
        <v>-1.2999999999999999E-2</v>
      </c>
      <c r="I130" s="225"/>
      <c r="J130" s="220"/>
      <c r="K130" s="220"/>
      <c r="L130" s="226"/>
      <c r="M130" s="227"/>
      <c r="N130" s="228"/>
      <c r="O130" s="228"/>
      <c r="P130" s="228"/>
      <c r="Q130" s="228"/>
      <c r="R130" s="228"/>
      <c r="S130" s="228"/>
      <c r="T130" s="229"/>
      <c r="AT130" s="230" t="s">
        <v>209</v>
      </c>
      <c r="AU130" s="230" t="s">
        <v>88</v>
      </c>
      <c r="AV130" s="13" t="s">
        <v>88</v>
      </c>
      <c r="AW130" s="13" t="s">
        <v>31</v>
      </c>
      <c r="AX130" s="13" t="s">
        <v>76</v>
      </c>
      <c r="AY130" s="230" t="s">
        <v>201</v>
      </c>
    </row>
    <row r="131" spans="1:65" s="14" customFormat="1">
      <c r="B131" s="231"/>
      <c r="C131" s="232"/>
      <c r="D131" s="221" t="s">
        <v>209</v>
      </c>
      <c r="E131" s="233" t="s">
        <v>1</v>
      </c>
      <c r="F131" s="234" t="s">
        <v>232</v>
      </c>
      <c r="G131" s="232"/>
      <c r="H131" s="235">
        <v>2.8000000000000003</v>
      </c>
      <c r="I131" s="236"/>
      <c r="J131" s="232"/>
      <c r="K131" s="232"/>
      <c r="L131" s="237"/>
      <c r="M131" s="238"/>
      <c r="N131" s="239"/>
      <c r="O131" s="239"/>
      <c r="P131" s="239"/>
      <c r="Q131" s="239"/>
      <c r="R131" s="239"/>
      <c r="S131" s="239"/>
      <c r="T131" s="240"/>
      <c r="AT131" s="241" t="s">
        <v>209</v>
      </c>
      <c r="AU131" s="241" t="s">
        <v>88</v>
      </c>
      <c r="AV131" s="14" t="s">
        <v>207</v>
      </c>
      <c r="AW131" s="14" t="s">
        <v>31</v>
      </c>
      <c r="AX131" s="14" t="s">
        <v>83</v>
      </c>
      <c r="AY131" s="241" t="s">
        <v>201</v>
      </c>
    </row>
    <row r="132" spans="1:65" s="2" customFormat="1" ht="16.5" customHeight="1">
      <c r="A132" s="35"/>
      <c r="B132" s="36"/>
      <c r="C132" s="205" t="s">
        <v>88</v>
      </c>
      <c r="D132" s="205" t="s">
        <v>203</v>
      </c>
      <c r="E132" s="206" t="s">
        <v>234</v>
      </c>
      <c r="F132" s="207" t="s">
        <v>235</v>
      </c>
      <c r="G132" s="208" t="s">
        <v>206</v>
      </c>
      <c r="H132" s="209">
        <v>15.9</v>
      </c>
      <c r="I132" s="210"/>
      <c r="J132" s="211">
        <f>ROUND(I132*H132,2)</f>
        <v>0</v>
      </c>
      <c r="K132" s="212"/>
      <c r="L132" s="40"/>
      <c r="M132" s="213" t="s">
        <v>1</v>
      </c>
      <c r="N132" s="214" t="s">
        <v>42</v>
      </c>
      <c r="O132" s="72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17" t="s">
        <v>207</v>
      </c>
      <c r="AT132" s="217" t="s">
        <v>203</v>
      </c>
      <c r="AU132" s="217" t="s">
        <v>88</v>
      </c>
      <c r="AY132" s="18" t="s">
        <v>201</v>
      </c>
      <c r="BE132" s="218">
        <f>IF(N132="základná",J132,0)</f>
        <v>0</v>
      </c>
      <c r="BF132" s="218">
        <f>IF(N132="znížená",J132,0)</f>
        <v>0</v>
      </c>
      <c r="BG132" s="218">
        <f>IF(N132="zákl. prenesená",J132,0)</f>
        <v>0</v>
      </c>
      <c r="BH132" s="218">
        <f>IF(N132="zníž. prenesená",J132,0)</f>
        <v>0</v>
      </c>
      <c r="BI132" s="218">
        <f>IF(N132="nulová",J132,0)</f>
        <v>0</v>
      </c>
      <c r="BJ132" s="18" t="s">
        <v>88</v>
      </c>
      <c r="BK132" s="218">
        <f>ROUND(I132*H132,2)</f>
        <v>0</v>
      </c>
      <c r="BL132" s="18" t="s">
        <v>207</v>
      </c>
      <c r="BM132" s="217" t="s">
        <v>3224</v>
      </c>
    </row>
    <row r="133" spans="1:65" s="13" customFormat="1">
      <c r="B133" s="219"/>
      <c r="C133" s="220"/>
      <c r="D133" s="221" t="s">
        <v>209</v>
      </c>
      <c r="E133" s="222" t="s">
        <v>1</v>
      </c>
      <c r="F133" s="223" t="s">
        <v>3225</v>
      </c>
      <c r="G133" s="220"/>
      <c r="H133" s="224">
        <v>16.95</v>
      </c>
      <c r="I133" s="225"/>
      <c r="J133" s="220"/>
      <c r="K133" s="220"/>
      <c r="L133" s="226"/>
      <c r="M133" s="227"/>
      <c r="N133" s="228"/>
      <c r="O133" s="228"/>
      <c r="P133" s="228"/>
      <c r="Q133" s="228"/>
      <c r="R133" s="228"/>
      <c r="S133" s="228"/>
      <c r="T133" s="229"/>
      <c r="AT133" s="230" t="s">
        <v>209</v>
      </c>
      <c r="AU133" s="230" t="s">
        <v>88</v>
      </c>
      <c r="AV133" s="13" t="s">
        <v>88</v>
      </c>
      <c r="AW133" s="13" t="s">
        <v>31</v>
      </c>
      <c r="AX133" s="13" t="s">
        <v>76</v>
      </c>
      <c r="AY133" s="230" t="s">
        <v>201</v>
      </c>
    </row>
    <row r="134" spans="1:65" s="13" customFormat="1">
      <c r="B134" s="219"/>
      <c r="C134" s="220"/>
      <c r="D134" s="221" t="s">
        <v>209</v>
      </c>
      <c r="E134" s="222" t="s">
        <v>1</v>
      </c>
      <c r="F134" s="223" t="s">
        <v>3226</v>
      </c>
      <c r="G134" s="220"/>
      <c r="H134" s="224">
        <v>1.8</v>
      </c>
      <c r="I134" s="225"/>
      <c r="J134" s="220"/>
      <c r="K134" s="220"/>
      <c r="L134" s="226"/>
      <c r="M134" s="227"/>
      <c r="N134" s="228"/>
      <c r="O134" s="228"/>
      <c r="P134" s="228"/>
      <c r="Q134" s="228"/>
      <c r="R134" s="228"/>
      <c r="S134" s="228"/>
      <c r="T134" s="229"/>
      <c r="AT134" s="230" t="s">
        <v>209</v>
      </c>
      <c r="AU134" s="230" t="s">
        <v>88</v>
      </c>
      <c r="AV134" s="13" t="s">
        <v>88</v>
      </c>
      <c r="AW134" s="13" t="s">
        <v>31</v>
      </c>
      <c r="AX134" s="13" t="s">
        <v>76</v>
      </c>
      <c r="AY134" s="230" t="s">
        <v>201</v>
      </c>
    </row>
    <row r="135" spans="1:65" s="15" customFormat="1">
      <c r="B135" s="242"/>
      <c r="C135" s="243"/>
      <c r="D135" s="221" t="s">
        <v>209</v>
      </c>
      <c r="E135" s="244" t="s">
        <v>1</v>
      </c>
      <c r="F135" s="245" t="s">
        <v>240</v>
      </c>
      <c r="G135" s="243"/>
      <c r="H135" s="246">
        <v>18.75</v>
      </c>
      <c r="I135" s="247"/>
      <c r="J135" s="243"/>
      <c r="K135" s="243"/>
      <c r="L135" s="248"/>
      <c r="M135" s="249"/>
      <c r="N135" s="250"/>
      <c r="O135" s="250"/>
      <c r="P135" s="250"/>
      <c r="Q135" s="250"/>
      <c r="R135" s="250"/>
      <c r="S135" s="250"/>
      <c r="T135" s="251"/>
      <c r="AT135" s="252" t="s">
        <v>209</v>
      </c>
      <c r="AU135" s="252" t="s">
        <v>88</v>
      </c>
      <c r="AV135" s="15" t="s">
        <v>219</v>
      </c>
      <c r="AW135" s="15" t="s">
        <v>31</v>
      </c>
      <c r="AX135" s="15" t="s">
        <v>76</v>
      </c>
      <c r="AY135" s="252" t="s">
        <v>201</v>
      </c>
    </row>
    <row r="136" spans="1:65" s="13" customFormat="1">
      <c r="B136" s="219"/>
      <c r="C136" s="220"/>
      <c r="D136" s="221" t="s">
        <v>209</v>
      </c>
      <c r="E136" s="222" t="s">
        <v>1</v>
      </c>
      <c r="F136" s="223" t="s">
        <v>3227</v>
      </c>
      <c r="G136" s="220"/>
      <c r="H136" s="224">
        <v>-2.8130000000000002</v>
      </c>
      <c r="I136" s="225"/>
      <c r="J136" s="220"/>
      <c r="K136" s="220"/>
      <c r="L136" s="226"/>
      <c r="M136" s="227"/>
      <c r="N136" s="228"/>
      <c r="O136" s="228"/>
      <c r="P136" s="228"/>
      <c r="Q136" s="228"/>
      <c r="R136" s="228"/>
      <c r="S136" s="228"/>
      <c r="T136" s="229"/>
      <c r="AT136" s="230" t="s">
        <v>209</v>
      </c>
      <c r="AU136" s="230" t="s">
        <v>88</v>
      </c>
      <c r="AV136" s="13" t="s">
        <v>88</v>
      </c>
      <c r="AW136" s="13" t="s">
        <v>31</v>
      </c>
      <c r="AX136" s="13" t="s">
        <v>76</v>
      </c>
      <c r="AY136" s="230" t="s">
        <v>201</v>
      </c>
    </row>
    <row r="137" spans="1:65" s="13" customFormat="1">
      <c r="B137" s="219"/>
      <c r="C137" s="220"/>
      <c r="D137" s="221" t="s">
        <v>209</v>
      </c>
      <c r="E137" s="222" t="s">
        <v>1</v>
      </c>
      <c r="F137" s="223" t="s">
        <v>270</v>
      </c>
      <c r="G137" s="220"/>
      <c r="H137" s="224">
        <v>-3.6999999999999998E-2</v>
      </c>
      <c r="I137" s="225"/>
      <c r="J137" s="220"/>
      <c r="K137" s="220"/>
      <c r="L137" s="226"/>
      <c r="M137" s="227"/>
      <c r="N137" s="228"/>
      <c r="O137" s="228"/>
      <c r="P137" s="228"/>
      <c r="Q137" s="228"/>
      <c r="R137" s="228"/>
      <c r="S137" s="228"/>
      <c r="T137" s="229"/>
      <c r="AT137" s="230" t="s">
        <v>209</v>
      </c>
      <c r="AU137" s="230" t="s">
        <v>88</v>
      </c>
      <c r="AV137" s="13" t="s">
        <v>88</v>
      </c>
      <c r="AW137" s="13" t="s">
        <v>31</v>
      </c>
      <c r="AX137" s="13" t="s">
        <v>76</v>
      </c>
      <c r="AY137" s="230" t="s">
        <v>201</v>
      </c>
    </row>
    <row r="138" spans="1:65" s="14" customFormat="1">
      <c r="B138" s="231"/>
      <c r="C138" s="232"/>
      <c r="D138" s="221" t="s">
        <v>209</v>
      </c>
      <c r="E138" s="233" t="s">
        <v>1</v>
      </c>
      <c r="F138" s="234" t="s">
        <v>232</v>
      </c>
      <c r="G138" s="232"/>
      <c r="H138" s="235">
        <v>15.899999999999999</v>
      </c>
      <c r="I138" s="236"/>
      <c r="J138" s="232"/>
      <c r="K138" s="232"/>
      <c r="L138" s="237"/>
      <c r="M138" s="238"/>
      <c r="N138" s="239"/>
      <c r="O138" s="239"/>
      <c r="P138" s="239"/>
      <c r="Q138" s="239"/>
      <c r="R138" s="239"/>
      <c r="S138" s="239"/>
      <c r="T138" s="240"/>
      <c r="AT138" s="241" t="s">
        <v>209</v>
      </c>
      <c r="AU138" s="241" t="s">
        <v>88</v>
      </c>
      <c r="AV138" s="14" t="s">
        <v>207</v>
      </c>
      <c r="AW138" s="14" t="s">
        <v>31</v>
      </c>
      <c r="AX138" s="14" t="s">
        <v>83</v>
      </c>
      <c r="AY138" s="241" t="s">
        <v>201</v>
      </c>
    </row>
    <row r="139" spans="1:65" s="2" customFormat="1" ht="16.5" customHeight="1">
      <c r="A139" s="35"/>
      <c r="B139" s="36"/>
      <c r="C139" s="205" t="s">
        <v>219</v>
      </c>
      <c r="D139" s="205" t="s">
        <v>203</v>
      </c>
      <c r="E139" s="206" t="s">
        <v>243</v>
      </c>
      <c r="F139" s="207" t="s">
        <v>3228</v>
      </c>
      <c r="G139" s="208" t="s">
        <v>206</v>
      </c>
      <c r="H139" s="209">
        <v>4.8</v>
      </c>
      <c r="I139" s="210"/>
      <c r="J139" s="211">
        <f>ROUND(I139*H139,2)</f>
        <v>0</v>
      </c>
      <c r="K139" s="212"/>
      <c r="L139" s="40"/>
      <c r="M139" s="213" t="s">
        <v>1</v>
      </c>
      <c r="N139" s="214" t="s">
        <v>42</v>
      </c>
      <c r="O139" s="72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17" t="s">
        <v>207</v>
      </c>
      <c r="AT139" s="217" t="s">
        <v>203</v>
      </c>
      <c r="AU139" s="217" t="s">
        <v>88</v>
      </c>
      <c r="AY139" s="18" t="s">
        <v>201</v>
      </c>
      <c r="BE139" s="218">
        <f>IF(N139="základná",J139,0)</f>
        <v>0</v>
      </c>
      <c r="BF139" s="218">
        <f>IF(N139="znížená",J139,0)</f>
        <v>0</v>
      </c>
      <c r="BG139" s="218">
        <f>IF(N139="zákl. prenesená",J139,0)</f>
        <v>0</v>
      </c>
      <c r="BH139" s="218">
        <f>IF(N139="zníž. prenesená",J139,0)</f>
        <v>0</v>
      </c>
      <c r="BI139" s="218">
        <f>IF(N139="nulová",J139,0)</f>
        <v>0</v>
      </c>
      <c r="BJ139" s="18" t="s">
        <v>88</v>
      </c>
      <c r="BK139" s="218">
        <f>ROUND(I139*H139,2)</f>
        <v>0</v>
      </c>
      <c r="BL139" s="18" t="s">
        <v>207</v>
      </c>
      <c r="BM139" s="217" t="s">
        <v>3229</v>
      </c>
    </row>
    <row r="140" spans="1:65" s="2" customFormat="1" ht="36" customHeight="1">
      <c r="A140" s="35"/>
      <c r="B140" s="36"/>
      <c r="C140" s="205" t="s">
        <v>207</v>
      </c>
      <c r="D140" s="205" t="s">
        <v>203</v>
      </c>
      <c r="E140" s="206" t="s">
        <v>3121</v>
      </c>
      <c r="F140" s="207" t="s">
        <v>3122</v>
      </c>
      <c r="G140" s="208" t="s">
        <v>276</v>
      </c>
      <c r="H140" s="209">
        <v>46.9</v>
      </c>
      <c r="I140" s="210"/>
      <c r="J140" s="211">
        <f>ROUND(I140*H140,2)</f>
        <v>0</v>
      </c>
      <c r="K140" s="212"/>
      <c r="L140" s="40"/>
      <c r="M140" s="213" t="s">
        <v>1</v>
      </c>
      <c r="N140" s="214" t="s">
        <v>42</v>
      </c>
      <c r="O140" s="72"/>
      <c r="P140" s="215">
        <f>O140*H140</f>
        <v>0</v>
      </c>
      <c r="Q140" s="215">
        <v>9.7000000000000005E-4</v>
      </c>
      <c r="R140" s="215">
        <f>Q140*H140</f>
        <v>4.5492999999999999E-2</v>
      </c>
      <c r="S140" s="215">
        <v>0</v>
      </c>
      <c r="T140" s="216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17" t="s">
        <v>207</v>
      </c>
      <c r="AT140" s="217" t="s">
        <v>203</v>
      </c>
      <c r="AU140" s="217" t="s">
        <v>88</v>
      </c>
      <c r="AY140" s="18" t="s">
        <v>201</v>
      </c>
      <c r="BE140" s="218">
        <f>IF(N140="základná",J140,0)</f>
        <v>0</v>
      </c>
      <c r="BF140" s="218">
        <f>IF(N140="znížená",J140,0)</f>
        <v>0</v>
      </c>
      <c r="BG140" s="218">
        <f>IF(N140="zákl. prenesená",J140,0)</f>
        <v>0</v>
      </c>
      <c r="BH140" s="218">
        <f>IF(N140="zníž. prenesená",J140,0)</f>
        <v>0</v>
      </c>
      <c r="BI140" s="218">
        <f>IF(N140="nulová",J140,0)</f>
        <v>0</v>
      </c>
      <c r="BJ140" s="18" t="s">
        <v>88</v>
      </c>
      <c r="BK140" s="218">
        <f>ROUND(I140*H140,2)</f>
        <v>0</v>
      </c>
      <c r="BL140" s="18" t="s">
        <v>207</v>
      </c>
      <c r="BM140" s="217" t="s">
        <v>3230</v>
      </c>
    </row>
    <row r="141" spans="1:65" s="13" customFormat="1">
      <c r="B141" s="219"/>
      <c r="C141" s="220"/>
      <c r="D141" s="221" t="s">
        <v>209</v>
      </c>
      <c r="E141" s="222" t="s">
        <v>1</v>
      </c>
      <c r="F141" s="223" t="s">
        <v>3231</v>
      </c>
      <c r="G141" s="220"/>
      <c r="H141" s="224">
        <v>46.875</v>
      </c>
      <c r="I141" s="225"/>
      <c r="J141" s="220"/>
      <c r="K141" s="220"/>
      <c r="L141" s="226"/>
      <c r="M141" s="227"/>
      <c r="N141" s="228"/>
      <c r="O141" s="228"/>
      <c r="P141" s="228"/>
      <c r="Q141" s="228"/>
      <c r="R141" s="228"/>
      <c r="S141" s="228"/>
      <c r="T141" s="229"/>
      <c r="AT141" s="230" t="s">
        <v>209</v>
      </c>
      <c r="AU141" s="230" t="s">
        <v>88</v>
      </c>
      <c r="AV141" s="13" t="s">
        <v>88</v>
      </c>
      <c r="AW141" s="13" t="s">
        <v>31</v>
      </c>
      <c r="AX141" s="13" t="s">
        <v>76</v>
      </c>
      <c r="AY141" s="230" t="s">
        <v>201</v>
      </c>
    </row>
    <row r="142" spans="1:65" s="13" customFormat="1">
      <c r="B142" s="219"/>
      <c r="C142" s="220"/>
      <c r="D142" s="221" t="s">
        <v>209</v>
      </c>
      <c r="E142" s="222" t="s">
        <v>1</v>
      </c>
      <c r="F142" s="223" t="s">
        <v>483</v>
      </c>
      <c r="G142" s="220"/>
      <c r="H142" s="224">
        <v>2.5000000000000001E-2</v>
      </c>
      <c r="I142" s="225"/>
      <c r="J142" s="220"/>
      <c r="K142" s="220"/>
      <c r="L142" s="226"/>
      <c r="M142" s="227"/>
      <c r="N142" s="228"/>
      <c r="O142" s="228"/>
      <c r="P142" s="228"/>
      <c r="Q142" s="228"/>
      <c r="R142" s="228"/>
      <c r="S142" s="228"/>
      <c r="T142" s="229"/>
      <c r="AT142" s="230" t="s">
        <v>209</v>
      </c>
      <c r="AU142" s="230" t="s">
        <v>88</v>
      </c>
      <c r="AV142" s="13" t="s">
        <v>88</v>
      </c>
      <c r="AW142" s="13" t="s">
        <v>31</v>
      </c>
      <c r="AX142" s="13" t="s">
        <v>76</v>
      </c>
      <c r="AY142" s="230" t="s">
        <v>201</v>
      </c>
    </row>
    <row r="143" spans="1:65" s="14" customFormat="1">
      <c r="B143" s="231"/>
      <c r="C143" s="232"/>
      <c r="D143" s="221" t="s">
        <v>209</v>
      </c>
      <c r="E143" s="233" t="s">
        <v>1</v>
      </c>
      <c r="F143" s="234" t="s">
        <v>232</v>
      </c>
      <c r="G143" s="232"/>
      <c r="H143" s="235">
        <v>46.9</v>
      </c>
      <c r="I143" s="236"/>
      <c r="J143" s="232"/>
      <c r="K143" s="232"/>
      <c r="L143" s="237"/>
      <c r="M143" s="238"/>
      <c r="N143" s="239"/>
      <c r="O143" s="239"/>
      <c r="P143" s="239"/>
      <c r="Q143" s="239"/>
      <c r="R143" s="239"/>
      <c r="S143" s="239"/>
      <c r="T143" s="240"/>
      <c r="AT143" s="241" t="s">
        <v>209</v>
      </c>
      <c r="AU143" s="241" t="s">
        <v>88</v>
      </c>
      <c r="AV143" s="14" t="s">
        <v>207</v>
      </c>
      <c r="AW143" s="14" t="s">
        <v>31</v>
      </c>
      <c r="AX143" s="14" t="s">
        <v>83</v>
      </c>
      <c r="AY143" s="241" t="s">
        <v>201</v>
      </c>
    </row>
    <row r="144" spans="1:65" s="2" customFormat="1" ht="21.75" customHeight="1">
      <c r="A144" s="35"/>
      <c r="B144" s="36"/>
      <c r="C144" s="205" t="s">
        <v>233</v>
      </c>
      <c r="D144" s="205" t="s">
        <v>203</v>
      </c>
      <c r="E144" s="206" t="s">
        <v>3127</v>
      </c>
      <c r="F144" s="207" t="s">
        <v>3128</v>
      </c>
      <c r="G144" s="208" t="s">
        <v>276</v>
      </c>
      <c r="H144" s="209">
        <v>46.9</v>
      </c>
      <c r="I144" s="210"/>
      <c r="J144" s="211">
        <f>ROUND(I144*H144,2)</f>
        <v>0</v>
      </c>
      <c r="K144" s="212"/>
      <c r="L144" s="40"/>
      <c r="M144" s="213" t="s">
        <v>1</v>
      </c>
      <c r="N144" s="214" t="s">
        <v>42</v>
      </c>
      <c r="O144" s="72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17" t="s">
        <v>207</v>
      </c>
      <c r="AT144" s="217" t="s">
        <v>203</v>
      </c>
      <c r="AU144" s="217" t="s">
        <v>88</v>
      </c>
      <c r="AY144" s="18" t="s">
        <v>201</v>
      </c>
      <c r="BE144" s="218">
        <f>IF(N144="základná",J144,0)</f>
        <v>0</v>
      </c>
      <c r="BF144" s="218">
        <f>IF(N144="znížená",J144,0)</f>
        <v>0</v>
      </c>
      <c r="BG144" s="218">
        <f>IF(N144="zákl. prenesená",J144,0)</f>
        <v>0</v>
      </c>
      <c r="BH144" s="218">
        <f>IF(N144="zníž. prenesená",J144,0)</f>
        <v>0</v>
      </c>
      <c r="BI144" s="218">
        <f>IF(N144="nulová",J144,0)</f>
        <v>0</v>
      </c>
      <c r="BJ144" s="18" t="s">
        <v>88</v>
      </c>
      <c r="BK144" s="218">
        <f>ROUND(I144*H144,2)</f>
        <v>0</v>
      </c>
      <c r="BL144" s="18" t="s">
        <v>207</v>
      </c>
      <c r="BM144" s="217" t="s">
        <v>3232</v>
      </c>
    </row>
    <row r="145" spans="1:65" s="2" customFormat="1" ht="21.75" customHeight="1">
      <c r="A145" s="35"/>
      <c r="B145" s="36"/>
      <c r="C145" s="205" t="s">
        <v>242</v>
      </c>
      <c r="D145" s="205" t="s">
        <v>203</v>
      </c>
      <c r="E145" s="206" t="s">
        <v>247</v>
      </c>
      <c r="F145" s="207" t="s">
        <v>248</v>
      </c>
      <c r="G145" s="208" t="s">
        <v>206</v>
      </c>
      <c r="H145" s="209">
        <v>5.4</v>
      </c>
      <c r="I145" s="210"/>
      <c r="J145" s="211">
        <f>ROUND(I145*H145,2)</f>
        <v>0</v>
      </c>
      <c r="K145" s="212"/>
      <c r="L145" s="40"/>
      <c r="M145" s="213" t="s">
        <v>1</v>
      </c>
      <c r="N145" s="214" t="s">
        <v>42</v>
      </c>
      <c r="O145" s="72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17" t="s">
        <v>207</v>
      </c>
      <c r="AT145" s="217" t="s">
        <v>203</v>
      </c>
      <c r="AU145" s="217" t="s">
        <v>88</v>
      </c>
      <c r="AY145" s="18" t="s">
        <v>201</v>
      </c>
      <c r="BE145" s="218">
        <f>IF(N145="základná",J145,0)</f>
        <v>0</v>
      </c>
      <c r="BF145" s="218">
        <f>IF(N145="znížená",J145,0)</f>
        <v>0</v>
      </c>
      <c r="BG145" s="218">
        <f>IF(N145="zákl. prenesená",J145,0)</f>
        <v>0</v>
      </c>
      <c r="BH145" s="218">
        <f>IF(N145="zníž. prenesená",J145,0)</f>
        <v>0</v>
      </c>
      <c r="BI145" s="218">
        <f>IF(N145="nulová",J145,0)</f>
        <v>0</v>
      </c>
      <c r="BJ145" s="18" t="s">
        <v>88</v>
      </c>
      <c r="BK145" s="218">
        <f>ROUND(I145*H145,2)</f>
        <v>0</v>
      </c>
      <c r="BL145" s="18" t="s">
        <v>207</v>
      </c>
      <c r="BM145" s="217" t="s">
        <v>3233</v>
      </c>
    </row>
    <row r="146" spans="1:65" s="13" customFormat="1">
      <c r="B146" s="219"/>
      <c r="C146" s="220"/>
      <c r="D146" s="221" t="s">
        <v>209</v>
      </c>
      <c r="E146" s="222" t="s">
        <v>1</v>
      </c>
      <c r="F146" s="223" t="s">
        <v>3234</v>
      </c>
      <c r="G146" s="220"/>
      <c r="H146" s="224">
        <v>18.7</v>
      </c>
      <c r="I146" s="225"/>
      <c r="J146" s="220"/>
      <c r="K146" s="220"/>
      <c r="L146" s="226"/>
      <c r="M146" s="227"/>
      <c r="N146" s="228"/>
      <c r="O146" s="228"/>
      <c r="P146" s="228"/>
      <c r="Q146" s="228"/>
      <c r="R146" s="228"/>
      <c r="S146" s="228"/>
      <c r="T146" s="229"/>
      <c r="AT146" s="230" t="s">
        <v>209</v>
      </c>
      <c r="AU146" s="230" t="s">
        <v>88</v>
      </c>
      <c r="AV146" s="13" t="s">
        <v>88</v>
      </c>
      <c r="AW146" s="13" t="s">
        <v>31</v>
      </c>
      <c r="AX146" s="13" t="s">
        <v>76</v>
      </c>
      <c r="AY146" s="230" t="s">
        <v>201</v>
      </c>
    </row>
    <row r="147" spans="1:65" s="13" customFormat="1">
      <c r="B147" s="219"/>
      <c r="C147" s="220"/>
      <c r="D147" s="221" t="s">
        <v>209</v>
      </c>
      <c r="E147" s="222" t="s">
        <v>1</v>
      </c>
      <c r="F147" s="223" t="s">
        <v>3235</v>
      </c>
      <c r="G147" s="220"/>
      <c r="H147" s="224">
        <v>-13.3</v>
      </c>
      <c r="I147" s="225"/>
      <c r="J147" s="220"/>
      <c r="K147" s="220"/>
      <c r="L147" s="226"/>
      <c r="M147" s="227"/>
      <c r="N147" s="228"/>
      <c r="O147" s="228"/>
      <c r="P147" s="228"/>
      <c r="Q147" s="228"/>
      <c r="R147" s="228"/>
      <c r="S147" s="228"/>
      <c r="T147" s="229"/>
      <c r="AT147" s="230" t="s">
        <v>209</v>
      </c>
      <c r="AU147" s="230" t="s">
        <v>88</v>
      </c>
      <c r="AV147" s="13" t="s">
        <v>88</v>
      </c>
      <c r="AW147" s="13" t="s">
        <v>31</v>
      </c>
      <c r="AX147" s="13" t="s">
        <v>76</v>
      </c>
      <c r="AY147" s="230" t="s">
        <v>201</v>
      </c>
    </row>
    <row r="148" spans="1:65" s="14" customFormat="1">
      <c r="B148" s="231"/>
      <c r="C148" s="232"/>
      <c r="D148" s="221" t="s">
        <v>209</v>
      </c>
      <c r="E148" s="233" t="s">
        <v>1</v>
      </c>
      <c r="F148" s="234" t="s">
        <v>252</v>
      </c>
      <c r="G148" s="232"/>
      <c r="H148" s="235">
        <v>5.3999999999999986</v>
      </c>
      <c r="I148" s="236"/>
      <c r="J148" s="232"/>
      <c r="K148" s="232"/>
      <c r="L148" s="237"/>
      <c r="M148" s="238"/>
      <c r="N148" s="239"/>
      <c r="O148" s="239"/>
      <c r="P148" s="239"/>
      <c r="Q148" s="239"/>
      <c r="R148" s="239"/>
      <c r="S148" s="239"/>
      <c r="T148" s="240"/>
      <c r="AT148" s="241" t="s">
        <v>209</v>
      </c>
      <c r="AU148" s="241" t="s">
        <v>88</v>
      </c>
      <c r="AV148" s="14" t="s">
        <v>207</v>
      </c>
      <c r="AW148" s="14" t="s">
        <v>31</v>
      </c>
      <c r="AX148" s="14" t="s">
        <v>83</v>
      </c>
      <c r="AY148" s="241" t="s">
        <v>201</v>
      </c>
    </row>
    <row r="149" spans="1:65" s="2" customFormat="1" ht="27.75" customHeight="1">
      <c r="A149" s="35"/>
      <c r="B149" s="36"/>
      <c r="C149" s="205" t="s">
        <v>246</v>
      </c>
      <c r="D149" s="205" t="s">
        <v>203</v>
      </c>
      <c r="E149" s="206" t="s">
        <v>254</v>
      </c>
      <c r="F149" s="207" t="s">
        <v>255</v>
      </c>
      <c r="G149" s="208" t="s">
        <v>206</v>
      </c>
      <c r="H149" s="209">
        <v>2.8</v>
      </c>
      <c r="I149" s="210"/>
      <c r="J149" s="211">
        <f>ROUND(I149*H149,2)</f>
        <v>0</v>
      </c>
      <c r="K149" s="212"/>
      <c r="L149" s="40"/>
      <c r="M149" s="213" t="s">
        <v>1</v>
      </c>
      <c r="N149" s="214" t="s">
        <v>42</v>
      </c>
      <c r="O149" s="72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17" t="s">
        <v>207</v>
      </c>
      <c r="AT149" s="217" t="s">
        <v>203</v>
      </c>
      <c r="AU149" s="217" t="s">
        <v>88</v>
      </c>
      <c r="AY149" s="18" t="s">
        <v>201</v>
      </c>
      <c r="BE149" s="218">
        <f>IF(N149="základná",J149,0)</f>
        <v>0</v>
      </c>
      <c r="BF149" s="218">
        <f>IF(N149="znížená",J149,0)</f>
        <v>0</v>
      </c>
      <c r="BG149" s="218">
        <f>IF(N149="zákl. prenesená",J149,0)</f>
        <v>0</v>
      </c>
      <c r="BH149" s="218">
        <f>IF(N149="zníž. prenesená",J149,0)</f>
        <v>0</v>
      </c>
      <c r="BI149" s="218">
        <f>IF(N149="nulová",J149,0)</f>
        <v>0</v>
      </c>
      <c r="BJ149" s="18" t="s">
        <v>88</v>
      </c>
      <c r="BK149" s="218">
        <f>ROUND(I149*H149,2)</f>
        <v>0</v>
      </c>
      <c r="BL149" s="18" t="s">
        <v>207</v>
      </c>
      <c r="BM149" s="217" t="s">
        <v>3236</v>
      </c>
    </row>
    <row r="150" spans="1:65" s="2" customFormat="1" ht="16.5" customHeight="1">
      <c r="A150" s="35"/>
      <c r="B150" s="36"/>
      <c r="C150" s="205" t="s">
        <v>253</v>
      </c>
      <c r="D150" s="205" t="s">
        <v>203</v>
      </c>
      <c r="E150" s="206" t="s">
        <v>3148</v>
      </c>
      <c r="F150" s="207" t="s">
        <v>3149</v>
      </c>
      <c r="G150" s="208" t="s">
        <v>206</v>
      </c>
      <c r="H150" s="209">
        <v>5.4</v>
      </c>
      <c r="I150" s="210"/>
      <c r="J150" s="211">
        <f>ROUND(I150*H150,2)</f>
        <v>0</v>
      </c>
      <c r="K150" s="212"/>
      <c r="L150" s="40"/>
      <c r="M150" s="213" t="s">
        <v>1</v>
      </c>
      <c r="N150" s="214" t="s">
        <v>42</v>
      </c>
      <c r="O150" s="72"/>
      <c r="P150" s="215">
        <f>O150*H150</f>
        <v>0</v>
      </c>
      <c r="Q150" s="215">
        <v>0</v>
      </c>
      <c r="R150" s="215">
        <f>Q150*H150</f>
        <v>0</v>
      </c>
      <c r="S150" s="215">
        <v>0</v>
      </c>
      <c r="T150" s="216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17" t="s">
        <v>207</v>
      </c>
      <c r="AT150" s="217" t="s">
        <v>203</v>
      </c>
      <c r="AU150" s="217" t="s">
        <v>88</v>
      </c>
      <c r="AY150" s="18" t="s">
        <v>201</v>
      </c>
      <c r="BE150" s="218">
        <f>IF(N150="základná",J150,0)</f>
        <v>0</v>
      </c>
      <c r="BF150" s="218">
        <f>IF(N150="znížená",J150,0)</f>
        <v>0</v>
      </c>
      <c r="BG150" s="218">
        <f>IF(N150="zákl. prenesená",J150,0)</f>
        <v>0</v>
      </c>
      <c r="BH150" s="218">
        <f>IF(N150="zníž. prenesená",J150,0)</f>
        <v>0</v>
      </c>
      <c r="BI150" s="218">
        <f>IF(N150="nulová",J150,0)</f>
        <v>0</v>
      </c>
      <c r="BJ150" s="18" t="s">
        <v>88</v>
      </c>
      <c r="BK150" s="218">
        <f>ROUND(I150*H150,2)</f>
        <v>0</v>
      </c>
      <c r="BL150" s="18" t="s">
        <v>207</v>
      </c>
      <c r="BM150" s="217" t="s">
        <v>3237</v>
      </c>
    </row>
    <row r="151" spans="1:65" s="2" customFormat="1" ht="29.25" customHeight="1">
      <c r="A151" s="35"/>
      <c r="B151" s="36"/>
      <c r="C151" s="205" t="s">
        <v>259</v>
      </c>
      <c r="D151" s="205" t="s">
        <v>203</v>
      </c>
      <c r="E151" s="206" t="s">
        <v>3151</v>
      </c>
      <c r="F151" s="207" t="s">
        <v>3152</v>
      </c>
      <c r="G151" s="208" t="s">
        <v>206</v>
      </c>
      <c r="H151" s="209">
        <v>13.3</v>
      </c>
      <c r="I151" s="210"/>
      <c r="J151" s="211">
        <f>ROUND(I151*H151,2)</f>
        <v>0</v>
      </c>
      <c r="K151" s="212"/>
      <c r="L151" s="40"/>
      <c r="M151" s="213" t="s">
        <v>1</v>
      </c>
      <c r="N151" s="214" t="s">
        <v>42</v>
      </c>
      <c r="O151" s="72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17" t="s">
        <v>207</v>
      </c>
      <c r="AT151" s="217" t="s">
        <v>203</v>
      </c>
      <c r="AU151" s="217" t="s">
        <v>88</v>
      </c>
      <c r="AY151" s="18" t="s">
        <v>201</v>
      </c>
      <c r="BE151" s="218">
        <f>IF(N151="základná",J151,0)</f>
        <v>0</v>
      </c>
      <c r="BF151" s="218">
        <f>IF(N151="znížená",J151,0)</f>
        <v>0</v>
      </c>
      <c r="BG151" s="218">
        <f>IF(N151="zákl. prenesená",J151,0)</f>
        <v>0</v>
      </c>
      <c r="BH151" s="218">
        <f>IF(N151="zníž. prenesená",J151,0)</f>
        <v>0</v>
      </c>
      <c r="BI151" s="218">
        <f>IF(N151="nulová",J151,0)</f>
        <v>0</v>
      </c>
      <c r="BJ151" s="18" t="s">
        <v>88</v>
      </c>
      <c r="BK151" s="218">
        <f>ROUND(I151*H151,2)</f>
        <v>0</v>
      </c>
      <c r="BL151" s="18" t="s">
        <v>207</v>
      </c>
      <c r="BM151" s="217" t="s">
        <v>3238</v>
      </c>
    </row>
    <row r="152" spans="1:65" s="13" customFormat="1">
      <c r="B152" s="219"/>
      <c r="C152" s="220"/>
      <c r="D152" s="221" t="s">
        <v>209</v>
      </c>
      <c r="E152" s="222" t="s">
        <v>1</v>
      </c>
      <c r="F152" s="223" t="s">
        <v>3239</v>
      </c>
      <c r="G152" s="220"/>
      <c r="H152" s="224">
        <v>18.7</v>
      </c>
      <c r="I152" s="225"/>
      <c r="J152" s="220"/>
      <c r="K152" s="220"/>
      <c r="L152" s="226"/>
      <c r="M152" s="227"/>
      <c r="N152" s="228"/>
      <c r="O152" s="228"/>
      <c r="P152" s="228"/>
      <c r="Q152" s="228"/>
      <c r="R152" s="228"/>
      <c r="S152" s="228"/>
      <c r="T152" s="229"/>
      <c r="AT152" s="230" t="s">
        <v>209</v>
      </c>
      <c r="AU152" s="230" t="s">
        <v>88</v>
      </c>
      <c r="AV152" s="13" t="s">
        <v>88</v>
      </c>
      <c r="AW152" s="13" t="s">
        <v>31</v>
      </c>
      <c r="AX152" s="13" t="s">
        <v>76</v>
      </c>
      <c r="AY152" s="230" t="s">
        <v>201</v>
      </c>
    </row>
    <row r="153" spans="1:65" s="13" customFormat="1">
      <c r="B153" s="219"/>
      <c r="C153" s="220"/>
      <c r="D153" s="221" t="s">
        <v>209</v>
      </c>
      <c r="E153" s="222" t="s">
        <v>1</v>
      </c>
      <c r="F153" s="223" t="s">
        <v>3240</v>
      </c>
      <c r="G153" s="220"/>
      <c r="H153" s="224">
        <v>-5.4</v>
      </c>
      <c r="I153" s="225"/>
      <c r="J153" s="220"/>
      <c r="K153" s="220"/>
      <c r="L153" s="226"/>
      <c r="M153" s="227"/>
      <c r="N153" s="228"/>
      <c r="O153" s="228"/>
      <c r="P153" s="228"/>
      <c r="Q153" s="228"/>
      <c r="R153" s="228"/>
      <c r="S153" s="228"/>
      <c r="T153" s="229"/>
      <c r="AT153" s="230" t="s">
        <v>209</v>
      </c>
      <c r="AU153" s="230" t="s">
        <v>88</v>
      </c>
      <c r="AV153" s="13" t="s">
        <v>88</v>
      </c>
      <c r="AW153" s="13" t="s">
        <v>31</v>
      </c>
      <c r="AX153" s="13" t="s">
        <v>76</v>
      </c>
      <c r="AY153" s="230" t="s">
        <v>201</v>
      </c>
    </row>
    <row r="154" spans="1:65" s="14" customFormat="1">
      <c r="B154" s="231"/>
      <c r="C154" s="232"/>
      <c r="D154" s="221" t="s">
        <v>209</v>
      </c>
      <c r="E154" s="233" t="s">
        <v>1</v>
      </c>
      <c r="F154" s="234" t="s">
        <v>212</v>
      </c>
      <c r="G154" s="232"/>
      <c r="H154" s="235">
        <v>13.299999999999999</v>
      </c>
      <c r="I154" s="236"/>
      <c r="J154" s="232"/>
      <c r="K154" s="232"/>
      <c r="L154" s="237"/>
      <c r="M154" s="238"/>
      <c r="N154" s="239"/>
      <c r="O154" s="239"/>
      <c r="P154" s="239"/>
      <c r="Q154" s="239"/>
      <c r="R154" s="239"/>
      <c r="S154" s="239"/>
      <c r="T154" s="240"/>
      <c r="AT154" s="241" t="s">
        <v>209</v>
      </c>
      <c r="AU154" s="241" t="s">
        <v>88</v>
      </c>
      <c r="AV154" s="14" t="s">
        <v>207</v>
      </c>
      <c r="AW154" s="14" t="s">
        <v>31</v>
      </c>
      <c r="AX154" s="14" t="s">
        <v>83</v>
      </c>
      <c r="AY154" s="241" t="s">
        <v>201</v>
      </c>
    </row>
    <row r="155" spans="1:65" s="2" customFormat="1" ht="21.75" customHeight="1">
      <c r="A155" s="35"/>
      <c r="B155" s="36"/>
      <c r="C155" s="205" t="s">
        <v>263</v>
      </c>
      <c r="D155" s="205" t="s">
        <v>203</v>
      </c>
      <c r="E155" s="206" t="s">
        <v>3156</v>
      </c>
      <c r="F155" s="207" t="s">
        <v>3157</v>
      </c>
      <c r="G155" s="208" t="s">
        <v>206</v>
      </c>
      <c r="H155" s="209">
        <v>3.6</v>
      </c>
      <c r="I155" s="210"/>
      <c r="J155" s="211">
        <f>ROUND(I155*H155,2)</f>
        <v>0</v>
      </c>
      <c r="K155" s="212"/>
      <c r="L155" s="40"/>
      <c r="M155" s="213" t="s">
        <v>1</v>
      </c>
      <c r="N155" s="214" t="s">
        <v>42</v>
      </c>
      <c r="O155" s="72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17" t="s">
        <v>207</v>
      </c>
      <c r="AT155" s="217" t="s">
        <v>203</v>
      </c>
      <c r="AU155" s="217" t="s">
        <v>88</v>
      </c>
      <c r="AY155" s="18" t="s">
        <v>201</v>
      </c>
      <c r="BE155" s="218">
        <f>IF(N155="základná",J155,0)</f>
        <v>0</v>
      </c>
      <c r="BF155" s="218">
        <f>IF(N155="znížená",J155,0)</f>
        <v>0</v>
      </c>
      <c r="BG155" s="218">
        <f>IF(N155="zákl. prenesená",J155,0)</f>
        <v>0</v>
      </c>
      <c r="BH155" s="218">
        <f>IF(N155="zníž. prenesená",J155,0)</f>
        <v>0</v>
      </c>
      <c r="BI155" s="218">
        <f>IF(N155="nulová",J155,0)</f>
        <v>0</v>
      </c>
      <c r="BJ155" s="18" t="s">
        <v>88</v>
      </c>
      <c r="BK155" s="218">
        <f>ROUND(I155*H155,2)</f>
        <v>0</v>
      </c>
      <c r="BL155" s="18" t="s">
        <v>207</v>
      </c>
      <c r="BM155" s="217" t="s">
        <v>3241</v>
      </c>
    </row>
    <row r="156" spans="1:65" s="13" customFormat="1">
      <c r="B156" s="219"/>
      <c r="C156" s="220"/>
      <c r="D156" s="221" t="s">
        <v>209</v>
      </c>
      <c r="E156" s="222" t="s">
        <v>1</v>
      </c>
      <c r="F156" s="223" t="s">
        <v>3242</v>
      </c>
      <c r="G156" s="220"/>
      <c r="H156" s="224">
        <v>3.6</v>
      </c>
      <c r="I156" s="225"/>
      <c r="J156" s="220"/>
      <c r="K156" s="220"/>
      <c r="L156" s="226"/>
      <c r="M156" s="227"/>
      <c r="N156" s="228"/>
      <c r="O156" s="228"/>
      <c r="P156" s="228"/>
      <c r="Q156" s="228"/>
      <c r="R156" s="228"/>
      <c r="S156" s="228"/>
      <c r="T156" s="229"/>
      <c r="AT156" s="230" t="s">
        <v>209</v>
      </c>
      <c r="AU156" s="230" t="s">
        <v>88</v>
      </c>
      <c r="AV156" s="13" t="s">
        <v>88</v>
      </c>
      <c r="AW156" s="13" t="s">
        <v>31</v>
      </c>
      <c r="AX156" s="13" t="s">
        <v>83</v>
      </c>
      <c r="AY156" s="230" t="s">
        <v>201</v>
      </c>
    </row>
    <row r="157" spans="1:65" s="2" customFormat="1" ht="16.5" customHeight="1">
      <c r="A157" s="35"/>
      <c r="B157" s="36"/>
      <c r="C157" s="253" t="s">
        <v>273</v>
      </c>
      <c r="D157" s="253" t="s">
        <v>585</v>
      </c>
      <c r="E157" s="254" t="s">
        <v>3161</v>
      </c>
      <c r="F157" s="255" t="s">
        <v>3162</v>
      </c>
      <c r="G157" s="256" t="s">
        <v>329</v>
      </c>
      <c r="H157" s="257">
        <v>6.32</v>
      </c>
      <c r="I157" s="258"/>
      <c r="J157" s="259">
        <f>ROUND(I157*H157,2)</f>
        <v>0</v>
      </c>
      <c r="K157" s="260"/>
      <c r="L157" s="261"/>
      <c r="M157" s="262" t="s">
        <v>1</v>
      </c>
      <c r="N157" s="263" t="s">
        <v>42</v>
      </c>
      <c r="O157" s="72"/>
      <c r="P157" s="215">
        <f>O157*H157</f>
        <v>0</v>
      </c>
      <c r="Q157" s="215">
        <v>1</v>
      </c>
      <c r="R157" s="215">
        <f>Q157*H157</f>
        <v>6.32</v>
      </c>
      <c r="S157" s="215">
        <v>0</v>
      </c>
      <c r="T157" s="216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17" t="s">
        <v>253</v>
      </c>
      <c r="AT157" s="217" t="s">
        <v>585</v>
      </c>
      <c r="AU157" s="217" t="s">
        <v>88</v>
      </c>
      <c r="AY157" s="18" t="s">
        <v>201</v>
      </c>
      <c r="BE157" s="218">
        <f>IF(N157="základná",J157,0)</f>
        <v>0</v>
      </c>
      <c r="BF157" s="218">
        <f>IF(N157="znížená",J157,0)</f>
        <v>0</v>
      </c>
      <c r="BG157" s="218">
        <f>IF(N157="zákl. prenesená",J157,0)</f>
        <v>0</v>
      </c>
      <c r="BH157" s="218">
        <f>IF(N157="zníž. prenesená",J157,0)</f>
        <v>0</v>
      </c>
      <c r="BI157" s="218">
        <f>IF(N157="nulová",J157,0)</f>
        <v>0</v>
      </c>
      <c r="BJ157" s="18" t="s">
        <v>88</v>
      </c>
      <c r="BK157" s="218">
        <f>ROUND(I157*H157,2)</f>
        <v>0</v>
      </c>
      <c r="BL157" s="18" t="s">
        <v>207</v>
      </c>
      <c r="BM157" s="217" t="s">
        <v>3243</v>
      </c>
    </row>
    <row r="158" spans="1:65" s="13" customFormat="1">
      <c r="B158" s="219"/>
      <c r="C158" s="220"/>
      <c r="D158" s="221" t="s">
        <v>209</v>
      </c>
      <c r="E158" s="222" t="s">
        <v>1</v>
      </c>
      <c r="F158" s="223" t="s">
        <v>3244</v>
      </c>
      <c r="G158" s="220"/>
      <c r="H158" s="224">
        <v>6.0119999999999996</v>
      </c>
      <c r="I158" s="225"/>
      <c r="J158" s="220"/>
      <c r="K158" s="220"/>
      <c r="L158" s="226"/>
      <c r="M158" s="227"/>
      <c r="N158" s="228"/>
      <c r="O158" s="228"/>
      <c r="P158" s="228"/>
      <c r="Q158" s="228"/>
      <c r="R158" s="228"/>
      <c r="S158" s="228"/>
      <c r="T158" s="229"/>
      <c r="AT158" s="230" t="s">
        <v>209</v>
      </c>
      <c r="AU158" s="230" t="s">
        <v>88</v>
      </c>
      <c r="AV158" s="13" t="s">
        <v>88</v>
      </c>
      <c r="AW158" s="13" t="s">
        <v>31</v>
      </c>
      <c r="AX158" s="13" t="s">
        <v>76</v>
      </c>
      <c r="AY158" s="230" t="s">
        <v>201</v>
      </c>
    </row>
    <row r="159" spans="1:65" s="13" customFormat="1">
      <c r="B159" s="219"/>
      <c r="C159" s="220"/>
      <c r="D159" s="221" t="s">
        <v>209</v>
      </c>
      <c r="E159" s="222" t="s">
        <v>1</v>
      </c>
      <c r="F159" s="223" t="s">
        <v>3245</v>
      </c>
      <c r="G159" s="220"/>
      <c r="H159" s="224">
        <v>0.30099999999999999</v>
      </c>
      <c r="I159" s="225"/>
      <c r="J159" s="220"/>
      <c r="K159" s="220"/>
      <c r="L159" s="226"/>
      <c r="M159" s="227"/>
      <c r="N159" s="228"/>
      <c r="O159" s="228"/>
      <c r="P159" s="228"/>
      <c r="Q159" s="228"/>
      <c r="R159" s="228"/>
      <c r="S159" s="228"/>
      <c r="T159" s="229"/>
      <c r="AT159" s="230" t="s">
        <v>209</v>
      </c>
      <c r="AU159" s="230" t="s">
        <v>88</v>
      </c>
      <c r="AV159" s="13" t="s">
        <v>88</v>
      </c>
      <c r="AW159" s="13" t="s">
        <v>31</v>
      </c>
      <c r="AX159" s="13" t="s">
        <v>76</v>
      </c>
      <c r="AY159" s="230" t="s">
        <v>201</v>
      </c>
    </row>
    <row r="160" spans="1:65" s="15" customFormat="1">
      <c r="B160" s="242"/>
      <c r="C160" s="243"/>
      <c r="D160" s="221" t="s">
        <v>209</v>
      </c>
      <c r="E160" s="244" t="s">
        <v>1</v>
      </c>
      <c r="F160" s="245" t="s">
        <v>240</v>
      </c>
      <c r="G160" s="243"/>
      <c r="H160" s="246">
        <v>6.3129999999999997</v>
      </c>
      <c r="I160" s="247"/>
      <c r="J160" s="243"/>
      <c r="K160" s="243"/>
      <c r="L160" s="248"/>
      <c r="M160" s="249"/>
      <c r="N160" s="250"/>
      <c r="O160" s="250"/>
      <c r="P160" s="250"/>
      <c r="Q160" s="250"/>
      <c r="R160" s="250"/>
      <c r="S160" s="250"/>
      <c r="T160" s="251"/>
      <c r="AT160" s="252" t="s">
        <v>209</v>
      </c>
      <c r="AU160" s="252" t="s">
        <v>88</v>
      </c>
      <c r="AV160" s="15" t="s">
        <v>219</v>
      </c>
      <c r="AW160" s="15" t="s">
        <v>31</v>
      </c>
      <c r="AX160" s="15" t="s">
        <v>76</v>
      </c>
      <c r="AY160" s="252" t="s">
        <v>201</v>
      </c>
    </row>
    <row r="161" spans="1:65" s="13" customFormat="1">
      <c r="B161" s="219"/>
      <c r="C161" s="220"/>
      <c r="D161" s="221" t="s">
        <v>209</v>
      </c>
      <c r="E161" s="222" t="s">
        <v>1</v>
      </c>
      <c r="F161" s="223" t="s">
        <v>1084</v>
      </c>
      <c r="G161" s="220"/>
      <c r="H161" s="224">
        <v>7.0000000000000001E-3</v>
      </c>
      <c r="I161" s="225"/>
      <c r="J161" s="220"/>
      <c r="K161" s="220"/>
      <c r="L161" s="226"/>
      <c r="M161" s="227"/>
      <c r="N161" s="228"/>
      <c r="O161" s="228"/>
      <c r="P161" s="228"/>
      <c r="Q161" s="228"/>
      <c r="R161" s="228"/>
      <c r="S161" s="228"/>
      <c r="T161" s="229"/>
      <c r="AT161" s="230" t="s">
        <v>209</v>
      </c>
      <c r="AU161" s="230" t="s">
        <v>88</v>
      </c>
      <c r="AV161" s="13" t="s">
        <v>88</v>
      </c>
      <c r="AW161" s="13" t="s">
        <v>31</v>
      </c>
      <c r="AX161" s="13" t="s">
        <v>76</v>
      </c>
      <c r="AY161" s="230" t="s">
        <v>201</v>
      </c>
    </row>
    <row r="162" spans="1:65" s="14" customFormat="1">
      <c r="B162" s="231"/>
      <c r="C162" s="232"/>
      <c r="D162" s="221" t="s">
        <v>209</v>
      </c>
      <c r="E162" s="233" t="s">
        <v>1</v>
      </c>
      <c r="F162" s="234" t="s">
        <v>232</v>
      </c>
      <c r="G162" s="232"/>
      <c r="H162" s="235">
        <v>6.3199999999999994</v>
      </c>
      <c r="I162" s="236"/>
      <c r="J162" s="232"/>
      <c r="K162" s="232"/>
      <c r="L162" s="237"/>
      <c r="M162" s="238"/>
      <c r="N162" s="239"/>
      <c r="O162" s="239"/>
      <c r="P162" s="239"/>
      <c r="Q162" s="239"/>
      <c r="R162" s="239"/>
      <c r="S162" s="239"/>
      <c r="T162" s="240"/>
      <c r="AT162" s="241" t="s">
        <v>209</v>
      </c>
      <c r="AU162" s="241" t="s">
        <v>88</v>
      </c>
      <c r="AV162" s="14" t="s">
        <v>207</v>
      </c>
      <c r="AW162" s="14" t="s">
        <v>31</v>
      </c>
      <c r="AX162" s="14" t="s">
        <v>83</v>
      </c>
      <c r="AY162" s="241" t="s">
        <v>201</v>
      </c>
    </row>
    <row r="163" spans="1:65" s="12" customFormat="1" ht="22.9" customHeight="1">
      <c r="B163" s="189"/>
      <c r="C163" s="190"/>
      <c r="D163" s="191" t="s">
        <v>75</v>
      </c>
      <c r="E163" s="203" t="s">
        <v>207</v>
      </c>
      <c r="F163" s="203" t="s">
        <v>498</v>
      </c>
      <c r="G163" s="190"/>
      <c r="H163" s="190"/>
      <c r="I163" s="193"/>
      <c r="J163" s="204">
        <f>BK163</f>
        <v>0</v>
      </c>
      <c r="K163" s="190"/>
      <c r="L163" s="195"/>
      <c r="M163" s="196"/>
      <c r="N163" s="197"/>
      <c r="O163" s="197"/>
      <c r="P163" s="198">
        <f>SUM(P164:P165)</f>
        <v>0</v>
      </c>
      <c r="Q163" s="197"/>
      <c r="R163" s="198">
        <f>SUM(R164:R165)</f>
        <v>3.4033860000000002</v>
      </c>
      <c r="S163" s="197"/>
      <c r="T163" s="199">
        <f>SUM(T164:T165)</f>
        <v>0</v>
      </c>
      <c r="AR163" s="200" t="s">
        <v>83</v>
      </c>
      <c r="AT163" s="201" t="s">
        <v>75</v>
      </c>
      <c r="AU163" s="201" t="s">
        <v>83</v>
      </c>
      <c r="AY163" s="200" t="s">
        <v>201</v>
      </c>
      <c r="BK163" s="202">
        <f>SUM(BK164:BK165)</f>
        <v>0</v>
      </c>
    </row>
    <row r="164" spans="1:65" s="2" customFormat="1" ht="21.75" customHeight="1">
      <c r="A164" s="35"/>
      <c r="B164" s="36"/>
      <c r="C164" s="205" t="s">
        <v>280</v>
      </c>
      <c r="D164" s="205" t="s">
        <v>203</v>
      </c>
      <c r="E164" s="206" t="s">
        <v>3167</v>
      </c>
      <c r="F164" s="207" t="s">
        <v>3168</v>
      </c>
      <c r="G164" s="208" t="s">
        <v>206</v>
      </c>
      <c r="H164" s="209">
        <v>1.8</v>
      </c>
      <c r="I164" s="210"/>
      <c r="J164" s="211">
        <f>ROUND(I164*H164,2)</f>
        <v>0</v>
      </c>
      <c r="K164" s="212"/>
      <c r="L164" s="40"/>
      <c r="M164" s="213" t="s">
        <v>1</v>
      </c>
      <c r="N164" s="214" t="s">
        <v>42</v>
      </c>
      <c r="O164" s="72"/>
      <c r="P164" s="215">
        <f>O164*H164</f>
        <v>0</v>
      </c>
      <c r="Q164" s="215">
        <v>1.8907700000000001</v>
      </c>
      <c r="R164" s="215">
        <f>Q164*H164</f>
        <v>3.4033860000000002</v>
      </c>
      <c r="S164" s="215">
        <v>0</v>
      </c>
      <c r="T164" s="216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17" t="s">
        <v>207</v>
      </c>
      <c r="AT164" s="217" t="s">
        <v>203</v>
      </c>
      <c r="AU164" s="217" t="s">
        <v>88</v>
      </c>
      <c r="AY164" s="18" t="s">
        <v>201</v>
      </c>
      <c r="BE164" s="218">
        <f>IF(N164="základná",J164,0)</f>
        <v>0</v>
      </c>
      <c r="BF164" s="218">
        <f>IF(N164="znížená",J164,0)</f>
        <v>0</v>
      </c>
      <c r="BG164" s="218">
        <f>IF(N164="zákl. prenesená",J164,0)</f>
        <v>0</v>
      </c>
      <c r="BH164" s="218">
        <f>IF(N164="zníž. prenesená",J164,0)</f>
        <v>0</v>
      </c>
      <c r="BI164" s="218">
        <f>IF(N164="nulová",J164,0)</f>
        <v>0</v>
      </c>
      <c r="BJ164" s="18" t="s">
        <v>88</v>
      </c>
      <c r="BK164" s="218">
        <f>ROUND(I164*H164,2)</f>
        <v>0</v>
      </c>
      <c r="BL164" s="18" t="s">
        <v>207</v>
      </c>
      <c r="BM164" s="217" t="s">
        <v>3246</v>
      </c>
    </row>
    <row r="165" spans="1:65" s="13" customFormat="1">
      <c r="B165" s="219"/>
      <c r="C165" s="220"/>
      <c r="D165" s="221" t="s">
        <v>209</v>
      </c>
      <c r="E165" s="222" t="s">
        <v>1</v>
      </c>
      <c r="F165" s="223" t="s">
        <v>3247</v>
      </c>
      <c r="G165" s="220"/>
      <c r="H165" s="224">
        <v>1.8</v>
      </c>
      <c r="I165" s="225"/>
      <c r="J165" s="220"/>
      <c r="K165" s="220"/>
      <c r="L165" s="226"/>
      <c r="M165" s="227"/>
      <c r="N165" s="228"/>
      <c r="O165" s="228"/>
      <c r="P165" s="228"/>
      <c r="Q165" s="228"/>
      <c r="R165" s="228"/>
      <c r="S165" s="228"/>
      <c r="T165" s="229"/>
      <c r="AT165" s="230" t="s">
        <v>209</v>
      </c>
      <c r="AU165" s="230" t="s">
        <v>88</v>
      </c>
      <c r="AV165" s="13" t="s">
        <v>88</v>
      </c>
      <c r="AW165" s="13" t="s">
        <v>31</v>
      </c>
      <c r="AX165" s="13" t="s">
        <v>83</v>
      </c>
      <c r="AY165" s="230" t="s">
        <v>201</v>
      </c>
    </row>
    <row r="166" spans="1:65" s="12" customFormat="1" ht="22.9" customHeight="1">
      <c r="B166" s="189"/>
      <c r="C166" s="190"/>
      <c r="D166" s="191" t="s">
        <v>75</v>
      </c>
      <c r="E166" s="203" t="s">
        <v>253</v>
      </c>
      <c r="F166" s="203" t="s">
        <v>3172</v>
      </c>
      <c r="G166" s="190"/>
      <c r="H166" s="190"/>
      <c r="I166" s="193"/>
      <c r="J166" s="204">
        <f>BK166</f>
        <v>0</v>
      </c>
      <c r="K166" s="190"/>
      <c r="L166" s="195"/>
      <c r="M166" s="196"/>
      <c r="N166" s="197"/>
      <c r="O166" s="197"/>
      <c r="P166" s="198">
        <f>SUM(P167:P180)</f>
        <v>0</v>
      </c>
      <c r="Q166" s="197"/>
      <c r="R166" s="198">
        <f>SUM(R167:R180)</f>
        <v>0.119542</v>
      </c>
      <c r="S166" s="197"/>
      <c r="T166" s="199">
        <f>SUM(T167:T180)</f>
        <v>0</v>
      </c>
      <c r="AR166" s="200" t="s">
        <v>83</v>
      </c>
      <c r="AT166" s="201" t="s">
        <v>75</v>
      </c>
      <c r="AU166" s="201" t="s">
        <v>83</v>
      </c>
      <c r="AY166" s="200" t="s">
        <v>201</v>
      </c>
      <c r="BK166" s="202">
        <f>SUM(BK167:BK180)</f>
        <v>0</v>
      </c>
    </row>
    <row r="167" spans="1:65" s="2" customFormat="1" ht="21.75" customHeight="1">
      <c r="A167" s="35"/>
      <c r="B167" s="36"/>
      <c r="C167" s="205" t="s">
        <v>291</v>
      </c>
      <c r="D167" s="205" t="s">
        <v>203</v>
      </c>
      <c r="E167" s="206" t="s">
        <v>3173</v>
      </c>
      <c r="F167" s="207" t="s">
        <v>3174</v>
      </c>
      <c r="G167" s="208" t="s">
        <v>618</v>
      </c>
      <c r="H167" s="209">
        <v>17</v>
      </c>
      <c r="I167" s="210"/>
      <c r="J167" s="211">
        <f>ROUND(I167*H167,2)</f>
        <v>0</v>
      </c>
      <c r="K167" s="212"/>
      <c r="L167" s="40"/>
      <c r="M167" s="213" t="s">
        <v>1</v>
      </c>
      <c r="N167" s="214" t="s">
        <v>42</v>
      </c>
      <c r="O167" s="72"/>
      <c r="P167" s="215">
        <f>O167*H167</f>
        <v>0</v>
      </c>
      <c r="Q167" s="215">
        <v>0</v>
      </c>
      <c r="R167" s="215">
        <f>Q167*H167</f>
        <v>0</v>
      </c>
      <c r="S167" s="215">
        <v>0</v>
      </c>
      <c r="T167" s="216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17" t="s">
        <v>207</v>
      </c>
      <c r="AT167" s="217" t="s">
        <v>203</v>
      </c>
      <c r="AU167" s="217" t="s">
        <v>88</v>
      </c>
      <c r="AY167" s="18" t="s">
        <v>201</v>
      </c>
      <c r="BE167" s="218">
        <f>IF(N167="základná",J167,0)</f>
        <v>0</v>
      </c>
      <c r="BF167" s="218">
        <f>IF(N167="znížená",J167,0)</f>
        <v>0</v>
      </c>
      <c r="BG167" s="218">
        <f>IF(N167="zákl. prenesená",J167,0)</f>
        <v>0</v>
      </c>
      <c r="BH167" s="218">
        <f>IF(N167="zníž. prenesená",J167,0)</f>
        <v>0</v>
      </c>
      <c r="BI167" s="218">
        <f>IF(N167="nulová",J167,0)</f>
        <v>0</v>
      </c>
      <c r="BJ167" s="18" t="s">
        <v>88</v>
      </c>
      <c r="BK167" s="218">
        <f>ROUND(I167*H167,2)</f>
        <v>0</v>
      </c>
      <c r="BL167" s="18" t="s">
        <v>207</v>
      </c>
      <c r="BM167" s="217" t="s">
        <v>3248</v>
      </c>
    </row>
    <row r="168" spans="1:65" s="13" customFormat="1">
      <c r="B168" s="219"/>
      <c r="C168" s="220"/>
      <c r="D168" s="221" t="s">
        <v>209</v>
      </c>
      <c r="E168" s="222" t="s">
        <v>1</v>
      </c>
      <c r="F168" s="223" t="s">
        <v>3249</v>
      </c>
      <c r="G168" s="220"/>
      <c r="H168" s="224">
        <v>15</v>
      </c>
      <c r="I168" s="225"/>
      <c r="J168" s="220"/>
      <c r="K168" s="220"/>
      <c r="L168" s="226"/>
      <c r="M168" s="227"/>
      <c r="N168" s="228"/>
      <c r="O168" s="228"/>
      <c r="P168" s="228"/>
      <c r="Q168" s="228"/>
      <c r="R168" s="228"/>
      <c r="S168" s="228"/>
      <c r="T168" s="229"/>
      <c r="AT168" s="230" t="s">
        <v>209</v>
      </c>
      <c r="AU168" s="230" t="s">
        <v>88</v>
      </c>
      <c r="AV168" s="13" t="s">
        <v>88</v>
      </c>
      <c r="AW168" s="13" t="s">
        <v>31</v>
      </c>
      <c r="AX168" s="13" t="s">
        <v>76</v>
      </c>
      <c r="AY168" s="230" t="s">
        <v>201</v>
      </c>
    </row>
    <row r="169" spans="1:65" s="13" customFormat="1">
      <c r="B169" s="219"/>
      <c r="C169" s="220"/>
      <c r="D169" s="221" t="s">
        <v>209</v>
      </c>
      <c r="E169" s="222" t="s">
        <v>1</v>
      </c>
      <c r="F169" s="223" t="s">
        <v>3250</v>
      </c>
      <c r="G169" s="220"/>
      <c r="H169" s="224">
        <v>2</v>
      </c>
      <c r="I169" s="225"/>
      <c r="J169" s="220"/>
      <c r="K169" s="220"/>
      <c r="L169" s="226"/>
      <c r="M169" s="227"/>
      <c r="N169" s="228"/>
      <c r="O169" s="228"/>
      <c r="P169" s="228"/>
      <c r="Q169" s="228"/>
      <c r="R169" s="228"/>
      <c r="S169" s="228"/>
      <c r="T169" s="229"/>
      <c r="AT169" s="230" t="s">
        <v>209</v>
      </c>
      <c r="AU169" s="230" t="s">
        <v>88</v>
      </c>
      <c r="AV169" s="13" t="s">
        <v>88</v>
      </c>
      <c r="AW169" s="13" t="s">
        <v>31</v>
      </c>
      <c r="AX169" s="13" t="s">
        <v>76</v>
      </c>
      <c r="AY169" s="230" t="s">
        <v>201</v>
      </c>
    </row>
    <row r="170" spans="1:65" s="14" customFormat="1">
      <c r="B170" s="231"/>
      <c r="C170" s="232"/>
      <c r="D170" s="221" t="s">
        <v>209</v>
      </c>
      <c r="E170" s="233" t="s">
        <v>1</v>
      </c>
      <c r="F170" s="234" t="s">
        <v>232</v>
      </c>
      <c r="G170" s="232"/>
      <c r="H170" s="235">
        <v>17</v>
      </c>
      <c r="I170" s="236"/>
      <c r="J170" s="232"/>
      <c r="K170" s="232"/>
      <c r="L170" s="237"/>
      <c r="M170" s="238"/>
      <c r="N170" s="239"/>
      <c r="O170" s="239"/>
      <c r="P170" s="239"/>
      <c r="Q170" s="239"/>
      <c r="R170" s="239"/>
      <c r="S170" s="239"/>
      <c r="T170" s="240"/>
      <c r="AT170" s="241" t="s">
        <v>209</v>
      </c>
      <c r="AU170" s="241" t="s">
        <v>88</v>
      </c>
      <c r="AV170" s="14" t="s">
        <v>207</v>
      </c>
      <c r="AW170" s="14" t="s">
        <v>31</v>
      </c>
      <c r="AX170" s="14" t="s">
        <v>83</v>
      </c>
      <c r="AY170" s="241" t="s">
        <v>201</v>
      </c>
    </row>
    <row r="171" spans="1:65" s="2" customFormat="1" ht="32.25" customHeight="1">
      <c r="A171" s="35"/>
      <c r="B171" s="36"/>
      <c r="C171" s="253" t="s">
        <v>298</v>
      </c>
      <c r="D171" s="253" t="s">
        <v>585</v>
      </c>
      <c r="E171" s="254" t="s">
        <v>3176</v>
      </c>
      <c r="F171" s="255" t="s">
        <v>3177</v>
      </c>
      <c r="G171" s="256" t="s">
        <v>618</v>
      </c>
      <c r="H171" s="257">
        <v>18.600000000000001</v>
      </c>
      <c r="I171" s="258"/>
      <c r="J171" s="259">
        <f>ROUND(I171*H171,2)</f>
        <v>0</v>
      </c>
      <c r="K171" s="260"/>
      <c r="L171" s="261"/>
      <c r="M171" s="262" t="s">
        <v>1</v>
      </c>
      <c r="N171" s="263" t="s">
        <v>42</v>
      </c>
      <c r="O171" s="72"/>
      <c r="P171" s="215">
        <f>O171*H171</f>
        <v>0</v>
      </c>
      <c r="Q171" s="215">
        <v>2.7E-4</v>
      </c>
      <c r="R171" s="215">
        <f>Q171*H171</f>
        <v>5.0220000000000004E-3</v>
      </c>
      <c r="S171" s="215">
        <v>0</v>
      </c>
      <c r="T171" s="216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17" t="s">
        <v>253</v>
      </c>
      <c r="AT171" s="217" t="s">
        <v>585</v>
      </c>
      <c r="AU171" s="217" t="s">
        <v>88</v>
      </c>
      <c r="AY171" s="18" t="s">
        <v>201</v>
      </c>
      <c r="BE171" s="218">
        <f>IF(N171="základná",J171,0)</f>
        <v>0</v>
      </c>
      <c r="BF171" s="218">
        <f>IF(N171="znížená",J171,0)</f>
        <v>0</v>
      </c>
      <c r="BG171" s="218">
        <f>IF(N171="zákl. prenesená",J171,0)</f>
        <v>0</v>
      </c>
      <c r="BH171" s="218">
        <f>IF(N171="zníž. prenesená",J171,0)</f>
        <v>0</v>
      </c>
      <c r="BI171" s="218">
        <f>IF(N171="nulová",J171,0)</f>
        <v>0</v>
      </c>
      <c r="BJ171" s="18" t="s">
        <v>88</v>
      </c>
      <c r="BK171" s="218">
        <f>ROUND(I171*H171,2)</f>
        <v>0</v>
      </c>
      <c r="BL171" s="18" t="s">
        <v>207</v>
      </c>
      <c r="BM171" s="217" t="s">
        <v>3251</v>
      </c>
    </row>
    <row r="172" spans="1:65" s="13" customFormat="1">
      <c r="B172" s="219"/>
      <c r="C172" s="220"/>
      <c r="D172" s="221" t="s">
        <v>209</v>
      </c>
      <c r="E172" s="222" t="s">
        <v>1</v>
      </c>
      <c r="F172" s="223" t="s">
        <v>3252</v>
      </c>
      <c r="G172" s="220"/>
      <c r="H172" s="224">
        <v>18.581</v>
      </c>
      <c r="I172" s="225"/>
      <c r="J172" s="220"/>
      <c r="K172" s="220"/>
      <c r="L172" s="226"/>
      <c r="M172" s="227"/>
      <c r="N172" s="228"/>
      <c r="O172" s="228"/>
      <c r="P172" s="228"/>
      <c r="Q172" s="228"/>
      <c r="R172" s="228"/>
      <c r="S172" s="228"/>
      <c r="T172" s="229"/>
      <c r="AT172" s="230" t="s">
        <v>209</v>
      </c>
      <c r="AU172" s="230" t="s">
        <v>88</v>
      </c>
      <c r="AV172" s="13" t="s">
        <v>88</v>
      </c>
      <c r="AW172" s="13" t="s">
        <v>31</v>
      </c>
      <c r="AX172" s="13" t="s">
        <v>76</v>
      </c>
      <c r="AY172" s="230" t="s">
        <v>201</v>
      </c>
    </row>
    <row r="173" spans="1:65" s="13" customFormat="1">
      <c r="B173" s="219"/>
      <c r="C173" s="220"/>
      <c r="D173" s="221" t="s">
        <v>209</v>
      </c>
      <c r="E173" s="222" t="s">
        <v>1</v>
      </c>
      <c r="F173" s="223" t="s">
        <v>3253</v>
      </c>
      <c r="G173" s="220"/>
      <c r="H173" s="224">
        <v>1.9E-2</v>
      </c>
      <c r="I173" s="225"/>
      <c r="J173" s="220"/>
      <c r="K173" s="220"/>
      <c r="L173" s="226"/>
      <c r="M173" s="227"/>
      <c r="N173" s="228"/>
      <c r="O173" s="228"/>
      <c r="P173" s="228"/>
      <c r="Q173" s="228"/>
      <c r="R173" s="228"/>
      <c r="S173" s="228"/>
      <c r="T173" s="229"/>
      <c r="AT173" s="230" t="s">
        <v>209</v>
      </c>
      <c r="AU173" s="230" t="s">
        <v>88</v>
      </c>
      <c r="AV173" s="13" t="s">
        <v>88</v>
      </c>
      <c r="AW173" s="13" t="s">
        <v>31</v>
      </c>
      <c r="AX173" s="13" t="s">
        <v>76</v>
      </c>
      <c r="AY173" s="230" t="s">
        <v>201</v>
      </c>
    </row>
    <row r="174" spans="1:65" s="14" customFormat="1">
      <c r="B174" s="231"/>
      <c r="C174" s="232"/>
      <c r="D174" s="221" t="s">
        <v>209</v>
      </c>
      <c r="E174" s="233" t="s">
        <v>1</v>
      </c>
      <c r="F174" s="234" t="s">
        <v>232</v>
      </c>
      <c r="G174" s="232"/>
      <c r="H174" s="235">
        <v>18.599999999999998</v>
      </c>
      <c r="I174" s="236"/>
      <c r="J174" s="232"/>
      <c r="K174" s="232"/>
      <c r="L174" s="237"/>
      <c r="M174" s="238"/>
      <c r="N174" s="239"/>
      <c r="O174" s="239"/>
      <c r="P174" s="239"/>
      <c r="Q174" s="239"/>
      <c r="R174" s="239"/>
      <c r="S174" s="239"/>
      <c r="T174" s="240"/>
      <c r="AT174" s="241" t="s">
        <v>209</v>
      </c>
      <c r="AU174" s="241" t="s">
        <v>88</v>
      </c>
      <c r="AV174" s="14" t="s">
        <v>207</v>
      </c>
      <c r="AW174" s="14" t="s">
        <v>31</v>
      </c>
      <c r="AX174" s="14" t="s">
        <v>83</v>
      </c>
      <c r="AY174" s="241" t="s">
        <v>201</v>
      </c>
    </row>
    <row r="175" spans="1:65" s="2" customFormat="1" ht="16.5" customHeight="1">
      <c r="A175" s="35"/>
      <c r="B175" s="36"/>
      <c r="C175" s="253" t="s">
        <v>302</v>
      </c>
      <c r="D175" s="253" t="s">
        <v>585</v>
      </c>
      <c r="E175" s="254" t="s">
        <v>3180</v>
      </c>
      <c r="F175" s="255" t="s">
        <v>3181</v>
      </c>
      <c r="G175" s="256" t="s">
        <v>366</v>
      </c>
      <c r="H175" s="257">
        <v>1</v>
      </c>
      <c r="I175" s="258"/>
      <c r="J175" s="259">
        <f t="shared" ref="J175:J180" si="0">ROUND(I175*H175,2)</f>
        <v>0</v>
      </c>
      <c r="K175" s="260"/>
      <c r="L175" s="261"/>
      <c r="M175" s="262" t="s">
        <v>1</v>
      </c>
      <c r="N175" s="263" t="s">
        <v>42</v>
      </c>
      <c r="O175" s="72"/>
      <c r="P175" s="215">
        <f t="shared" ref="P175:P180" si="1">O175*H175</f>
        <v>0</v>
      </c>
      <c r="Q175" s="215">
        <v>1.1199999999999999E-3</v>
      </c>
      <c r="R175" s="215">
        <f t="shared" ref="R175:R180" si="2">Q175*H175</f>
        <v>1.1199999999999999E-3</v>
      </c>
      <c r="S175" s="215">
        <v>0</v>
      </c>
      <c r="T175" s="216">
        <f t="shared" ref="T175:T180" si="3"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17" t="s">
        <v>253</v>
      </c>
      <c r="AT175" s="217" t="s">
        <v>585</v>
      </c>
      <c r="AU175" s="217" t="s">
        <v>88</v>
      </c>
      <c r="AY175" s="18" t="s">
        <v>201</v>
      </c>
      <c r="BE175" s="218">
        <f t="shared" ref="BE175:BE180" si="4">IF(N175="základná",J175,0)</f>
        <v>0</v>
      </c>
      <c r="BF175" s="218">
        <f t="shared" ref="BF175:BF180" si="5">IF(N175="znížená",J175,0)</f>
        <v>0</v>
      </c>
      <c r="BG175" s="218">
        <f t="shared" ref="BG175:BG180" si="6">IF(N175="zákl. prenesená",J175,0)</f>
        <v>0</v>
      </c>
      <c r="BH175" s="218">
        <f t="shared" ref="BH175:BH180" si="7">IF(N175="zníž. prenesená",J175,0)</f>
        <v>0</v>
      </c>
      <c r="BI175" s="218">
        <f t="shared" ref="BI175:BI180" si="8">IF(N175="nulová",J175,0)</f>
        <v>0</v>
      </c>
      <c r="BJ175" s="18" t="s">
        <v>88</v>
      </c>
      <c r="BK175" s="218">
        <f t="shared" ref="BK175:BK180" si="9">ROUND(I175*H175,2)</f>
        <v>0</v>
      </c>
      <c r="BL175" s="18" t="s">
        <v>207</v>
      </c>
      <c r="BM175" s="217" t="s">
        <v>3254</v>
      </c>
    </row>
    <row r="176" spans="1:65" s="2" customFormat="1" ht="30" customHeight="1">
      <c r="A176" s="35"/>
      <c r="B176" s="36"/>
      <c r="C176" s="205" t="s">
        <v>308</v>
      </c>
      <c r="D176" s="205" t="s">
        <v>203</v>
      </c>
      <c r="E176" s="206" t="s">
        <v>3183</v>
      </c>
      <c r="F176" s="207" t="s">
        <v>3184</v>
      </c>
      <c r="G176" s="208" t="s">
        <v>366</v>
      </c>
      <c r="H176" s="209">
        <v>1</v>
      </c>
      <c r="I176" s="210"/>
      <c r="J176" s="211">
        <f t="shared" si="0"/>
        <v>0</v>
      </c>
      <c r="K176" s="212"/>
      <c r="L176" s="40"/>
      <c r="M176" s="213" t="s">
        <v>1</v>
      </c>
      <c r="N176" s="214" t="s">
        <v>42</v>
      </c>
      <c r="O176" s="72"/>
      <c r="P176" s="215">
        <f t="shared" si="1"/>
        <v>0</v>
      </c>
      <c r="Q176" s="215">
        <v>5.1599999999999997E-3</v>
      </c>
      <c r="R176" s="215">
        <f t="shared" si="2"/>
        <v>5.1599999999999997E-3</v>
      </c>
      <c r="S176" s="215">
        <v>0</v>
      </c>
      <c r="T176" s="216">
        <f t="shared" si="3"/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17" t="s">
        <v>207</v>
      </c>
      <c r="AT176" s="217" t="s">
        <v>203</v>
      </c>
      <c r="AU176" s="217" t="s">
        <v>88</v>
      </c>
      <c r="AY176" s="18" t="s">
        <v>201</v>
      </c>
      <c r="BE176" s="218">
        <f t="shared" si="4"/>
        <v>0</v>
      </c>
      <c r="BF176" s="218">
        <f t="shared" si="5"/>
        <v>0</v>
      </c>
      <c r="BG176" s="218">
        <f t="shared" si="6"/>
        <v>0</v>
      </c>
      <c r="BH176" s="218">
        <f t="shared" si="7"/>
        <v>0</v>
      </c>
      <c r="BI176" s="218">
        <f t="shared" si="8"/>
        <v>0</v>
      </c>
      <c r="BJ176" s="18" t="s">
        <v>88</v>
      </c>
      <c r="BK176" s="218">
        <f t="shared" si="9"/>
        <v>0</v>
      </c>
      <c r="BL176" s="18" t="s">
        <v>207</v>
      </c>
      <c r="BM176" s="217" t="s">
        <v>3255</v>
      </c>
    </row>
    <row r="177" spans="1:65" s="2" customFormat="1" ht="27.75" customHeight="1">
      <c r="A177" s="35"/>
      <c r="B177" s="36"/>
      <c r="C177" s="205" t="s">
        <v>315</v>
      </c>
      <c r="D177" s="205" t="s">
        <v>203</v>
      </c>
      <c r="E177" s="206" t="s">
        <v>3195</v>
      </c>
      <c r="F177" s="207" t="s">
        <v>3196</v>
      </c>
      <c r="G177" s="208" t="s">
        <v>618</v>
      </c>
      <c r="H177" s="209">
        <v>17</v>
      </c>
      <c r="I177" s="210"/>
      <c r="J177" s="211">
        <f t="shared" si="0"/>
        <v>0</v>
      </c>
      <c r="K177" s="212"/>
      <c r="L177" s="40"/>
      <c r="M177" s="213" t="s">
        <v>1</v>
      </c>
      <c r="N177" s="214" t="s">
        <v>42</v>
      </c>
      <c r="O177" s="72"/>
      <c r="P177" s="215">
        <f t="shared" si="1"/>
        <v>0</v>
      </c>
      <c r="Q177" s="215">
        <v>0</v>
      </c>
      <c r="R177" s="215">
        <f t="shared" si="2"/>
        <v>0</v>
      </c>
      <c r="S177" s="215">
        <v>0</v>
      </c>
      <c r="T177" s="216">
        <f t="shared" si="3"/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17" t="s">
        <v>207</v>
      </c>
      <c r="AT177" s="217" t="s">
        <v>203</v>
      </c>
      <c r="AU177" s="217" t="s">
        <v>88</v>
      </c>
      <c r="AY177" s="18" t="s">
        <v>201</v>
      </c>
      <c r="BE177" s="218">
        <f t="shared" si="4"/>
        <v>0</v>
      </c>
      <c r="BF177" s="218">
        <f t="shared" si="5"/>
        <v>0</v>
      </c>
      <c r="BG177" s="218">
        <f t="shared" si="6"/>
        <v>0</v>
      </c>
      <c r="BH177" s="218">
        <f t="shared" si="7"/>
        <v>0</v>
      </c>
      <c r="BI177" s="218">
        <f t="shared" si="8"/>
        <v>0</v>
      </c>
      <c r="BJ177" s="18" t="s">
        <v>88</v>
      </c>
      <c r="BK177" s="218">
        <f t="shared" si="9"/>
        <v>0</v>
      </c>
      <c r="BL177" s="18" t="s">
        <v>207</v>
      </c>
      <c r="BM177" s="217" t="s">
        <v>3256</v>
      </c>
    </row>
    <row r="178" spans="1:65" s="2" customFormat="1" ht="27.75" customHeight="1">
      <c r="A178" s="35"/>
      <c r="B178" s="36"/>
      <c r="C178" s="205" t="s">
        <v>326</v>
      </c>
      <c r="D178" s="205" t="s">
        <v>203</v>
      </c>
      <c r="E178" s="206" t="s">
        <v>3198</v>
      </c>
      <c r="F178" s="207" t="s">
        <v>3199</v>
      </c>
      <c r="G178" s="208" t="s">
        <v>618</v>
      </c>
      <c r="H178" s="209">
        <v>17</v>
      </c>
      <c r="I178" s="210"/>
      <c r="J178" s="211">
        <f t="shared" si="0"/>
        <v>0</v>
      </c>
      <c r="K178" s="212"/>
      <c r="L178" s="40"/>
      <c r="M178" s="213" t="s">
        <v>1</v>
      </c>
      <c r="N178" s="214" t="s">
        <v>42</v>
      </c>
      <c r="O178" s="72"/>
      <c r="P178" s="215">
        <f t="shared" si="1"/>
        <v>0</v>
      </c>
      <c r="Q178" s="215">
        <v>0</v>
      </c>
      <c r="R178" s="215">
        <f t="shared" si="2"/>
        <v>0</v>
      </c>
      <c r="S178" s="215">
        <v>0</v>
      </c>
      <c r="T178" s="216">
        <f t="shared" si="3"/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17" t="s">
        <v>207</v>
      </c>
      <c r="AT178" s="217" t="s">
        <v>203</v>
      </c>
      <c r="AU178" s="217" t="s">
        <v>88</v>
      </c>
      <c r="AY178" s="18" t="s">
        <v>201</v>
      </c>
      <c r="BE178" s="218">
        <f t="shared" si="4"/>
        <v>0</v>
      </c>
      <c r="BF178" s="218">
        <f t="shared" si="5"/>
        <v>0</v>
      </c>
      <c r="BG178" s="218">
        <f t="shared" si="6"/>
        <v>0</v>
      </c>
      <c r="BH178" s="218">
        <f t="shared" si="7"/>
        <v>0</v>
      </c>
      <c r="BI178" s="218">
        <f t="shared" si="8"/>
        <v>0</v>
      </c>
      <c r="BJ178" s="18" t="s">
        <v>88</v>
      </c>
      <c r="BK178" s="218">
        <f t="shared" si="9"/>
        <v>0</v>
      </c>
      <c r="BL178" s="18" t="s">
        <v>207</v>
      </c>
      <c r="BM178" s="217" t="s">
        <v>3257</v>
      </c>
    </row>
    <row r="179" spans="1:65" s="2" customFormat="1" ht="26.25" customHeight="1">
      <c r="A179" s="35"/>
      <c r="B179" s="36"/>
      <c r="C179" s="205" t="s">
        <v>341</v>
      </c>
      <c r="D179" s="205" t="s">
        <v>203</v>
      </c>
      <c r="E179" s="206" t="s">
        <v>3201</v>
      </c>
      <c r="F179" s="207" t="s">
        <v>3202</v>
      </c>
      <c r="G179" s="208" t="s">
        <v>366</v>
      </c>
      <c r="H179" s="209">
        <v>2</v>
      </c>
      <c r="I179" s="210"/>
      <c r="J179" s="211">
        <f t="shared" si="0"/>
        <v>0</v>
      </c>
      <c r="K179" s="212"/>
      <c r="L179" s="40"/>
      <c r="M179" s="213" t="s">
        <v>1</v>
      </c>
      <c r="N179" s="214" t="s">
        <v>42</v>
      </c>
      <c r="O179" s="72"/>
      <c r="P179" s="215">
        <f t="shared" si="1"/>
        <v>0</v>
      </c>
      <c r="Q179" s="215">
        <v>5.2420000000000001E-2</v>
      </c>
      <c r="R179" s="215">
        <f t="shared" si="2"/>
        <v>0.10484</v>
      </c>
      <c r="S179" s="215">
        <v>0</v>
      </c>
      <c r="T179" s="216">
        <f t="shared" si="3"/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17" t="s">
        <v>207</v>
      </c>
      <c r="AT179" s="217" t="s">
        <v>203</v>
      </c>
      <c r="AU179" s="217" t="s">
        <v>88</v>
      </c>
      <c r="AY179" s="18" t="s">
        <v>201</v>
      </c>
      <c r="BE179" s="218">
        <f t="shared" si="4"/>
        <v>0</v>
      </c>
      <c r="BF179" s="218">
        <f t="shared" si="5"/>
        <v>0</v>
      </c>
      <c r="BG179" s="218">
        <f t="shared" si="6"/>
        <v>0</v>
      </c>
      <c r="BH179" s="218">
        <f t="shared" si="7"/>
        <v>0</v>
      </c>
      <c r="BI179" s="218">
        <f t="shared" si="8"/>
        <v>0</v>
      </c>
      <c r="BJ179" s="18" t="s">
        <v>88</v>
      </c>
      <c r="BK179" s="218">
        <f t="shared" si="9"/>
        <v>0</v>
      </c>
      <c r="BL179" s="18" t="s">
        <v>207</v>
      </c>
      <c r="BM179" s="217" t="s">
        <v>3258</v>
      </c>
    </row>
    <row r="180" spans="1:65" s="2" customFormat="1" ht="21.75" customHeight="1">
      <c r="A180" s="35"/>
      <c r="B180" s="36"/>
      <c r="C180" s="205" t="s">
        <v>7</v>
      </c>
      <c r="D180" s="205" t="s">
        <v>203</v>
      </c>
      <c r="E180" s="206" t="s">
        <v>3213</v>
      </c>
      <c r="F180" s="207" t="s">
        <v>3214</v>
      </c>
      <c r="G180" s="208" t="s">
        <v>618</v>
      </c>
      <c r="H180" s="209">
        <v>17</v>
      </c>
      <c r="I180" s="210"/>
      <c r="J180" s="211">
        <f t="shared" si="0"/>
        <v>0</v>
      </c>
      <c r="K180" s="212"/>
      <c r="L180" s="40"/>
      <c r="M180" s="213" t="s">
        <v>1</v>
      </c>
      <c r="N180" s="214" t="s">
        <v>42</v>
      </c>
      <c r="O180" s="72"/>
      <c r="P180" s="215">
        <f t="shared" si="1"/>
        <v>0</v>
      </c>
      <c r="Q180" s="215">
        <v>2.0000000000000001E-4</v>
      </c>
      <c r="R180" s="215">
        <f t="shared" si="2"/>
        <v>3.4000000000000002E-3</v>
      </c>
      <c r="S180" s="215">
        <v>0</v>
      </c>
      <c r="T180" s="216">
        <f t="shared" si="3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17" t="s">
        <v>207</v>
      </c>
      <c r="AT180" s="217" t="s">
        <v>203</v>
      </c>
      <c r="AU180" s="217" t="s">
        <v>88</v>
      </c>
      <c r="AY180" s="18" t="s">
        <v>201</v>
      </c>
      <c r="BE180" s="218">
        <f t="shared" si="4"/>
        <v>0</v>
      </c>
      <c r="BF180" s="218">
        <f t="shared" si="5"/>
        <v>0</v>
      </c>
      <c r="BG180" s="218">
        <f t="shared" si="6"/>
        <v>0</v>
      </c>
      <c r="BH180" s="218">
        <f t="shared" si="7"/>
        <v>0</v>
      </c>
      <c r="BI180" s="218">
        <f t="shared" si="8"/>
        <v>0</v>
      </c>
      <c r="BJ180" s="18" t="s">
        <v>88</v>
      </c>
      <c r="BK180" s="218">
        <f t="shared" si="9"/>
        <v>0</v>
      </c>
      <c r="BL180" s="18" t="s">
        <v>207</v>
      </c>
      <c r="BM180" s="217" t="s">
        <v>3259</v>
      </c>
    </row>
    <row r="181" spans="1:65" s="12" customFormat="1" ht="22.9" customHeight="1">
      <c r="B181" s="189"/>
      <c r="C181" s="190"/>
      <c r="D181" s="191" t="s">
        <v>75</v>
      </c>
      <c r="E181" s="203" t="s">
        <v>871</v>
      </c>
      <c r="F181" s="203" t="s">
        <v>884</v>
      </c>
      <c r="G181" s="190"/>
      <c r="H181" s="190"/>
      <c r="I181" s="193"/>
      <c r="J181" s="204">
        <f>BK181</f>
        <v>0</v>
      </c>
      <c r="K181" s="190"/>
      <c r="L181" s="195"/>
      <c r="M181" s="196"/>
      <c r="N181" s="197"/>
      <c r="O181" s="197"/>
      <c r="P181" s="198">
        <f>P182</f>
        <v>0</v>
      </c>
      <c r="Q181" s="197"/>
      <c r="R181" s="198">
        <f>R182</f>
        <v>0</v>
      </c>
      <c r="S181" s="197"/>
      <c r="T181" s="199">
        <f>T182</f>
        <v>0</v>
      </c>
      <c r="AR181" s="200" t="s">
        <v>83</v>
      </c>
      <c r="AT181" s="201" t="s">
        <v>75</v>
      </c>
      <c r="AU181" s="201" t="s">
        <v>83</v>
      </c>
      <c r="AY181" s="200" t="s">
        <v>201</v>
      </c>
      <c r="BK181" s="202">
        <f>BK182</f>
        <v>0</v>
      </c>
    </row>
    <row r="182" spans="1:65" s="2" customFormat="1" ht="21.75" customHeight="1">
      <c r="A182" s="35"/>
      <c r="B182" s="36"/>
      <c r="C182" s="205" t="s">
        <v>356</v>
      </c>
      <c r="D182" s="205" t="s">
        <v>203</v>
      </c>
      <c r="E182" s="206" t="s">
        <v>3218</v>
      </c>
      <c r="F182" s="207" t="s">
        <v>3219</v>
      </c>
      <c r="G182" s="208" t="s">
        <v>329</v>
      </c>
      <c r="H182" s="209">
        <v>9.8879999999999999</v>
      </c>
      <c r="I182" s="210"/>
      <c r="J182" s="211">
        <f>ROUND(I182*H182,2)</f>
        <v>0</v>
      </c>
      <c r="K182" s="212"/>
      <c r="L182" s="40"/>
      <c r="M182" s="274" t="s">
        <v>1</v>
      </c>
      <c r="N182" s="275" t="s">
        <v>42</v>
      </c>
      <c r="O182" s="276"/>
      <c r="P182" s="277">
        <f>O182*H182</f>
        <v>0</v>
      </c>
      <c r="Q182" s="277">
        <v>0</v>
      </c>
      <c r="R182" s="277">
        <f>Q182*H182</f>
        <v>0</v>
      </c>
      <c r="S182" s="277">
        <v>0</v>
      </c>
      <c r="T182" s="278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17" t="s">
        <v>207</v>
      </c>
      <c r="AT182" s="217" t="s">
        <v>203</v>
      </c>
      <c r="AU182" s="217" t="s">
        <v>88</v>
      </c>
      <c r="AY182" s="18" t="s">
        <v>201</v>
      </c>
      <c r="BE182" s="218">
        <f>IF(N182="základná",J182,0)</f>
        <v>0</v>
      </c>
      <c r="BF182" s="218">
        <f>IF(N182="znížená",J182,0)</f>
        <v>0</v>
      </c>
      <c r="BG182" s="218">
        <f>IF(N182="zákl. prenesená",J182,0)</f>
        <v>0</v>
      </c>
      <c r="BH182" s="218">
        <f>IF(N182="zníž. prenesená",J182,0)</f>
        <v>0</v>
      </c>
      <c r="BI182" s="218">
        <f>IF(N182="nulová",J182,0)</f>
        <v>0</v>
      </c>
      <c r="BJ182" s="18" t="s">
        <v>88</v>
      </c>
      <c r="BK182" s="218">
        <f>ROUND(I182*H182,2)</f>
        <v>0</v>
      </c>
      <c r="BL182" s="18" t="s">
        <v>207</v>
      </c>
      <c r="BM182" s="217" t="s">
        <v>3260</v>
      </c>
    </row>
    <row r="183" spans="1:65" s="2" customFormat="1" ht="6.95" customHeight="1">
      <c r="A183" s="35"/>
      <c r="B183" s="55"/>
      <c r="C183" s="56"/>
      <c r="D183" s="56"/>
      <c r="E183" s="56"/>
      <c r="F183" s="56"/>
      <c r="G183" s="56"/>
      <c r="H183" s="56"/>
      <c r="I183" s="155"/>
      <c r="J183" s="56"/>
      <c r="K183" s="56"/>
      <c r="L183" s="40"/>
      <c r="M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</row>
  </sheetData>
  <autoFilter ref="C124:K182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84"/>
  <sheetViews>
    <sheetView showGridLines="0" topLeftCell="A147" zoomScale="80" zoomScaleNormal="80" workbookViewId="0">
      <selection activeCell="Y127" sqref="Y127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12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1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AT2" s="18" t="s">
        <v>118</v>
      </c>
    </row>
    <row r="3" spans="1:46" s="1" customFormat="1" ht="6.95" customHeight="1">
      <c r="B3" s="113"/>
      <c r="C3" s="114"/>
      <c r="D3" s="114"/>
      <c r="E3" s="114"/>
      <c r="F3" s="114"/>
      <c r="G3" s="114"/>
      <c r="H3" s="114"/>
      <c r="I3" s="115"/>
      <c r="J3" s="114"/>
      <c r="K3" s="114"/>
      <c r="L3" s="21"/>
      <c r="AT3" s="18" t="s">
        <v>76</v>
      </c>
    </row>
    <row r="4" spans="1:46" s="1" customFormat="1" ht="24.95" customHeight="1">
      <c r="B4" s="21"/>
      <c r="D4" s="116" t="s">
        <v>149</v>
      </c>
      <c r="I4" s="112"/>
      <c r="L4" s="21"/>
      <c r="M4" s="117" t="s">
        <v>9</v>
      </c>
      <c r="AT4" s="18" t="s">
        <v>4</v>
      </c>
    </row>
    <row r="5" spans="1:46" s="1" customFormat="1" ht="6.95" customHeight="1">
      <c r="B5" s="21"/>
      <c r="I5" s="112"/>
      <c r="L5" s="21"/>
    </row>
    <row r="6" spans="1:46" s="1" customFormat="1" ht="12" customHeight="1">
      <c r="B6" s="21"/>
      <c r="D6" s="118" t="s">
        <v>15</v>
      </c>
      <c r="I6" s="112"/>
      <c r="L6" s="21"/>
    </row>
    <row r="7" spans="1:46" s="1" customFormat="1" ht="23.25" customHeight="1">
      <c r="B7" s="21"/>
      <c r="E7" s="339" t="str">
        <f>'Časť 1'!K6</f>
        <v>Detské jasle Komárno - výstavba zariadenia služieb rodinného a pracovného života</v>
      </c>
      <c r="F7" s="340"/>
      <c r="G7" s="340"/>
      <c r="H7" s="340"/>
      <c r="I7" s="112"/>
      <c r="L7" s="21"/>
    </row>
    <row r="8" spans="1:46" s="1" customFormat="1" ht="12" customHeight="1">
      <c r="B8" s="21"/>
      <c r="D8" s="118" t="s">
        <v>150</v>
      </c>
      <c r="I8" s="112"/>
      <c r="L8" s="21"/>
    </row>
    <row r="9" spans="1:46" s="2" customFormat="1" ht="16.5" customHeight="1">
      <c r="A9" s="35"/>
      <c r="B9" s="40"/>
      <c r="C9" s="35"/>
      <c r="D9" s="35"/>
      <c r="E9" s="339" t="s">
        <v>3102</v>
      </c>
      <c r="F9" s="341"/>
      <c r="G9" s="341"/>
      <c r="H9" s="341"/>
      <c r="I9" s="119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18" t="s">
        <v>152</v>
      </c>
      <c r="E10" s="35"/>
      <c r="F10" s="35"/>
      <c r="G10" s="35"/>
      <c r="H10" s="35"/>
      <c r="I10" s="119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42" t="s">
        <v>3261</v>
      </c>
      <c r="F11" s="341"/>
      <c r="G11" s="341"/>
      <c r="H11" s="341"/>
      <c r="I11" s="119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>
      <c r="A12" s="35"/>
      <c r="B12" s="40"/>
      <c r="C12" s="35"/>
      <c r="D12" s="35"/>
      <c r="E12" s="35"/>
      <c r="F12" s="35"/>
      <c r="G12" s="35"/>
      <c r="H12" s="35"/>
      <c r="I12" s="119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18" t="s">
        <v>17</v>
      </c>
      <c r="E13" s="35"/>
      <c r="F13" s="111" t="s">
        <v>1</v>
      </c>
      <c r="G13" s="35"/>
      <c r="H13" s="35"/>
      <c r="I13" s="120" t="s">
        <v>18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8" t="s">
        <v>19</v>
      </c>
      <c r="E14" s="35"/>
      <c r="F14" s="111" t="s">
        <v>20</v>
      </c>
      <c r="G14" s="35"/>
      <c r="H14" s="35"/>
      <c r="I14" s="120" t="s">
        <v>21</v>
      </c>
      <c r="J14" s="121" t="str">
        <f>'Časť 1'!AN9</f>
        <v>21. 4. 2020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119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18" t="s">
        <v>23</v>
      </c>
      <c r="E16" s="35"/>
      <c r="F16" s="35"/>
      <c r="G16" s="35"/>
      <c r="H16" s="35"/>
      <c r="I16" s="120" t="s">
        <v>24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25</v>
      </c>
      <c r="F17" s="35"/>
      <c r="G17" s="35"/>
      <c r="H17" s="35"/>
      <c r="I17" s="120" t="s">
        <v>26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119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18" t="s">
        <v>27</v>
      </c>
      <c r="E19" s="35"/>
      <c r="F19" s="35"/>
      <c r="G19" s="35"/>
      <c r="H19" s="35"/>
      <c r="I19" s="120" t="s">
        <v>24</v>
      </c>
      <c r="J19" s="31" t="str">
        <f>'Časť 1'!AN14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43" t="str">
        <f>'Časť 1'!E15</f>
        <v>Vyplň údaj</v>
      </c>
      <c r="F20" s="344"/>
      <c r="G20" s="344"/>
      <c r="H20" s="344"/>
      <c r="I20" s="120" t="s">
        <v>26</v>
      </c>
      <c r="J20" s="31" t="str">
        <f>'Časť 1'!AN15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119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18" t="s">
        <v>29</v>
      </c>
      <c r="E22" s="35"/>
      <c r="F22" s="35"/>
      <c r="G22" s="35"/>
      <c r="H22" s="35"/>
      <c r="I22" s="120" t="s">
        <v>24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30</v>
      </c>
      <c r="F23" s="35"/>
      <c r="G23" s="35"/>
      <c r="H23" s="35"/>
      <c r="I23" s="120" t="s">
        <v>26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119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18" t="s">
        <v>32</v>
      </c>
      <c r="E25" s="35"/>
      <c r="F25" s="35"/>
      <c r="G25" s="35"/>
      <c r="H25" s="35"/>
      <c r="I25" s="120" t="s">
        <v>24</v>
      </c>
      <c r="J25" s="111" t="str">
        <f>IF('Časť 1'!AN20="","",'Časť 1'!AN20)</f>
        <v/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tr">
        <f>IF('Časť 1'!E21="","",'Časť 1'!E21)</f>
        <v xml:space="preserve"> </v>
      </c>
      <c r="F26" s="35"/>
      <c r="G26" s="35"/>
      <c r="H26" s="35"/>
      <c r="I26" s="120" t="s">
        <v>26</v>
      </c>
      <c r="J26" s="111" t="str">
        <f>IF('Časť 1'!AN21="","",'Časť 1'!AN21)</f>
        <v/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119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18" t="s">
        <v>34</v>
      </c>
      <c r="E28" s="35"/>
      <c r="F28" s="35"/>
      <c r="G28" s="35"/>
      <c r="H28" s="35"/>
      <c r="I28" s="119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23.25" customHeight="1">
      <c r="A29" s="122"/>
      <c r="B29" s="123"/>
      <c r="C29" s="122"/>
      <c r="D29" s="122"/>
      <c r="E29" s="345" t="s">
        <v>154</v>
      </c>
      <c r="F29" s="345"/>
      <c r="G29" s="345"/>
      <c r="H29" s="345"/>
      <c r="I29" s="124"/>
      <c r="J29" s="122"/>
      <c r="K29" s="122"/>
      <c r="L29" s="125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119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6"/>
      <c r="E31" s="126"/>
      <c r="F31" s="126"/>
      <c r="G31" s="126"/>
      <c r="H31" s="126"/>
      <c r="I31" s="127"/>
      <c r="J31" s="126"/>
      <c r="K31" s="126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8" t="s">
        <v>36</v>
      </c>
      <c r="E32" s="35"/>
      <c r="F32" s="35"/>
      <c r="G32" s="35"/>
      <c r="H32" s="35"/>
      <c r="I32" s="119"/>
      <c r="J32" s="129">
        <f>ROUND(J127,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6"/>
      <c r="E33" s="126"/>
      <c r="F33" s="126"/>
      <c r="G33" s="126"/>
      <c r="H33" s="126"/>
      <c r="I33" s="127"/>
      <c r="J33" s="126"/>
      <c r="K33" s="126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30" t="s">
        <v>38</v>
      </c>
      <c r="G34" s="35"/>
      <c r="H34" s="35"/>
      <c r="I34" s="131" t="s">
        <v>37</v>
      </c>
      <c r="J34" s="130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32" t="s">
        <v>40</v>
      </c>
      <c r="E35" s="118" t="s">
        <v>41</v>
      </c>
      <c r="F35" s="133">
        <f>ROUND((SUM(BE127:BE183)),  2)</f>
        <v>0</v>
      </c>
      <c r="G35" s="35"/>
      <c r="H35" s="35"/>
      <c r="I35" s="134">
        <v>0.2</v>
      </c>
      <c r="J35" s="133">
        <f>ROUND(((SUM(BE127:BE183))*I35),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18" t="s">
        <v>42</v>
      </c>
      <c r="F36" s="133">
        <f>ROUND((SUM(BF127:BF183)),  2)</f>
        <v>0</v>
      </c>
      <c r="G36" s="35"/>
      <c r="H36" s="35"/>
      <c r="I36" s="134">
        <v>0.2</v>
      </c>
      <c r="J36" s="133">
        <f>ROUND(((SUM(BF127:BF183))*I36),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8" t="s">
        <v>43</v>
      </c>
      <c r="F37" s="133">
        <f>ROUND((SUM(BG127:BG183)),  2)</f>
        <v>0</v>
      </c>
      <c r="G37" s="35"/>
      <c r="H37" s="35"/>
      <c r="I37" s="134">
        <v>0.2</v>
      </c>
      <c r="J37" s="133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18" t="s">
        <v>44</v>
      </c>
      <c r="F38" s="133">
        <f>ROUND((SUM(BH127:BH183)),  2)</f>
        <v>0</v>
      </c>
      <c r="G38" s="35"/>
      <c r="H38" s="35"/>
      <c r="I38" s="134">
        <v>0.2</v>
      </c>
      <c r="J38" s="133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18" t="s">
        <v>45</v>
      </c>
      <c r="F39" s="133">
        <f>ROUND((SUM(BI127:BI183)),  2)</f>
        <v>0</v>
      </c>
      <c r="G39" s="35"/>
      <c r="H39" s="35"/>
      <c r="I39" s="134">
        <v>0</v>
      </c>
      <c r="J39" s="133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119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5"/>
      <c r="D41" s="136" t="s">
        <v>46</v>
      </c>
      <c r="E41" s="137"/>
      <c r="F41" s="137"/>
      <c r="G41" s="138" t="s">
        <v>47</v>
      </c>
      <c r="H41" s="139" t="s">
        <v>48</v>
      </c>
      <c r="I41" s="140"/>
      <c r="J41" s="141">
        <f>SUM(J32:J39)</f>
        <v>0</v>
      </c>
      <c r="K41" s="142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119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I43" s="112"/>
      <c r="L43" s="21"/>
    </row>
    <row r="44" spans="1:31" s="1" customFormat="1" ht="14.45" customHeight="1">
      <c r="B44" s="21"/>
      <c r="I44" s="112"/>
      <c r="L44" s="21"/>
    </row>
    <row r="45" spans="1:31" s="1" customFormat="1" ht="14.45" customHeight="1">
      <c r="B45" s="21"/>
      <c r="I45" s="112"/>
      <c r="L45" s="21"/>
    </row>
    <row r="46" spans="1:31" s="1" customFormat="1" ht="14.45" customHeight="1">
      <c r="B46" s="21"/>
      <c r="I46" s="112"/>
      <c r="L46" s="21"/>
    </row>
    <row r="47" spans="1:31" s="1" customFormat="1" ht="14.45" customHeight="1">
      <c r="B47" s="21"/>
      <c r="I47" s="112"/>
      <c r="L47" s="21"/>
    </row>
    <row r="48" spans="1:31" s="1" customFormat="1" ht="14.45" customHeight="1">
      <c r="B48" s="21"/>
      <c r="I48" s="112"/>
      <c r="L48" s="21"/>
    </row>
    <row r="49" spans="1:31" s="1" customFormat="1" ht="14.45" customHeight="1">
      <c r="B49" s="21"/>
      <c r="I49" s="112"/>
      <c r="L49" s="21"/>
    </row>
    <row r="50" spans="1:31" s="2" customFormat="1" ht="14.45" customHeight="1">
      <c r="B50" s="52"/>
      <c r="D50" s="143" t="s">
        <v>49</v>
      </c>
      <c r="E50" s="144"/>
      <c r="F50" s="144"/>
      <c r="G50" s="143" t="s">
        <v>50</v>
      </c>
      <c r="H50" s="144"/>
      <c r="I50" s="145"/>
      <c r="J50" s="144"/>
      <c r="K50" s="144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6" t="s">
        <v>51</v>
      </c>
      <c r="E61" s="147"/>
      <c r="F61" s="148" t="s">
        <v>52</v>
      </c>
      <c r="G61" s="146" t="s">
        <v>51</v>
      </c>
      <c r="H61" s="147"/>
      <c r="I61" s="149"/>
      <c r="J61" s="150" t="s">
        <v>52</v>
      </c>
      <c r="K61" s="147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43" t="s">
        <v>53</v>
      </c>
      <c r="E65" s="151"/>
      <c r="F65" s="151"/>
      <c r="G65" s="143" t="s">
        <v>54</v>
      </c>
      <c r="H65" s="151"/>
      <c r="I65" s="152"/>
      <c r="J65" s="151"/>
      <c r="K65" s="151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6" t="s">
        <v>51</v>
      </c>
      <c r="E76" s="147"/>
      <c r="F76" s="148" t="s">
        <v>52</v>
      </c>
      <c r="G76" s="146" t="s">
        <v>51</v>
      </c>
      <c r="H76" s="147"/>
      <c r="I76" s="149"/>
      <c r="J76" s="150" t="s">
        <v>52</v>
      </c>
      <c r="K76" s="147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53"/>
      <c r="C77" s="154"/>
      <c r="D77" s="154"/>
      <c r="E77" s="154"/>
      <c r="F77" s="154"/>
      <c r="G77" s="154"/>
      <c r="H77" s="154"/>
      <c r="I77" s="155"/>
      <c r="J77" s="154"/>
      <c r="K77" s="154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56"/>
      <c r="C81" s="157"/>
      <c r="D81" s="157"/>
      <c r="E81" s="157"/>
      <c r="F81" s="157"/>
      <c r="G81" s="157"/>
      <c r="H81" s="157"/>
      <c r="I81" s="158"/>
      <c r="J81" s="157"/>
      <c r="K81" s="157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155</v>
      </c>
      <c r="D82" s="37"/>
      <c r="E82" s="37"/>
      <c r="F82" s="37"/>
      <c r="G82" s="37"/>
      <c r="H82" s="37"/>
      <c r="I82" s="119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119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119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23.25" customHeight="1">
      <c r="A85" s="35"/>
      <c r="B85" s="36"/>
      <c r="C85" s="37"/>
      <c r="D85" s="37"/>
      <c r="E85" s="337" t="str">
        <f>E7</f>
        <v>Detské jasle Komárno - výstavba zariadenia služieb rodinného a pracovného života</v>
      </c>
      <c r="F85" s="338"/>
      <c r="G85" s="338"/>
      <c r="H85" s="338"/>
      <c r="I85" s="119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150</v>
      </c>
      <c r="D86" s="23"/>
      <c r="E86" s="23"/>
      <c r="F86" s="23"/>
      <c r="G86" s="23"/>
      <c r="H86" s="23"/>
      <c r="I86" s="112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37" t="s">
        <v>3102</v>
      </c>
      <c r="F87" s="336"/>
      <c r="G87" s="336"/>
      <c r="H87" s="336"/>
      <c r="I87" s="119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152</v>
      </c>
      <c r="D88" s="37"/>
      <c r="E88" s="37"/>
      <c r="F88" s="37"/>
      <c r="G88" s="37"/>
      <c r="H88" s="37"/>
      <c r="I88" s="119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305" t="str">
        <f>E11</f>
        <v xml:space="preserve">03 - SO-02.3  Vodomerná šachta </v>
      </c>
      <c r="F89" s="336"/>
      <c r="G89" s="336"/>
      <c r="H89" s="336"/>
      <c r="I89" s="119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119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19</v>
      </c>
      <c r="D91" s="37"/>
      <c r="E91" s="37"/>
      <c r="F91" s="28" t="str">
        <f>F14</f>
        <v>Komárno, Ul. gen. Klapku, p. č. 7046/4, 7051/393</v>
      </c>
      <c r="G91" s="37"/>
      <c r="H91" s="37"/>
      <c r="I91" s="120" t="s">
        <v>21</v>
      </c>
      <c r="J91" s="67" t="str">
        <f>IF(J14="","",J14)</f>
        <v>21. 4. 2020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119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23</v>
      </c>
      <c r="D93" s="37"/>
      <c r="E93" s="37"/>
      <c r="F93" s="28" t="str">
        <f>E17</f>
        <v>Amante n. o., Marcelová</v>
      </c>
      <c r="G93" s="37"/>
      <c r="H93" s="37"/>
      <c r="I93" s="120" t="s">
        <v>29</v>
      </c>
      <c r="J93" s="33" t="str">
        <f>E23</f>
        <v>Ing. Olivér Csémy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27</v>
      </c>
      <c r="D94" s="37"/>
      <c r="E94" s="37"/>
      <c r="F94" s="28" t="str">
        <f>IF(E20="","",E20)</f>
        <v>Vyplň údaj</v>
      </c>
      <c r="G94" s="37"/>
      <c r="H94" s="37"/>
      <c r="I94" s="120" t="s">
        <v>32</v>
      </c>
      <c r="J94" s="33" t="str">
        <f>E26</f>
        <v xml:space="preserve"> 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119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9" t="s">
        <v>156</v>
      </c>
      <c r="D96" s="160"/>
      <c r="E96" s="160"/>
      <c r="F96" s="160"/>
      <c r="G96" s="160"/>
      <c r="H96" s="160"/>
      <c r="I96" s="161"/>
      <c r="J96" s="162" t="s">
        <v>157</v>
      </c>
      <c r="K96" s="160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119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63" t="s">
        <v>158</v>
      </c>
      <c r="D98" s="37"/>
      <c r="E98" s="37"/>
      <c r="F98" s="37"/>
      <c r="G98" s="37"/>
      <c r="H98" s="37"/>
      <c r="I98" s="119"/>
      <c r="J98" s="85">
        <f>J127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159</v>
      </c>
    </row>
    <row r="99" spans="1:47" s="9" customFormat="1" ht="24.95" customHeight="1">
      <c r="B99" s="164"/>
      <c r="C99" s="165"/>
      <c r="D99" s="166" t="s">
        <v>160</v>
      </c>
      <c r="E99" s="167"/>
      <c r="F99" s="167"/>
      <c r="G99" s="167"/>
      <c r="H99" s="167"/>
      <c r="I99" s="168"/>
      <c r="J99" s="169">
        <f>J128</f>
        <v>0</v>
      </c>
      <c r="K99" s="165"/>
      <c r="L99" s="170"/>
    </row>
    <row r="100" spans="1:47" s="10" customFormat="1" ht="19.899999999999999" customHeight="1">
      <c r="B100" s="171"/>
      <c r="C100" s="105"/>
      <c r="D100" s="172" t="s">
        <v>161</v>
      </c>
      <c r="E100" s="173"/>
      <c r="F100" s="173"/>
      <c r="G100" s="173"/>
      <c r="H100" s="173"/>
      <c r="I100" s="174"/>
      <c r="J100" s="175">
        <f>J129</f>
        <v>0</v>
      </c>
      <c r="K100" s="105"/>
      <c r="L100" s="176"/>
    </row>
    <row r="101" spans="1:47" s="10" customFormat="1" ht="19.899999999999999" customHeight="1">
      <c r="B101" s="171"/>
      <c r="C101" s="105"/>
      <c r="D101" s="172" t="s">
        <v>164</v>
      </c>
      <c r="E101" s="173"/>
      <c r="F101" s="173"/>
      <c r="G101" s="173"/>
      <c r="H101" s="173"/>
      <c r="I101" s="174"/>
      <c r="J101" s="175">
        <f>J151</f>
        <v>0</v>
      </c>
      <c r="K101" s="105"/>
      <c r="L101" s="176"/>
    </row>
    <row r="102" spans="1:47" s="10" customFormat="1" ht="19.899999999999999" customHeight="1">
      <c r="B102" s="171"/>
      <c r="C102" s="105"/>
      <c r="D102" s="172" t="s">
        <v>3104</v>
      </c>
      <c r="E102" s="173"/>
      <c r="F102" s="173"/>
      <c r="G102" s="173"/>
      <c r="H102" s="173"/>
      <c r="I102" s="174"/>
      <c r="J102" s="175">
        <f>J165</f>
        <v>0</v>
      </c>
      <c r="K102" s="105"/>
      <c r="L102" s="176"/>
    </row>
    <row r="103" spans="1:47" s="10" customFormat="1" ht="19.899999999999999" customHeight="1">
      <c r="B103" s="171"/>
      <c r="C103" s="105"/>
      <c r="D103" s="172" t="s">
        <v>168</v>
      </c>
      <c r="E103" s="173"/>
      <c r="F103" s="173"/>
      <c r="G103" s="173"/>
      <c r="H103" s="173"/>
      <c r="I103" s="174"/>
      <c r="J103" s="175">
        <f>J169</f>
        <v>0</v>
      </c>
      <c r="K103" s="105"/>
      <c r="L103" s="176"/>
    </row>
    <row r="104" spans="1:47" s="9" customFormat="1" ht="24.95" customHeight="1">
      <c r="B104" s="164"/>
      <c r="C104" s="165"/>
      <c r="D104" s="166" t="s">
        <v>169</v>
      </c>
      <c r="E104" s="167"/>
      <c r="F104" s="167"/>
      <c r="G104" s="167"/>
      <c r="H104" s="167"/>
      <c r="I104" s="168"/>
      <c r="J104" s="169">
        <f>J171</f>
        <v>0</v>
      </c>
      <c r="K104" s="165"/>
      <c r="L104" s="170"/>
    </row>
    <row r="105" spans="1:47" s="10" customFormat="1" ht="19.899999999999999" customHeight="1">
      <c r="B105" s="171"/>
      <c r="C105" s="105"/>
      <c r="D105" s="172" t="s">
        <v>173</v>
      </c>
      <c r="E105" s="173"/>
      <c r="F105" s="173"/>
      <c r="G105" s="173"/>
      <c r="H105" s="173"/>
      <c r="I105" s="174"/>
      <c r="J105" s="175">
        <f>J172</f>
        <v>0</v>
      </c>
      <c r="K105" s="105"/>
      <c r="L105" s="176"/>
    </row>
    <row r="106" spans="1:47" s="2" customFormat="1" ht="21.75" customHeight="1">
      <c r="A106" s="35"/>
      <c r="B106" s="36"/>
      <c r="C106" s="37"/>
      <c r="D106" s="37"/>
      <c r="E106" s="37"/>
      <c r="F106" s="37"/>
      <c r="G106" s="37"/>
      <c r="H106" s="37"/>
      <c r="I106" s="119"/>
      <c r="J106" s="37"/>
      <c r="K106" s="37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47" s="2" customFormat="1" ht="6.95" customHeight="1">
      <c r="A107" s="35"/>
      <c r="B107" s="55"/>
      <c r="C107" s="56"/>
      <c r="D107" s="56"/>
      <c r="E107" s="56"/>
      <c r="F107" s="56"/>
      <c r="G107" s="56"/>
      <c r="H107" s="56"/>
      <c r="I107" s="155"/>
      <c r="J107" s="56"/>
      <c r="K107" s="56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11" spans="1:47" s="2" customFormat="1" ht="6.95" customHeight="1">
      <c r="A111" s="35"/>
      <c r="B111" s="57"/>
      <c r="C111" s="58"/>
      <c r="D111" s="58"/>
      <c r="E111" s="58"/>
      <c r="F111" s="58"/>
      <c r="G111" s="58"/>
      <c r="H111" s="58"/>
      <c r="I111" s="158"/>
      <c r="J111" s="58"/>
      <c r="K111" s="58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2" customFormat="1" ht="24.95" customHeight="1">
      <c r="A112" s="35"/>
      <c r="B112" s="36"/>
      <c r="C112" s="24" t="s">
        <v>188</v>
      </c>
      <c r="D112" s="37"/>
      <c r="E112" s="37"/>
      <c r="F112" s="37"/>
      <c r="G112" s="37"/>
      <c r="H112" s="37"/>
      <c r="I112" s="119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3" s="2" customFormat="1" ht="6.95" customHeight="1">
      <c r="A113" s="35"/>
      <c r="B113" s="36"/>
      <c r="C113" s="37"/>
      <c r="D113" s="37"/>
      <c r="E113" s="37"/>
      <c r="F113" s="37"/>
      <c r="G113" s="37"/>
      <c r="H113" s="37"/>
      <c r="I113" s="119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3" s="2" customFormat="1" ht="12" customHeight="1">
      <c r="A114" s="35"/>
      <c r="B114" s="36"/>
      <c r="C114" s="30" t="s">
        <v>15</v>
      </c>
      <c r="D114" s="37"/>
      <c r="E114" s="37"/>
      <c r="F114" s="37"/>
      <c r="G114" s="37"/>
      <c r="H114" s="37"/>
      <c r="I114" s="119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3" s="2" customFormat="1" ht="23.25" customHeight="1">
      <c r="A115" s="35"/>
      <c r="B115" s="36"/>
      <c r="C115" s="37"/>
      <c r="D115" s="37"/>
      <c r="E115" s="337" t="str">
        <f>E7</f>
        <v>Detské jasle Komárno - výstavba zariadenia služieb rodinného a pracovného života</v>
      </c>
      <c r="F115" s="338"/>
      <c r="G115" s="338"/>
      <c r="H115" s="338"/>
      <c r="I115" s="119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3" s="1" customFormat="1" ht="12" customHeight="1">
      <c r="B116" s="22"/>
      <c r="C116" s="30" t="s">
        <v>150</v>
      </c>
      <c r="D116" s="23"/>
      <c r="E116" s="23"/>
      <c r="F116" s="23"/>
      <c r="G116" s="23"/>
      <c r="H116" s="23"/>
      <c r="I116" s="112"/>
      <c r="J116" s="23"/>
      <c r="K116" s="23"/>
      <c r="L116" s="21"/>
    </row>
    <row r="117" spans="1:63" s="2" customFormat="1" ht="16.5" customHeight="1">
      <c r="A117" s="35"/>
      <c r="B117" s="36"/>
      <c r="C117" s="37"/>
      <c r="D117" s="37"/>
      <c r="E117" s="337" t="s">
        <v>3102</v>
      </c>
      <c r="F117" s="336"/>
      <c r="G117" s="336"/>
      <c r="H117" s="336"/>
      <c r="I117" s="119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3" s="2" customFormat="1" ht="12" customHeight="1">
      <c r="A118" s="35"/>
      <c r="B118" s="36"/>
      <c r="C118" s="30" t="s">
        <v>152</v>
      </c>
      <c r="D118" s="37"/>
      <c r="E118" s="37"/>
      <c r="F118" s="37"/>
      <c r="G118" s="37"/>
      <c r="H118" s="37"/>
      <c r="I118" s="119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3" s="2" customFormat="1" ht="16.5" customHeight="1">
      <c r="A119" s="35"/>
      <c r="B119" s="36"/>
      <c r="C119" s="37"/>
      <c r="D119" s="37"/>
      <c r="E119" s="305" t="str">
        <f>E11</f>
        <v xml:space="preserve">03 - SO-02.3  Vodomerná šachta </v>
      </c>
      <c r="F119" s="336"/>
      <c r="G119" s="336"/>
      <c r="H119" s="336"/>
      <c r="I119" s="119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3" s="2" customFormat="1" ht="6.95" customHeight="1">
      <c r="A120" s="35"/>
      <c r="B120" s="36"/>
      <c r="C120" s="37"/>
      <c r="D120" s="37"/>
      <c r="E120" s="37"/>
      <c r="F120" s="37"/>
      <c r="G120" s="37"/>
      <c r="H120" s="37"/>
      <c r="I120" s="119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3" s="2" customFormat="1" ht="12" customHeight="1">
      <c r="A121" s="35"/>
      <c r="B121" s="36"/>
      <c r="C121" s="30" t="s">
        <v>19</v>
      </c>
      <c r="D121" s="37"/>
      <c r="E121" s="37"/>
      <c r="F121" s="28" t="str">
        <f>F14</f>
        <v>Komárno, Ul. gen. Klapku, p. č. 7046/4, 7051/393</v>
      </c>
      <c r="G121" s="37"/>
      <c r="H121" s="37"/>
      <c r="I121" s="120" t="s">
        <v>21</v>
      </c>
      <c r="J121" s="67" t="str">
        <f>IF(J14="","",J14)</f>
        <v>21. 4. 2020</v>
      </c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3" s="2" customFormat="1" ht="6.95" customHeight="1">
      <c r="A122" s="35"/>
      <c r="B122" s="36"/>
      <c r="C122" s="37"/>
      <c r="D122" s="37"/>
      <c r="E122" s="37"/>
      <c r="F122" s="37"/>
      <c r="G122" s="37"/>
      <c r="H122" s="37"/>
      <c r="I122" s="119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3" s="2" customFormat="1" ht="15.2" customHeight="1">
      <c r="A123" s="35"/>
      <c r="B123" s="36"/>
      <c r="C123" s="30" t="s">
        <v>23</v>
      </c>
      <c r="D123" s="37"/>
      <c r="E123" s="37"/>
      <c r="F123" s="28" t="str">
        <f>E17</f>
        <v>Amante n. o., Marcelová</v>
      </c>
      <c r="G123" s="37"/>
      <c r="H123" s="37"/>
      <c r="I123" s="120" t="s">
        <v>29</v>
      </c>
      <c r="J123" s="33" t="str">
        <f>E23</f>
        <v>Ing. Olivér Csémy</v>
      </c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3" s="2" customFormat="1" ht="15.2" customHeight="1">
      <c r="A124" s="35"/>
      <c r="B124" s="36"/>
      <c r="C124" s="30" t="s">
        <v>27</v>
      </c>
      <c r="D124" s="37"/>
      <c r="E124" s="37"/>
      <c r="F124" s="28" t="str">
        <f>IF(E20="","",E20)</f>
        <v>Vyplň údaj</v>
      </c>
      <c r="G124" s="37"/>
      <c r="H124" s="37"/>
      <c r="I124" s="120" t="s">
        <v>32</v>
      </c>
      <c r="J124" s="33" t="str">
        <f>E26</f>
        <v xml:space="preserve"> </v>
      </c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63" s="2" customFormat="1" ht="10.35" customHeight="1">
      <c r="A125" s="35"/>
      <c r="B125" s="36"/>
      <c r="C125" s="37"/>
      <c r="D125" s="37"/>
      <c r="E125" s="37"/>
      <c r="F125" s="37"/>
      <c r="G125" s="37"/>
      <c r="H125" s="37"/>
      <c r="I125" s="119"/>
      <c r="J125" s="37"/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63" s="11" customFormat="1" ht="52.5" customHeight="1">
      <c r="A126" s="177"/>
      <c r="B126" s="178"/>
      <c r="C126" s="179" t="s">
        <v>189</v>
      </c>
      <c r="D126" s="180" t="s">
        <v>61</v>
      </c>
      <c r="E126" s="180" t="s">
        <v>57</v>
      </c>
      <c r="F126" s="180" t="s">
        <v>58</v>
      </c>
      <c r="G126" s="180" t="s">
        <v>190</v>
      </c>
      <c r="H126" s="180" t="s">
        <v>191</v>
      </c>
      <c r="I126" s="181" t="s">
        <v>3986</v>
      </c>
      <c r="J126" s="182" t="s">
        <v>3987</v>
      </c>
      <c r="K126" s="183" t="s">
        <v>192</v>
      </c>
      <c r="L126" s="286" t="s">
        <v>3988</v>
      </c>
      <c r="M126" s="76" t="s">
        <v>1</v>
      </c>
      <c r="N126" s="77" t="s">
        <v>40</v>
      </c>
      <c r="O126" s="77" t="s">
        <v>193</v>
      </c>
      <c r="P126" s="77" t="s">
        <v>194</v>
      </c>
      <c r="Q126" s="77" t="s">
        <v>195</v>
      </c>
      <c r="R126" s="77" t="s">
        <v>196</v>
      </c>
      <c r="S126" s="77" t="s">
        <v>197</v>
      </c>
      <c r="T126" s="78" t="s">
        <v>198</v>
      </c>
      <c r="U126" s="177"/>
      <c r="V126" s="177"/>
      <c r="W126" s="177"/>
      <c r="X126" s="177"/>
      <c r="Y126" s="177"/>
      <c r="Z126" s="177"/>
      <c r="AA126" s="177"/>
      <c r="AB126" s="177"/>
      <c r="AC126" s="177"/>
      <c r="AD126" s="177"/>
      <c r="AE126" s="177"/>
    </row>
    <row r="127" spans="1:63" s="2" customFormat="1" ht="22.9" customHeight="1">
      <c r="A127" s="35"/>
      <c r="B127" s="36"/>
      <c r="C127" s="83" t="s">
        <v>158</v>
      </c>
      <c r="D127" s="37"/>
      <c r="E127" s="37"/>
      <c r="F127" s="37"/>
      <c r="G127" s="37"/>
      <c r="H127" s="37"/>
      <c r="I127" s="119"/>
      <c r="J127" s="184">
        <f>BK127</f>
        <v>0</v>
      </c>
      <c r="K127" s="37"/>
      <c r="L127" s="40"/>
      <c r="M127" s="79"/>
      <c r="N127" s="185"/>
      <c r="O127" s="80"/>
      <c r="P127" s="186">
        <f>P128+P171</f>
        <v>0</v>
      </c>
      <c r="Q127" s="80"/>
      <c r="R127" s="186">
        <f>R128+R171</f>
        <v>5.4922573640000003</v>
      </c>
      <c r="S127" s="80"/>
      <c r="T127" s="187">
        <f>T128+T171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8" t="s">
        <v>75</v>
      </c>
      <c r="AU127" s="18" t="s">
        <v>159</v>
      </c>
      <c r="BK127" s="188">
        <f>BK128+BK171</f>
        <v>0</v>
      </c>
    </row>
    <row r="128" spans="1:63" s="12" customFormat="1" ht="25.9" customHeight="1">
      <c r="B128" s="189"/>
      <c r="C128" s="190"/>
      <c r="D128" s="191" t="s">
        <v>75</v>
      </c>
      <c r="E128" s="192" t="s">
        <v>199</v>
      </c>
      <c r="F128" s="192" t="s">
        <v>200</v>
      </c>
      <c r="G128" s="190"/>
      <c r="H128" s="190"/>
      <c r="I128" s="193"/>
      <c r="J128" s="194">
        <f>BK128</f>
        <v>0</v>
      </c>
      <c r="K128" s="190"/>
      <c r="L128" s="195"/>
      <c r="M128" s="196"/>
      <c r="N128" s="197"/>
      <c r="O128" s="197"/>
      <c r="P128" s="198">
        <f>P129+P151+P165+P169</f>
        <v>0</v>
      </c>
      <c r="Q128" s="197"/>
      <c r="R128" s="198">
        <f>R129+R151+R165+R169</f>
        <v>5.4796113640000002</v>
      </c>
      <c r="S128" s="197"/>
      <c r="T128" s="199">
        <f>T129+T151+T165+T169</f>
        <v>0</v>
      </c>
      <c r="AR128" s="200" t="s">
        <v>83</v>
      </c>
      <c r="AT128" s="201" t="s">
        <v>75</v>
      </c>
      <c r="AU128" s="201" t="s">
        <v>76</v>
      </c>
      <c r="AY128" s="200" t="s">
        <v>201</v>
      </c>
      <c r="BK128" s="202">
        <f>BK129+BK151+BK165+BK169</f>
        <v>0</v>
      </c>
    </row>
    <row r="129" spans="1:65" s="12" customFormat="1" ht="22.9" customHeight="1">
      <c r="B129" s="189"/>
      <c r="C129" s="190"/>
      <c r="D129" s="191" t="s">
        <v>75</v>
      </c>
      <c r="E129" s="203" t="s">
        <v>83</v>
      </c>
      <c r="F129" s="203" t="s">
        <v>202</v>
      </c>
      <c r="G129" s="190"/>
      <c r="H129" s="190"/>
      <c r="I129" s="193"/>
      <c r="J129" s="204">
        <f>BK129</f>
        <v>0</v>
      </c>
      <c r="K129" s="190"/>
      <c r="L129" s="195"/>
      <c r="M129" s="196"/>
      <c r="N129" s="197"/>
      <c r="O129" s="197"/>
      <c r="P129" s="198">
        <f>SUM(P130:P150)</f>
        <v>0</v>
      </c>
      <c r="Q129" s="197"/>
      <c r="R129" s="198">
        <f>SUM(R130:R150)</f>
        <v>0</v>
      </c>
      <c r="S129" s="197"/>
      <c r="T129" s="199">
        <f>SUM(T130:T150)</f>
        <v>0</v>
      </c>
      <c r="AR129" s="200" t="s">
        <v>83</v>
      </c>
      <c r="AT129" s="201" t="s">
        <v>75</v>
      </c>
      <c r="AU129" s="201" t="s">
        <v>83</v>
      </c>
      <c r="AY129" s="200" t="s">
        <v>201</v>
      </c>
      <c r="BK129" s="202">
        <f>SUM(BK130:BK150)</f>
        <v>0</v>
      </c>
    </row>
    <row r="130" spans="1:65" s="2" customFormat="1" ht="16.5" customHeight="1">
      <c r="A130" s="35"/>
      <c r="B130" s="36"/>
      <c r="C130" s="205" t="s">
        <v>83</v>
      </c>
      <c r="D130" s="205" t="s">
        <v>203</v>
      </c>
      <c r="E130" s="206" t="s">
        <v>3109</v>
      </c>
      <c r="F130" s="207" t="s">
        <v>3110</v>
      </c>
      <c r="G130" s="208" t="s">
        <v>206</v>
      </c>
      <c r="H130" s="209">
        <v>19.399999999999999</v>
      </c>
      <c r="I130" s="210"/>
      <c r="J130" s="211">
        <f>ROUND(I130*H130,2)</f>
        <v>0</v>
      </c>
      <c r="K130" s="212"/>
      <c r="L130" s="40"/>
      <c r="M130" s="213" t="s">
        <v>1</v>
      </c>
      <c r="N130" s="214" t="s">
        <v>42</v>
      </c>
      <c r="O130" s="72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17" t="s">
        <v>207</v>
      </c>
      <c r="AT130" s="217" t="s">
        <v>203</v>
      </c>
      <c r="AU130" s="217" t="s">
        <v>88</v>
      </c>
      <c r="AY130" s="18" t="s">
        <v>201</v>
      </c>
      <c r="BE130" s="218">
        <f>IF(N130="základná",J130,0)</f>
        <v>0</v>
      </c>
      <c r="BF130" s="218">
        <f>IF(N130="znížená",J130,0)</f>
        <v>0</v>
      </c>
      <c r="BG130" s="218">
        <f>IF(N130="zákl. prenesená",J130,0)</f>
        <v>0</v>
      </c>
      <c r="BH130" s="218">
        <f>IF(N130="zníž. prenesená",J130,0)</f>
        <v>0</v>
      </c>
      <c r="BI130" s="218">
        <f>IF(N130="nulová",J130,0)</f>
        <v>0</v>
      </c>
      <c r="BJ130" s="18" t="s">
        <v>88</v>
      </c>
      <c r="BK130" s="218">
        <f>ROUND(I130*H130,2)</f>
        <v>0</v>
      </c>
      <c r="BL130" s="18" t="s">
        <v>207</v>
      </c>
      <c r="BM130" s="217" t="s">
        <v>3262</v>
      </c>
    </row>
    <row r="131" spans="1:65" s="16" customFormat="1" ht="22.5">
      <c r="B131" s="264"/>
      <c r="C131" s="265"/>
      <c r="D131" s="221" t="s">
        <v>209</v>
      </c>
      <c r="E131" s="266" t="s">
        <v>1</v>
      </c>
      <c r="F131" s="267" t="s">
        <v>3263</v>
      </c>
      <c r="G131" s="265"/>
      <c r="H131" s="266" t="s">
        <v>1</v>
      </c>
      <c r="I131" s="268"/>
      <c r="J131" s="265"/>
      <c r="K131" s="265"/>
      <c r="L131" s="269"/>
      <c r="M131" s="270"/>
      <c r="N131" s="271"/>
      <c r="O131" s="271"/>
      <c r="P131" s="271"/>
      <c r="Q131" s="271"/>
      <c r="R131" s="271"/>
      <c r="S131" s="271"/>
      <c r="T131" s="272"/>
      <c r="AT131" s="273" t="s">
        <v>209</v>
      </c>
      <c r="AU131" s="273" t="s">
        <v>88</v>
      </c>
      <c r="AV131" s="16" t="s">
        <v>83</v>
      </c>
      <c r="AW131" s="16" t="s">
        <v>31</v>
      </c>
      <c r="AX131" s="16" t="s">
        <v>76</v>
      </c>
      <c r="AY131" s="273" t="s">
        <v>201</v>
      </c>
    </row>
    <row r="132" spans="1:65" s="16" customFormat="1" ht="22.5">
      <c r="B132" s="264"/>
      <c r="C132" s="265"/>
      <c r="D132" s="221" t="s">
        <v>209</v>
      </c>
      <c r="E132" s="266" t="s">
        <v>1</v>
      </c>
      <c r="F132" s="267" t="s">
        <v>3264</v>
      </c>
      <c r="G132" s="265"/>
      <c r="H132" s="266" t="s">
        <v>1</v>
      </c>
      <c r="I132" s="268"/>
      <c r="J132" s="265"/>
      <c r="K132" s="265"/>
      <c r="L132" s="269"/>
      <c r="M132" s="270"/>
      <c r="N132" s="271"/>
      <c r="O132" s="271"/>
      <c r="P132" s="271"/>
      <c r="Q132" s="271"/>
      <c r="R132" s="271"/>
      <c r="S132" s="271"/>
      <c r="T132" s="272"/>
      <c r="AT132" s="273" t="s">
        <v>209</v>
      </c>
      <c r="AU132" s="273" t="s">
        <v>88</v>
      </c>
      <c r="AV132" s="16" t="s">
        <v>83</v>
      </c>
      <c r="AW132" s="16" t="s">
        <v>31</v>
      </c>
      <c r="AX132" s="16" t="s">
        <v>76</v>
      </c>
      <c r="AY132" s="273" t="s">
        <v>201</v>
      </c>
    </row>
    <row r="133" spans="1:65" s="13" customFormat="1">
      <c r="B133" s="219"/>
      <c r="C133" s="220"/>
      <c r="D133" s="221" t="s">
        <v>209</v>
      </c>
      <c r="E133" s="222" t="s">
        <v>1</v>
      </c>
      <c r="F133" s="223" t="s">
        <v>3265</v>
      </c>
      <c r="G133" s="220"/>
      <c r="H133" s="224">
        <v>18.228000000000002</v>
      </c>
      <c r="I133" s="225"/>
      <c r="J133" s="220"/>
      <c r="K133" s="220"/>
      <c r="L133" s="226"/>
      <c r="M133" s="227"/>
      <c r="N133" s="228"/>
      <c r="O133" s="228"/>
      <c r="P133" s="228"/>
      <c r="Q133" s="228"/>
      <c r="R133" s="228"/>
      <c r="S133" s="228"/>
      <c r="T133" s="229"/>
      <c r="AT133" s="230" t="s">
        <v>209</v>
      </c>
      <c r="AU133" s="230" t="s">
        <v>88</v>
      </c>
      <c r="AV133" s="13" t="s">
        <v>88</v>
      </c>
      <c r="AW133" s="13" t="s">
        <v>31</v>
      </c>
      <c r="AX133" s="13" t="s">
        <v>76</v>
      </c>
      <c r="AY133" s="230" t="s">
        <v>201</v>
      </c>
    </row>
    <row r="134" spans="1:65" s="13" customFormat="1">
      <c r="B134" s="219"/>
      <c r="C134" s="220"/>
      <c r="D134" s="221" t="s">
        <v>209</v>
      </c>
      <c r="E134" s="222" t="s">
        <v>1</v>
      </c>
      <c r="F134" s="223" t="s">
        <v>3266</v>
      </c>
      <c r="G134" s="220"/>
      <c r="H134" s="224">
        <v>1.1339999999999999</v>
      </c>
      <c r="I134" s="225"/>
      <c r="J134" s="220"/>
      <c r="K134" s="220"/>
      <c r="L134" s="226"/>
      <c r="M134" s="227"/>
      <c r="N134" s="228"/>
      <c r="O134" s="228"/>
      <c r="P134" s="228"/>
      <c r="Q134" s="228"/>
      <c r="R134" s="228"/>
      <c r="S134" s="228"/>
      <c r="T134" s="229"/>
      <c r="AT134" s="230" t="s">
        <v>209</v>
      </c>
      <c r="AU134" s="230" t="s">
        <v>88</v>
      </c>
      <c r="AV134" s="13" t="s">
        <v>88</v>
      </c>
      <c r="AW134" s="13" t="s">
        <v>31</v>
      </c>
      <c r="AX134" s="13" t="s">
        <v>76</v>
      </c>
      <c r="AY134" s="230" t="s">
        <v>201</v>
      </c>
    </row>
    <row r="135" spans="1:65" s="15" customFormat="1">
      <c r="B135" s="242"/>
      <c r="C135" s="243"/>
      <c r="D135" s="221" t="s">
        <v>209</v>
      </c>
      <c r="E135" s="244" t="s">
        <v>1</v>
      </c>
      <c r="F135" s="245" t="s">
        <v>240</v>
      </c>
      <c r="G135" s="243"/>
      <c r="H135" s="246">
        <v>19.362000000000002</v>
      </c>
      <c r="I135" s="247"/>
      <c r="J135" s="243"/>
      <c r="K135" s="243"/>
      <c r="L135" s="248"/>
      <c r="M135" s="249"/>
      <c r="N135" s="250"/>
      <c r="O135" s="250"/>
      <c r="P135" s="250"/>
      <c r="Q135" s="250"/>
      <c r="R135" s="250"/>
      <c r="S135" s="250"/>
      <c r="T135" s="251"/>
      <c r="AT135" s="252" t="s">
        <v>209</v>
      </c>
      <c r="AU135" s="252" t="s">
        <v>88</v>
      </c>
      <c r="AV135" s="15" t="s">
        <v>219</v>
      </c>
      <c r="AW135" s="15" t="s">
        <v>31</v>
      </c>
      <c r="AX135" s="15" t="s">
        <v>76</v>
      </c>
      <c r="AY135" s="252" t="s">
        <v>201</v>
      </c>
    </row>
    <row r="136" spans="1:65" s="13" customFormat="1">
      <c r="B136" s="219"/>
      <c r="C136" s="220"/>
      <c r="D136" s="221" t="s">
        <v>209</v>
      </c>
      <c r="E136" s="222" t="s">
        <v>1</v>
      </c>
      <c r="F136" s="223" t="s">
        <v>324</v>
      </c>
      <c r="G136" s="220"/>
      <c r="H136" s="224">
        <v>3.7999999999999999E-2</v>
      </c>
      <c r="I136" s="225"/>
      <c r="J136" s="220"/>
      <c r="K136" s="220"/>
      <c r="L136" s="226"/>
      <c r="M136" s="227"/>
      <c r="N136" s="228"/>
      <c r="O136" s="228"/>
      <c r="P136" s="228"/>
      <c r="Q136" s="228"/>
      <c r="R136" s="228"/>
      <c r="S136" s="228"/>
      <c r="T136" s="229"/>
      <c r="AT136" s="230" t="s">
        <v>209</v>
      </c>
      <c r="AU136" s="230" t="s">
        <v>88</v>
      </c>
      <c r="AV136" s="13" t="s">
        <v>88</v>
      </c>
      <c r="AW136" s="13" t="s">
        <v>31</v>
      </c>
      <c r="AX136" s="13" t="s">
        <v>76</v>
      </c>
      <c r="AY136" s="230" t="s">
        <v>201</v>
      </c>
    </row>
    <row r="137" spans="1:65" s="14" customFormat="1">
      <c r="B137" s="231"/>
      <c r="C137" s="232"/>
      <c r="D137" s="221" t="s">
        <v>209</v>
      </c>
      <c r="E137" s="233" t="s">
        <v>1</v>
      </c>
      <c r="F137" s="234" t="s">
        <v>232</v>
      </c>
      <c r="G137" s="232"/>
      <c r="H137" s="235">
        <v>19.400000000000002</v>
      </c>
      <c r="I137" s="236"/>
      <c r="J137" s="232"/>
      <c r="K137" s="232"/>
      <c r="L137" s="237"/>
      <c r="M137" s="238"/>
      <c r="N137" s="239"/>
      <c r="O137" s="239"/>
      <c r="P137" s="239"/>
      <c r="Q137" s="239"/>
      <c r="R137" s="239"/>
      <c r="S137" s="239"/>
      <c r="T137" s="240"/>
      <c r="AT137" s="241" t="s">
        <v>209</v>
      </c>
      <c r="AU137" s="241" t="s">
        <v>88</v>
      </c>
      <c r="AV137" s="14" t="s">
        <v>207</v>
      </c>
      <c r="AW137" s="14" t="s">
        <v>31</v>
      </c>
      <c r="AX137" s="14" t="s">
        <v>83</v>
      </c>
      <c r="AY137" s="241" t="s">
        <v>201</v>
      </c>
    </row>
    <row r="138" spans="1:65" s="2" customFormat="1" ht="16.5" customHeight="1">
      <c r="A138" s="35"/>
      <c r="B138" s="36"/>
      <c r="C138" s="205" t="s">
        <v>88</v>
      </c>
      <c r="D138" s="205" t="s">
        <v>203</v>
      </c>
      <c r="E138" s="206" t="s">
        <v>3114</v>
      </c>
      <c r="F138" s="207" t="s">
        <v>3267</v>
      </c>
      <c r="G138" s="208" t="s">
        <v>206</v>
      </c>
      <c r="H138" s="209">
        <v>5.8</v>
      </c>
      <c r="I138" s="210"/>
      <c r="J138" s="211">
        <f>ROUND(I138*H138,2)</f>
        <v>0</v>
      </c>
      <c r="K138" s="212"/>
      <c r="L138" s="40"/>
      <c r="M138" s="213" t="s">
        <v>1</v>
      </c>
      <c r="N138" s="214" t="s">
        <v>42</v>
      </c>
      <c r="O138" s="72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17" t="s">
        <v>207</v>
      </c>
      <c r="AT138" s="217" t="s">
        <v>203</v>
      </c>
      <c r="AU138" s="217" t="s">
        <v>88</v>
      </c>
      <c r="AY138" s="18" t="s">
        <v>201</v>
      </c>
      <c r="BE138" s="218">
        <f>IF(N138="základná",J138,0)</f>
        <v>0</v>
      </c>
      <c r="BF138" s="218">
        <f>IF(N138="znížená",J138,0)</f>
        <v>0</v>
      </c>
      <c r="BG138" s="218">
        <f>IF(N138="zákl. prenesená",J138,0)</f>
        <v>0</v>
      </c>
      <c r="BH138" s="218">
        <f>IF(N138="zníž. prenesená",J138,0)</f>
        <v>0</v>
      </c>
      <c r="BI138" s="218">
        <f>IF(N138="nulová",J138,0)</f>
        <v>0</v>
      </c>
      <c r="BJ138" s="18" t="s">
        <v>88</v>
      </c>
      <c r="BK138" s="218">
        <f>ROUND(I138*H138,2)</f>
        <v>0</v>
      </c>
      <c r="BL138" s="18" t="s">
        <v>207</v>
      </c>
      <c r="BM138" s="217" t="s">
        <v>3268</v>
      </c>
    </row>
    <row r="139" spans="1:65" s="2" customFormat="1" ht="21.75" customHeight="1">
      <c r="A139" s="35"/>
      <c r="B139" s="36"/>
      <c r="C139" s="205" t="s">
        <v>219</v>
      </c>
      <c r="D139" s="205" t="s">
        <v>203</v>
      </c>
      <c r="E139" s="206" t="s">
        <v>247</v>
      </c>
      <c r="F139" s="207" t="s">
        <v>248</v>
      </c>
      <c r="G139" s="208" t="s">
        <v>206</v>
      </c>
      <c r="H139" s="209">
        <v>5</v>
      </c>
      <c r="I139" s="210"/>
      <c r="J139" s="211">
        <f>ROUND(I139*H139,2)</f>
        <v>0</v>
      </c>
      <c r="K139" s="212"/>
      <c r="L139" s="40"/>
      <c r="M139" s="213" t="s">
        <v>1</v>
      </c>
      <c r="N139" s="214" t="s">
        <v>42</v>
      </c>
      <c r="O139" s="72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17" t="s">
        <v>207</v>
      </c>
      <c r="AT139" s="217" t="s">
        <v>203</v>
      </c>
      <c r="AU139" s="217" t="s">
        <v>88</v>
      </c>
      <c r="AY139" s="18" t="s">
        <v>201</v>
      </c>
      <c r="BE139" s="218">
        <f>IF(N139="základná",J139,0)</f>
        <v>0</v>
      </c>
      <c r="BF139" s="218">
        <f>IF(N139="znížená",J139,0)</f>
        <v>0</v>
      </c>
      <c r="BG139" s="218">
        <f>IF(N139="zákl. prenesená",J139,0)</f>
        <v>0</v>
      </c>
      <c r="BH139" s="218">
        <f>IF(N139="zníž. prenesená",J139,0)</f>
        <v>0</v>
      </c>
      <c r="BI139" s="218">
        <f>IF(N139="nulová",J139,0)</f>
        <v>0</v>
      </c>
      <c r="BJ139" s="18" t="s">
        <v>88</v>
      </c>
      <c r="BK139" s="218">
        <f>ROUND(I139*H139,2)</f>
        <v>0</v>
      </c>
      <c r="BL139" s="18" t="s">
        <v>207</v>
      </c>
      <c r="BM139" s="217" t="s">
        <v>3269</v>
      </c>
    </row>
    <row r="140" spans="1:65" s="13" customFormat="1">
      <c r="B140" s="219"/>
      <c r="C140" s="220"/>
      <c r="D140" s="221" t="s">
        <v>209</v>
      </c>
      <c r="E140" s="222" t="s">
        <v>1</v>
      </c>
      <c r="F140" s="223" t="s">
        <v>3270</v>
      </c>
      <c r="G140" s="220"/>
      <c r="H140" s="224">
        <v>19.399999999999999</v>
      </c>
      <c r="I140" s="225"/>
      <c r="J140" s="220"/>
      <c r="K140" s="220"/>
      <c r="L140" s="226"/>
      <c r="M140" s="227"/>
      <c r="N140" s="228"/>
      <c r="O140" s="228"/>
      <c r="P140" s="228"/>
      <c r="Q140" s="228"/>
      <c r="R140" s="228"/>
      <c r="S140" s="228"/>
      <c r="T140" s="229"/>
      <c r="AT140" s="230" t="s">
        <v>209</v>
      </c>
      <c r="AU140" s="230" t="s">
        <v>88</v>
      </c>
      <c r="AV140" s="13" t="s">
        <v>88</v>
      </c>
      <c r="AW140" s="13" t="s">
        <v>31</v>
      </c>
      <c r="AX140" s="13" t="s">
        <v>76</v>
      </c>
      <c r="AY140" s="230" t="s">
        <v>201</v>
      </c>
    </row>
    <row r="141" spans="1:65" s="13" customFormat="1">
      <c r="B141" s="219"/>
      <c r="C141" s="220"/>
      <c r="D141" s="221" t="s">
        <v>209</v>
      </c>
      <c r="E141" s="222" t="s">
        <v>1</v>
      </c>
      <c r="F141" s="223" t="s">
        <v>3271</v>
      </c>
      <c r="G141" s="220"/>
      <c r="H141" s="224">
        <v>-14.4</v>
      </c>
      <c r="I141" s="225"/>
      <c r="J141" s="220"/>
      <c r="K141" s="220"/>
      <c r="L141" s="226"/>
      <c r="M141" s="227"/>
      <c r="N141" s="228"/>
      <c r="O141" s="228"/>
      <c r="P141" s="228"/>
      <c r="Q141" s="228"/>
      <c r="R141" s="228"/>
      <c r="S141" s="228"/>
      <c r="T141" s="229"/>
      <c r="AT141" s="230" t="s">
        <v>209</v>
      </c>
      <c r="AU141" s="230" t="s">
        <v>88</v>
      </c>
      <c r="AV141" s="13" t="s">
        <v>88</v>
      </c>
      <c r="AW141" s="13" t="s">
        <v>31</v>
      </c>
      <c r="AX141" s="13" t="s">
        <v>76</v>
      </c>
      <c r="AY141" s="230" t="s">
        <v>201</v>
      </c>
    </row>
    <row r="142" spans="1:65" s="14" customFormat="1">
      <c r="B142" s="231"/>
      <c r="C142" s="232"/>
      <c r="D142" s="221" t="s">
        <v>209</v>
      </c>
      <c r="E142" s="233" t="s">
        <v>1</v>
      </c>
      <c r="F142" s="234" t="s">
        <v>252</v>
      </c>
      <c r="G142" s="232"/>
      <c r="H142" s="235">
        <v>4.9999999999999982</v>
      </c>
      <c r="I142" s="236"/>
      <c r="J142" s="232"/>
      <c r="K142" s="232"/>
      <c r="L142" s="237"/>
      <c r="M142" s="238"/>
      <c r="N142" s="239"/>
      <c r="O142" s="239"/>
      <c r="P142" s="239"/>
      <c r="Q142" s="239"/>
      <c r="R142" s="239"/>
      <c r="S142" s="239"/>
      <c r="T142" s="240"/>
      <c r="AT142" s="241" t="s">
        <v>209</v>
      </c>
      <c r="AU142" s="241" t="s">
        <v>88</v>
      </c>
      <c r="AV142" s="14" t="s">
        <v>207</v>
      </c>
      <c r="AW142" s="14" t="s">
        <v>31</v>
      </c>
      <c r="AX142" s="14" t="s">
        <v>83</v>
      </c>
      <c r="AY142" s="241" t="s">
        <v>201</v>
      </c>
    </row>
    <row r="143" spans="1:65" s="2" customFormat="1" ht="16.5" customHeight="1">
      <c r="A143" s="35"/>
      <c r="B143" s="36"/>
      <c r="C143" s="205" t="s">
        <v>207</v>
      </c>
      <c r="D143" s="205" t="s">
        <v>203</v>
      </c>
      <c r="E143" s="206" t="s">
        <v>3148</v>
      </c>
      <c r="F143" s="207" t="s">
        <v>3149</v>
      </c>
      <c r="G143" s="208" t="s">
        <v>206</v>
      </c>
      <c r="H143" s="209">
        <v>5</v>
      </c>
      <c r="I143" s="210"/>
      <c r="J143" s="211">
        <f>ROUND(I143*H143,2)</f>
        <v>0</v>
      </c>
      <c r="K143" s="212"/>
      <c r="L143" s="40"/>
      <c r="M143" s="213" t="s">
        <v>1</v>
      </c>
      <c r="N143" s="214" t="s">
        <v>42</v>
      </c>
      <c r="O143" s="72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17" t="s">
        <v>207</v>
      </c>
      <c r="AT143" s="217" t="s">
        <v>203</v>
      </c>
      <c r="AU143" s="217" t="s">
        <v>88</v>
      </c>
      <c r="AY143" s="18" t="s">
        <v>201</v>
      </c>
      <c r="BE143" s="218">
        <f>IF(N143="základná",J143,0)</f>
        <v>0</v>
      </c>
      <c r="BF143" s="218">
        <f>IF(N143="znížená",J143,0)</f>
        <v>0</v>
      </c>
      <c r="BG143" s="218">
        <f>IF(N143="zákl. prenesená",J143,0)</f>
        <v>0</v>
      </c>
      <c r="BH143" s="218">
        <f>IF(N143="zníž. prenesená",J143,0)</f>
        <v>0</v>
      </c>
      <c r="BI143" s="218">
        <f>IF(N143="nulová",J143,0)</f>
        <v>0</v>
      </c>
      <c r="BJ143" s="18" t="s">
        <v>88</v>
      </c>
      <c r="BK143" s="218">
        <f>ROUND(I143*H143,2)</f>
        <v>0</v>
      </c>
      <c r="BL143" s="18" t="s">
        <v>207</v>
      </c>
      <c r="BM143" s="217" t="s">
        <v>3272</v>
      </c>
    </row>
    <row r="144" spans="1:65" s="2" customFormat="1" ht="26.25" customHeight="1">
      <c r="A144" s="35"/>
      <c r="B144" s="36"/>
      <c r="C144" s="205" t="s">
        <v>233</v>
      </c>
      <c r="D144" s="205" t="s">
        <v>203</v>
      </c>
      <c r="E144" s="206" t="s">
        <v>3273</v>
      </c>
      <c r="F144" s="207" t="s">
        <v>3274</v>
      </c>
      <c r="G144" s="208" t="s">
        <v>206</v>
      </c>
      <c r="H144" s="209">
        <v>14.4</v>
      </c>
      <c r="I144" s="210"/>
      <c r="J144" s="211">
        <f>ROUND(I144*H144,2)</f>
        <v>0</v>
      </c>
      <c r="K144" s="212"/>
      <c r="L144" s="40"/>
      <c r="M144" s="213" t="s">
        <v>1</v>
      </c>
      <c r="N144" s="214" t="s">
        <v>42</v>
      </c>
      <c r="O144" s="72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17" t="s">
        <v>207</v>
      </c>
      <c r="AT144" s="217" t="s">
        <v>203</v>
      </c>
      <c r="AU144" s="217" t="s">
        <v>88</v>
      </c>
      <c r="AY144" s="18" t="s">
        <v>201</v>
      </c>
      <c r="BE144" s="218">
        <f>IF(N144="základná",J144,0)</f>
        <v>0</v>
      </c>
      <c r="BF144" s="218">
        <f>IF(N144="znížená",J144,0)</f>
        <v>0</v>
      </c>
      <c r="BG144" s="218">
        <f>IF(N144="zákl. prenesená",J144,0)</f>
        <v>0</v>
      </c>
      <c r="BH144" s="218">
        <f>IF(N144="zníž. prenesená",J144,0)</f>
        <v>0</v>
      </c>
      <c r="BI144" s="218">
        <f>IF(N144="nulová",J144,0)</f>
        <v>0</v>
      </c>
      <c r="BJ144" s="18" t="s">
        <v>88</v>
      </c>
      <c r="BK144" s="218">
        <f>ROUND(I144*H144,2)</f>
        <v>0</v>
      </c>
      <c r="BL144" s="18" t="s">
        <v>207</v>
      </c>
      <c r="BM144" s="217" t="s">
        <v>3275</v>
      </c>
    </row>
    <row r="145" spans="1:65" s="13" customFormat="1">
      <c r="B145" s="219"/>
      <c r="C145" s="220"/>
      <c r="D145" s="221" t="s">
        <v>209</v>
      </c>
      <c r="E145" s="222" t="s">
        <v>1</v>
      </c>
      <c r="F145" s="223" t="s">
        <v>3270</v>
      </c>
      <c r="G145" s="220"/>
      <c r="H145" s="224">
        <v>19.399999999999999</v>
      </c>
      <c r="I145" s="225"/>
      <c r="J145" s="220"/>
      <c r="K145" s="220"/>
      <c r="L145" s="226"/>
      <c r="M145" s="227"/>
      <c r="N145" s="228"/>
      <c r="O145" s="228"/>
      <c r="P145" s="228"/>
      <c r="Q145" s="228"/>
      <c r="R145" s="228"/>
      <c r="S145" s="228"/>
      <c r="T145" s="229"/>
      <c r="AT145" s="230" t="s">
        <v>209</v>
      </c>
      <c r="AU145" s="230" t="s">
        <v>88</v>
      </c>
      <c r="AV145" s="13" t="s">
        <v>88</v>
      </c>
      <c r="AW145" s="13" t="s">
        <v>31</v>
      </c>
      <c r="AX145" s="13" t="s">
        <v>76</v>
      </c>
      <c r="AY145" s="230" t="s">
        <v>201</v>
      </c>
    </row>
    <row r="146" spans="1:65" s="13" customFormat="1">
      <c r="B146" s="219"/>
      <c r="C146" s="220"/>
      <c r="D146" s="221" t="s">
        <v>209</v>
      </c>
      <c r="E146" s="222" t="s">
        <v>1</v>
      </c>
      <c r="F146" s="223" t="s">
        <v>3276</v>
      </c>
      <c r="G146" s="220"/>
      <c r="H146" s="224">
        <v>-3.78</v>
      </c>
      <c r="I146" s="225"/>
      <c r="J146" s="220"/>
      <c r="K146" s="220"/>
      <c r="L146" s="226"/>
      <c r="M146" s="227"/>
      <c r="N146" s="228"/>
      <c r="O146" s="228"/>
      <c r="P146" s="228"/>
      <c r="Q146" s="228"/>
      <c r="R146" s="228"/>
      <c r="S146" s="228"/>
      <c r="T146" s="229"/>
      <c r="AT146" s="230" t="s">
        <v>209</v>
      </c>
      <c r="AU146" s="230" t="s">
        <v>88</v>
      </c>
      <c r="AV146" s="13" t="s">
        <v>88</v>
      </c>
      <c r="AW146" s="13" t="s">
        <v>31</v>
      </c>
      <c r="AX146" s="13" t="s">
        <v>76</v>
      </c>
      <c r="AY146" s="230" t="s">
        <v>201</v>
      </c>
    </row>
    <row r="147" spans="1:65" s="13" customFormat="1">
      <c r="B147" s="219"/>
      <c r="C147" s="220"/>
      <c r="D147" s="221" t="s">
        <v>209</v>
      </c>
      <c r="E147" s="222" t="s">
        <v>1</v>
      </c>
      <c r="F147" s="223" t="s">
        <v>3277</v>
      </c>
      <c r="G147" s="220"/>
      <c r="H147" s="224">
        <v>-1.2</v>
      </c>
      <c r="I147" s="225"/>
      <c r="J147" s="220"/>
      <c r="K147" s="220"/>
      <c r="L147" s="226"/>
      <c r="M147" s="227"/>
      <c r="N147" s="228"/>
      <c r="O147" s="228"/>
      <c r="P147" s="228"/>
      <c r="Q147" s="228"/>
      <c r="R147" s="228"/>
      <c r="S147" s="228"/>
      <c r="T147" s="229"/>
      <c r="AT147" s="230" t="s">
        <v>209</v>
      </c>
      <c r="AU147" s="230" t="s">
        <v>88</v>
      </c>
      <c r="AV147" s="13" t="s">
        <v>88</v>
      </c>
      <c r="AW147" s="13" t="s">
        <v>31</v>
      </c>
      <c r="AX147" s="13" t="s">
        <v>76</v>
      </c>
      <c r="AY147" s="230" t="s">
        <v>201</v>
      </c>
    </row>
    <row r="148" spans="1:65" s="15" customFormat="1">
      <c r="B148" s="242"/>
      <c r="C148" s="243"/>
      <c r="D148" s="221" t="s">
        <v>209</v>
      </c>
      <c r="E148" s="244" t="s">
        <v>1</v>
      </c>
      <c r="F148" s="245" t="s">
        <v>240</v>
      </c>
      <c r="G148" s="243"/>
      <c r="H148" s="246">
        <v>14.42</v>
      </c>
      <c r="I148" s="247"/>
      <c r="J148" s="243"/>
      <c r="K148" s="243"/>
      <c r="L148" s="248"/>
      <c r="M148" s="249"/>
      <c r="N148" s="250"/>
      <c r="O148" s="250"/>
      <c r="P148" s="250"/>
      <c r="Q148" s="250"/>
      <c r="R148" s="250"/>
      <c r="S148" s="250"/>
      <c r="T148" s="251"/>
      <c r="AT148" s="252" t="s">
        <v>209</v>
      </c>
      <c r="AU148" s="252" t="s">
        <v>88</v>
      </c>
      <c r="AV148" s="15" t="s">
        <v>219</v>
      </c>
      <c r="AW148" s="15" t="s">
        <v>31</v>
      </c>
      <c r="AX148" s="15" t="s">
        <v>76</v>
      </c>
      <c r="AY148" s="252" t="s">
        <v>201</v>
      </c>
    </row>
    <row r="149" spans="1:65" s="13" customFormat="1">
      <c r="B149" s="219"/>
      <c r="C149" s="220"/>
      <c r="D149" s="221" t="s">
        <v>209</v>
      </c>
      <c r="E149" s="222" t="s">
        <v>1</v>
      </c>
      <c r="F149" s="223" t="s">
        <v>1106</v>
      </c>
      <c r="G149" s="220"/>
      <c r="H149" s="224">
        <v>-0.02</v>
      </c>
      <c r="I149" s="225"/>
      <c r="J149" s="220"/>
      <c r="K149" s="220"/>
      <c r="L149" s="226"/>
      <c r="M149" s="227"/>
      <c r="N149" s="228"/>
      <c r="O149" s="228"/>
      <c r="P149" s="228"/>
      <c r="Q149" s="228"/>
      <c r="R149" s="228"/>
      <c r="S149" s="228"/>
      <c r="T149" s="229"/>
      <c r="AT149" s="230" t="s">
        <v>209</v>
      </c>
      <c r="AU149" s="230" t="s">
        <v>88</v>
      </c>
      <c r="AV149" s="13" t="s">
        <v>88</v>
      </c>
      <c r="AW149" s="13" t="s">
        <v>31</v>
      </c>
      <c r="AX149" s="13" t="s">
        <v>76</v>
      </c>
      <c r="AY149" s="230" t="s">
        <v>201</v>
      </c>
    </row>
    <row r="150" spans="1:65" s="14" customFormat="1">
      <c r="B150" s="231"/>
      <c r="C150" s="232"/>
      <c r="D150" s="221" t="s">
        <v>209</v>
      </c>
      <c r="E150" s="233" t="s">
        <v>1</v>
      </c>
      <c r="F150" s="234" t="s">
        <v>232</v>
      </c>
      <c r="G150" s="232"/>
      <c r="H150" s="235">
        <v>14.4</v>
      </c>
      <c r="I150" s="236"/>
      <c r="J150" s="232"/>
      <c r="K150" s="232"/>
      <c r="L150" s="237"/>
      <c r="M150" s="238"/>
      <c r="N150" s="239"/>
      <c r="O150" s="239"/>
      <c r="P150" s="239"/>
      <c r="Q150" s="239"/>
      <c r="R150" s="239"/>
      <c r="S150" s="239"/>
      <c r="T150" s="240"/>
      <c r="AT150" s="241" t="s">
        <v>209</v>
      </c>
      <c r="AU150" s="241" t="s">
        <v>88</v>
      </c>
      <c r="AV150" s="14" t="s">
        <v>207</v>
      </c>
      <c r="AW150" s="14" t="s">
        <v>31</v>
      </c>
      <c r="AX150" s="14" t="s">
        <v>83</v>
      </c>
      <c r="AY150" s="241" t="s">
        <v>201</v>
      </c>
    </row>
    <row r="151" spans="1:65" s="12" customFormat="1" ht="22.9" customHeight="1">
      <c r="B151" s="189"/>
      <c r="C151" s="190"/>
      <c r="D151" s="191" t="s">
        <v>75</v>
      </c>
      <c r="E151" s="203" t="s">
        <v>207</v>
      </c>
      <c r="F151" s="203" t="s">
        <v>498</v>
      </c>
      <c r="G151" s="190"/>
      <c r="H151" s="190"/>
      <c r="I151" s="193"/>
      <c r="J151" s="204">
        <f>BK151</f>
        <v>0</v>
      </c>
      <c r="K151" s="190"/>
      <c r="L151" s="195"/>
      <c r="M151" s="196"/>
      <c r="N151" s="197"/>
      <c r="O151" s="197"/>
      <c r="P151" s="198">
        <f>SUM(P152:P164)</f>
        <v>0</v>
      </c>
      <c r="Q151" s="197"/>
      <c r="R151" s="198">
        <f>SUM(R152:R164)</f>
        <v>2.4732713639999999</v>
      </c>
      <c r="S151" s="197"/>
      <c r="T151" s="199">
        <f>SUM(T152:T164)</f>
        <v>0</v>
      </c>
      <c r="AR151" s="200" t="s">
        <v>83</v>
      </c>
      <c r="AT151" s="201" t="s">
        <v>75</v>
      </c>
      <c r="AU151" s="201" t="s">
        <v>83</v>
      </c>
      <c r="AY151" s="200" t="s">
        <v>201</v>
      </c>
      <c r="BK151" s="202">
        <f>SUM(BK152:BK164)</f>
        <v>0</v>
      </c>
    </row>
    <row r="152" spans="1:65" s="2" customFormat="1" ht="36.75" customHeight="1">
      <c r="A152" s="35"/>
      <c r="B152" s="36"/>
      <c r="C152" s="205" t="s">
        <v>242</v>
      </c>
      <c r="D152" s="205" t="s">
        <v>203</v>
      </c>
      <c r="E152" s="206" t="s">
        <v>3278</v>
      </c>
      <c r="F152" s="207" t="s">
        <v>3279</v>
      </c>
      <c r="G152" s="208" t="s">
        <v>206</v>
      </c>
      <c r="H152" s="209">
        <v>0.1</v>
      </c>
      <c r="I152" s="210"/>
      <c r="J152" s="211">
        <f>ROUND(I152*H152,2)</f>
        <v>0</v>
      </c>
      <c r="K152" s="212"/>
      <c r="L152" s="40"/>
      <c r="M152" s="213" t="s">
        <v>1</v>
      </c>
      <c r="N152" s="214" t="s">
        <v>42</v>
      </c>
      <c r="O152" s="72"/>
      <c r="P152" s="215">
        <f>O152*H152</f>
        <v>0</v>
      </c>
      <c r="Q152" s="215">
        <v>1.8907700000000001</v>
      </c>
      <c r="R152" s="215">
        <f>Q152*H152</f>
        <v>0.18907700000000002</v>
      </c>
      <c r="S152" s="215">
        <v>0</v>
      </c>
      <c r="T152" s="216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17" t="s">
        <v>207</v>
      </c>
      <c r="AT152" s="217" t="s">
        <v>203</v>
      </c>
      <c r="AU152" s="217" t="s">
        <v>88</v>
      </c>
      <c r="AY152" s="18" t="s">
        <v>201</v>
      </c>
      <c r="BE152" s="218">
        <f>IF(N152="základná",J152,0)</f>
        <v>0</v>
      </c>
      <c r="BF152" s="218">
        <f>IF(N152="znížená",J152,0)</f>
        <v>0</v>
      </c>
      <c r="BG152" s="218">
        <f>IF(N152="zákl. prenesená",J152,0)</f>
        <v>0</v>
      </c>
      <c r="BH152" s="218">
        <f>IF(N152="zníž. prenesená",J152,0)</f>
        <v>0</v>
      </c>
      <c r="BI152" s="218">
        <f>IF(N152="nulová",J152,0)</f>
        <v>0</v>
      </c>
      <c r="BJ152" s="18" t="s">
        <v>88</v>
      </c>
      <c r="BK152" s="218">
        <f>ROUND(I152*H152,2)</f>
        <v>0</v>
      </c>
      <c r="BL152" s="18" t="s">
        <v>207</v>
      </c>
      <c r="BM152" s="217" t="s">
        <v>3280</v>
      </c>
    </row>
    <row r="153" spans="1:65" s="13" customFormat="1">
      <c r="B153" s="219"/>
      <c r="C153" s="220"/>
      <c r="D153" s="221" t="s">
        <v>209</v>
      </c>
      <c r="E153" s="222" t="s">
        <v>1</v>
      </c>
      <c r="F153" s="223" t="s">
        <v>3281</v>
      </c>
      <c r="G153" s="220"/>
      <c r="H153" s="224">
        <v>5.3999999999999999E-2</v>
      </c>
      <c r="I153" s="225"/>
      <c r="J153" s="220"/>
      <c r="K153" s="220"/>
      <c r="L153" s="226"/>
      <c r="M153" s="227"/>
      <c r="N153" s="228"/>
      <c r="O153" s="228"/>
      <c r="P153" s="228"/>
      <c r="Q153" s="228"/>
      <c r="R153" s="228"/>
      <c r="S153" s="228"/>
      <c r="T153" s="229"/>
      <c r="AT153" s="230" t="s">
        <v>209</v>
      </c>
      <c r="AU153" s="230" t="s">
        <v>88</v>
      </c>
      <c r="AV153" s="13" t="s">
        <v>88</v>
      </c>
      <c r="AW153" s="13" t="s">
        <v>31</v>
      </c>
      <c r="AX153" s="13" t="s">
        <v>76</v>
      </c>
      <c r="AY153" s="230" t="s">
        <v>201</v>
      </c>
    </row>
    <row r="154" spans="1:65" s="13" customFormat="1">
      <c r="B154" s="219"/>
      <c r="C154" s="220"/>
      <c r="D154" s="221" t="s">
        <v>209</v>
      </c>
      <c r="E154" s="222" t="s">
        <v>1</v>
      </c>
      <c r="F154" s="223" t="s">
        <v>3282</v>
      </c>
      <c r="G154" s="220"/>
      <c r="H154" s="224">
        <v>4.5999999999999999E-2</v>
      </c>
      <c r="I154" s="225"/>
      <c r="J154" s="220"/>
      <c r="K154" s="220"/>
      <c r="L154" s="226"/>
      <c r="M154" s="227"/>
      <c r="N154" s="228"/>
      <c r="O154" s="228"/>
      <c r="P154" s="228"/>
      <c r="Q154" s="228"/>
      <c r="R154" s="228"/>
      <c r="S154" s="228"/>
      <c r="T154" s="229"/>
      <c r="AT154" s="230" t="s">
        <v>209</v>
      </c>
      <c r="AU154" s="230" t="s">
        <v>88</v>
      </c>
      <c r="AV154" s="13" t="s">
        <v>88</v>
      </c>
      <c r="AW154" s="13" t="s">
        <v>31</v>
      </c>
      <c r="AX154" s="13" t="s">
        <v>76</v>
      </c>
      <c r="AY154" s="230" t="s">
        <v>201</v>
      </c>
    </row>
    <row r="155" spans="1:65" s="14" customFormat="1">
      <c r="B155" s="231"/>
      <c r="C155" s="232"/>
      <c r="D155" s="221" t="s">
        <v>209</v>
      </c>
      <c r="E155" s="233" t="s">
        <v>1</v>
      </c>
      <c r="F155" s="234" t="s">
        <v>232</v>
      </c>
      <c r="G155" s="232"/>
      <c r="H155" s="235">
        <v>0.1</v>
      </c>
      <c r="I155" s="236"/>
      <c r="J155" s="232"/>
      <c r="K155" s="232"/>
      <c r="L155" s="237"/>
      <c r="M155" s="238"/>
      <c r="N155" s="239"/>
      <c r="O155" s="239"/>
      <c r="P155" s="239"/>
      <c r="Q155" s="239"/>
      <c r="R155" s="239"/>
      <c r="S155" s="239"/>
      <c r="T155" s="240"/>
      <c r="AT155" s="241" t="s">
        <v>209</v>
      </c>
      <c r="AU155" s="241" t="s">
        <v>88</v>
      </c>
      <c r="AV155" s="14" t="s">
        <v>207</v>
      </c>
      <c r="AW155" s="14" t="s">
        <v>31</v>
      </c>
      <c r="AX155" s="14" t="s">
        <v>83</v>
      </c>
      <c r="AY155" s="241" t="s">
        <v>201</v>
      </c>
    </row>
    <row r="156" spans="1:65" s="2" customFormat="1" ht="21.75" customHeight="1">
      <c r="A156" s="35"/>
      <c r="B156" s="36"/>
      <c r="C156" s="205" t="s">
        <v>246</v>
      </c>
      <c r="D156" s="205" t="s">
        <v>203</v>
      </c>
      <c r="E156" s="206" t="s">
        <v>3167</v>
      </c>
      <c r="F156" s="207" t="s">
        <v>3168</v>
      </c>
      <c r="G156" s="208" t="s">
        <v>206</v>
      </c>
      <c r="H156" s="209">
        <v>0.5</v>
      </c>
      <c r="I156" s="210"/>
      <c r="J156" s="211">
        <f>ROUND(I156*H156,2)</f>
        <v>0</v>
      </c>
      <c r="K156" s="212"/>
      <c r="L156" s="40"/>
      <c r="M156" s="213" t="s">
        <v>1</v>
      </c>
      <c r="N156" s="214" t="s">
        <v>42</v>
      </c>
      <c r="O156" s="72"/>
      <c r="P156" s="215">
        <f>O156*H156</f>
        <v>0</v>
      </c>
      <c r="Q156" s="215">
        <v>1.89076</v>
      </c>
      <c r="R156" s="215">
        <f>Q156*H156</f>
        <v>0.94538</v>
      </c>
      <c r="S156" s="215">
        <v>0</v>
      </c>
      <c r="T156" s="216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17" t="s">
        <v>207</v>
      </c>
      <c r="AT156" s="217" t="s">
        <v>203</v>
      </c>
      <c r="AU156" s="217" t="s">
        <v>88</v>
      </c>
      <c r="AY156" s="18" t="s">
        <v>201</v>
      </c>
      <c r="BE156" s="218">
        <f>IF(N156="základná",J156,0)</f>
        <v>0</v>
      </c>
      <c r="BF156" s="218">
        <f>IF(N156="znížená",J156,0)</f>
        <v>0</v>
      </c>
      <c r="BG156" s="218">
        <f>IF(N156="zákl. prenesená",J156,0)</f>
        <v>0</v>
      </c>
      <c r="BH156" s="218">
        <f>IF(N156="zníž. prenesená",J156,0)</f>
        <v>0</v>
      </c>
      <c r="BI156" s="218">
        <f>IF(N156="nulová",J156,0)</f>
        <v>0</v>
      </c>
      <c r="BJ156" s="18" t="s">
        <v>88</v>
      </c>
      <c r="BK156" s="218">
        <f>ROUND(I156*H156,2)</f>
        <v>0</v>
      </c>
      <c r="BL156" s="18" t="s">
        <v>207</v>
      </c>
      <c r="BM156" s="217" t="s">
        <v>3283</v>
      </c>
    </row>
    <row r="157" spans="1:65" s="13" customFormat="1">
      <c r="B157" s="219"/>
      <c r="C157" s="220"/>
      <c r="D157" s="221" t="s">
        <v>209</v>
      </c>
      <c r="E157" s="222" t="s">
        <v>1</v>
      </c>
      <c r="F157" s="223" t="s">
        <v>3284</v>
      </c>
      <c r="G157" s="220"/>
      <c r="H157" s="224">
        <v>0.45400000000000001</v>
      </c>
      <c r="I157" s="225"/>
      <c r="J157" s="220"/>
      <c r="K157" s="220"/>
      <c r="L157" s="226"/>
      <c r="M157" s="227"/>
      <c r="N157" s="228"/>
      <c r="O157" s="228"/>
      <c r="P157" s="228"/>
      <c r="Q157" s="228"/>
      <c r="R157" s="228"/>
      <c r="S157" s="228"/>
      <c r="T157" s="229"/>
      <c r="AT157" s="230" t="s">
        <v>209</v>
      </c>
      <c r="AU157" s="230" t="s">
        <v>88</v>
      </c>
      <c r="AV157" s="13" t="s">
        <v>88</v>
      </c>
      <c r="AW157" s="13" t="s">
        <v>31</v>
      </c>
      <c r="AX157" s="13" t="s">
        <v>76</v>
      </c>
      <c r="AY157" s="230" t="s">
        <v>201</v>
      </c>
    </row>
    <row r="158" spans="1:65" s="13" customFormat="1">
      <c r="B158" s="219"/>
      <c r="C158" s="220"/>
      <c r="D158" s="221" t="s">
        <v>209</v>
      </c>
      <c r="E158" s="222" t="s">
        <v>1</v>
      </c>
      <c r="F158" s="223" t="s">
        <v>3282</v>
      </c>
      <c r="G158" s="220"/>
      <c r="H158" s="224">
        <v>4.5999999999999999E-2</v>
      </c>
      <c r="I158" s="225"/>
      <c r="J158" s="220"/>
      <c r="K158" s="220"/>
      <c r="L158" s="226"/>
      <c r="M158" s="227"/>
      <c r="N158" s="228"/>
      <c r="O158" s="228"/>
      <c r="P158" s="228"/>
      <c r="Q158" s="228"/>
      <c r="R158" s="228"/>
      <c r="S158" s="228"/>
      <c r="T158" s="229"/>
      <c r="AT158" s="230" t="s">
        <v>209</v>
      </c>
      <c r="AU158" s="230" t="s">
        <v>88</v>
      </c>
      <c r="AV158" s="13" t="s">
        <v>88</v>
      </c>
      <c r="AW158" s="13" t="s">
        <v>31</v>
      </c>
      <c r="AX158" s="13" t="s">
        <v>76</v>
      </c>
      <c r="AY158" s="230" t="s">
        <v>201</v>
      </c>
    </row>
    <row r="159" spans="1:65" s="14" customFormat="1">
      <c r="B159" s="231"/>
      <c r="C159" s="232"/>
      <c r="D159" s="221" t="s">
        <v>209</v>
      </c>
      <c r="E159" s="233" t="s">
        <v>1</v>
      </c>
      <c r="F159" s="234" t="s">
        <v>212</v>
      </c>
      <c r="G159" s="232"/>
      <c r="H159" s="235">
        <v>0.5</v>
      </c>
      <c r="I159" s="236"/>
      <c r="J159" s="232"/>
      <c r="K159" s="232"/>
      <c r="L159" s="237"/>
      <c r="M159" s="238"/>
      <c r="N159" s="239"/>
      <c r="O159" s="239"/>
      <c r="P159" s="239"/>
      <c r="Q159" s="239"/>
      <c r="R159" s="239"/>
      <c r="S159" s="239"/>
      <c r="T159" s="240"/>
      <c r="AT159" s="241" t="s">
        <v>209</v>
      </c>
      <c r="AU159" s="241" t="s">
        <v>88</v>
      </c>
      <c r="AV159" s="14" t="s">
        <v>207</v>
      </c>
      <c r="AW159" s="14" t="s">
        <v>31</v>
      </c>
      <c r="AX159" s="14" t="s">
        <v>83</v>
      </c>
      <c r="AY159" s="241" t="s">
        <v>201</v>
      </c>
    </row>
    <row r="160" spans="1:65" s="2" customFormat="1" ht="54.75" customHeight="1">
      <c r="A160" s="35"/>
      <c r="B160" s="36"/>
      <c r="C160" s="205" t="s">
        <v>253</v>
      </c>
      <c r="D160" s="205" t="s">
        <v>203</v>
      </c>
      <c r="E160" s="206" t="s">
        <v>3285</v>
      </c>
      <c r="F160" s="207" t="s">
        <v>3286</v>
      </c>
      <c r="G160" s="208" t="s">
        <v>206</v>
      </c>
      <c r="H160" s="209">
        <v>0.6</v>
      </c>
      <c r="I160" s="210"/>
      <c r="J160" s="211">
        <f>ROUND(I160*H160,2)</f>
        <v>0</v>
      </c>
      <c r="K160" s="212"/>
      <c r="L160" s="40"/>
      <c r="M160" s="213" t="s">
        <v>1</v>
      </c>
      <c r="N160" s="214" t="s">
        <v>42</v>
      </c>
      <c r="O160" s="72"/>
      <c r="P160" s="215">
        <f>O160*H160</f>
        <v>0</v>
      </c>
      <c r="Q160" s="215">
        <v>2.1922799999999998</v>
      </c>
      <c r="R160" s="215">
        <f>Q160*H160</f>
        <v>1.3153679999999999</v>
      </c>
      <c r="S160" s="215">
        <v>0</v>
      </c>
      <c r="T160" s="216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17" t="s">
        <v>207</v>
      </c>
      <c r="AT160" s="217" t="s">
        <v>203</v>
      </c>
      <c r="AU160" s="217" t="s">
        <v>88</v>
      </c>
      <c r="AY160" s="18" t="s">
        <v>201</v>
      </c>
      <c r="BE160" s="218">
        <f>IF(N160="základná",J160,0)</f>
        <v>0</v>
      </c>
      <c r="BF160" s="218">
        <f>IF(N160="znížená",J160,0)</f>
        <v>0</v>
      </c>
      <c r="BG160" s="218">
        <f>IF(N160="zákl. prenesená",J160,0)</f>
        <v>0</v>
      </c>
      <c r="BH160" s="218">
        <f>IF(N160="zníž. prenesená",J160,0)</f>
        <v>0</v>
      </c>
      <c r="BI160" s="218">
        <f>IF(N160="nulová",J160,0)</f>
        <v>0</v>
      </c>
      <c r="BJ160" s="18" t="s">
        <v>88</v>
      </c>
      <c r="BK160" s="218">
        <f>ROUND(I160*H160,2)</f>
        <v>0</v>
      </c>
      <c r="BL160" s="18" t="s">
        <v>207</v>
      </c>
      <c r="BM160" s="217" t="s">
        <v>3287</v>
      </c>
    </row>
    <row r="161" spans="1:65" s="13" customFormat="1">
      <c r="B161" s="219"/>
      <c r="C161" s="220"/>
      <c r="D161" s="221" t="s">
        <v>209</v>
      </c>
      <c r="E161" s="222" t="s">
        <v>1</v>
      </c>
      <c r="F161" s="223" t="s">
        <v>3288</v>
      </c>
      <c r="G161" s="220"/>
      <c r="H161" s="224">
        <v>0.56699999999999995</v>
      </c>
      <c r="I161" s="225"/>
      <c r="J161" s="220"/>
      <c r="K161" s="220"/>
      <c r="L161" s="226"/>
      <c r="M161" s="227"/>
      <c r="N161" s="228"/>
      <c r="O161" s="228"/>
      <c r="P161" s="228"/>
      <c r="Q161" s="228"/>
      <c r="R161" s="228"/>
      <c r="S161" s="228"/>
      <c r="T161" s="229"/>
      <c r="AT161" s="230" t="s">
        <v>209</v>
      </c>
      <c r="AU161" s="230" t="s">
        <v>88</v>
      </c>
      <c r="AV161" s="13" t="s">
        <v>88</v>
      </c>
      <c r="AW161" s="13" t="s">
        <v>31</v>
      </c>
      <c r="AX161" s="13" t="s">
        <v>76</v>
      </c>
      <c r="AY161" s="230" t="s">
        <v>201</v>
      </c>
    </row>
    <row r="162" spans="1:65" s="13" customFormat="1">
      <c r="B162" s="219"/>
      <c r="C162" s="220"/>
      <c r="D162" s="221" t="s">
        <v>209</v>
      </c>
      <c r="E162" s="222" t="s">
        <v>1</v>
      </c>
      <c r="F162" s="223" t="s">
        <v>3289</v>
      </c>
      <c r="G162" s="220"/>
      <c r="H162" s="224">
        <v>3.3000000000000002E-2</v>
      </c>
      <c r="I162" s="225"/>
      <c r="J162" s="220"/>
      <c r="K162" s="220"/>
      <c r="L162" s="226"/>
      <c r="M162" s="227"/>
      <c r="N162" s="228"/>
      <c r="O162" s="228"/>
      <c r="P162" s="228"/>
      <c r="Q162" s="228"/>
      <c r="R162" s="228"/>
      <c r="S162" s="228"/>
      <c r="T162" s="229"/>
      <c r="AT162" s="230" t="s">
        <v>209</v>
      </c>
      <c r="AU162" s="230" t="s">
        <v>88</v>
      </c>
      <c r="AV162" s="13" t="s">
        <v>88</v>
      </c>
      <c r="AW162" s="13" t="s">
        <v>31</v>
      </c>
      <c r="AX162" s="13" t="s">
        <v>76</v>
      </c>
      <c r="AY162" s="230" t="s">
        <v>201</v>
      </c>
    </row>
    <row r="163" spans="1:65" s="14" customFormat="1">
      <c r="B163" s="231"/>
      <c r="C163" s="232"/>
      <c r="D163" s="221" t="s">
        <v>209</v>
      </c>
      <c r="E163" s="233" t="s">
        <v>1</v>
      </c>
      <c r="F163" s="234" t="s">
        <v>212</v>
      </c>
      <c r="G163" s="232"/>
      <c r="H163" s="235">
        <v>0.6</v>
      </c>
      <c r="I163" s="236"/>
      <c r="J163" s="232"/>
      <c r="K163" s="232"/>
      <c r="L163" s="237"/>
      <c r="M163" s="238"/>
      <c r="N163" s="239"/>
      <c r="O163" s="239"/>
      <c r="P163" s="239"/>
      <c r="Q163" s="239"/>
      <c r="R163" s="239"/>
      <c r="S163" s="239"/>
      <c r="T163" s="240"/>
      <c r="AT163" s="241" t="s">
        <v>209</v>
      </c>
      <c r="AU163" s="241" t="s">
        <v>88</v>
      </c>
      <c r="AV163" s="14" t="s">
        <v>207</v>
      </c>
      <c r="AW163" s="14" t="s">
        <v>31</v>
      </c>
      <c r="AX163" s="14" t="s">
        <v>83</v>
      </c>
      <c r="AY163" s="241" t="s">
        <v>201</v>
      </c>
    </row>
    <row r="164" spans="1:65" s="2" customFormat="1" ht="21.75" customHeight="1">
      <c r="A164" s="35"/>
      <c r="B164" s="36"/>
      <c r="C164" s="205" t="s">
        <v>259</v>
      </c>
      <c r="D164" s="205" t="s">
        <v>203</v>
      </c>
      <c r="E164" s="206" t="s">
        <v>3290</v>
      </c>
      <c r="F164" s="207" t="s">
        <v>3291</v>
      </c>
      <c r="G164" s="208" t="s">
        <v>366</v>
      </c>
      <c r="H164" s="209">
        <v>2</v>
      </c>
      <c r="I164" s="210"/>
      <c r="J164" s="211">
        <f>ROUND(I164*H164,2)</f>
        <v>0</v>
      </c>
      <c r="K164" s="212"/>
      <c r="L164" s="40"/>
      <c r="M164" s="213" t="s">
        <v>1</v>
      </c>
      <c r="N164" s="214" t="s">
        <v>42</v>
      </c>
      <c r="O164" s="72"/>
      <c r="P164" s="215">
        <f>O164*H164</f>
        <v>0</v>
      </c>
      <c r="Q164" s="215">
        <v>1.1723182E-2</v>
      </c>
      <c r="R164" s="215">
        <f>Q164*H164</f>
        <v>2.3446364000000001E-2</v>
      </c>
      <c r="S164" s="215">
        <v>0</v>
      </c>
      <c r="T164" s="216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17" t="s">
        <v>207</v>
      </c>
      <c r="AT164" s="217" t="s">
        <v>203</v>
      </c>
      <c r="AU164" s="217" t="s">
        <v>88</v>
      </c>
      <c r="AY164" s="18" t="s">
        <v>201</v>
      </c>
      <c r="BE164" s="218">
        <f>IF(N164="základná",J164,0)</f>
        <v>0</v>
      </c>
      <c r="BF164" s="218">
        <f>IF(N164="znížená",J164,0)</f>
        <v>0</v>
      </c>
      <c r="BG164" s="218">
        <f>IF(N164="zákl. prenesená",J164,0)</f>
        <v>0</v>
      </c>
      <c r="BH164" s="218">
        <f>IF(N164="zníž. prenesená",J164,0)</f>
        <v>0</v>
      </c>
      <c r="BI164" s="218">
        <f>IF(N164="nulová",J164,0)</f>
        <v>0</v>
      </c>
      <c r="BJ164" s="18" t="s">
        <v>88</v>
      </c>
      <c r="BK164" s="218">
        <f>ROUND(I164*H164,2)</f>
        <v>0</v>
      </c>
      <c r="BL164" s="18" t="s">
        <v>207</v>
      </c>
      <c r="BM164" s="217" t="s">
        <v>3292</v>
      </c>
    </row>
    <row r="165" spans="1:65" s="12" customFormat="1" ht="22.9" customHeight="1">
      <c r="B165" s="189"/>
      <c r="C165" s="190"/>
      <c r="D165" s="191" t="s">
        <v>75</v>
      </c>
      <c r="E165" s="203" t="s">
        <v>253</v>
      </c>
      <c r="F165" s="203" t="s">
        <v>3172</v>
      </c>
      <c r="G165" s="190"/>
      <c r="H165" s="190"/>
      <c r="I165" s="193"/>
      <c r="J165" s="204">
        <f>BK165</f>
        <v>0</v>
      </c>
      <c r="K165" s="190"/>
      <c r="L165" s="195"/>
      <c r="M165" s="196"/>
      <c r="N165" s="197"/>
      <c r="O165" s="197"/>
      <c r="P165" s="198">
        <f>SUM(P166:P168)</f>
        <v>0</v>
      </c>
      <c r="Q165" s="197"/>
      <c r="R165" s="198">
        <f>SUM(R166:R168)</f>
        <v>3.0063399999999998</v>
      </c>
      <c r="S165" s="197"/>
      <c r="T165" s="199">
        <f>SUM(T166:T168)</f>
        <v>0</v>
      </c>
      <c r="AR165" s="200" t="s">
        <v>83</v>
      </c>
      <c r="AT165" s="201" t="s">
        <v>75</v>
      </c>
      <c r="AU165" s="201" t="s">
        <v>83</v>
      </c>
      <c r="AY165" s="200" t="s">
        <v>201</v>
      </c>
      <c r="BK165" s="202">
        <f>SUM(BK166:BK168)</f>
        <v>0</v>
      </c>
    </row>
    <row r="166" spans="1:65" s="2" customFormat="1" ht="33" customHeight="1">
      <c r="A166" s="35"/>
      <c r="B166" s="36"/>
      <c r="C166" s="205" t="s">
        <v>263</v>
      </c>
      <c r="D166" s="205" t="s">
        <v>203</v>
      </c>
      <c r="E166" s="206" t="s">
        <v>3293</v>
      </c>
      <c r="F166" s="207" t="s">
        <v>3294</v>
      </c>
      <c r="G166" s="208" t="s">
        <v>366</v>
      </c>
      <c r="H166" s="209">
        <v>1</v>
      </c>
      <c r="I166" s="210"/>
      <c r="J166" s="211">
        <f>ROUND(I166*H166,2)</f>
        <v>0</v>
      </c>
      <c r="K166" s="212"/>
      <c r="L166" s="40"/>
      <c r="M166" s="213" t="s">
        <v>1</v>
      </c>
      <c r="N166" s="214" t="s">
        <v>42</v>
      </c>
      <c r="O166" s="72"/>
      <c r="P166" s="215">
        <f>O166*H166</f>
        <v>0</v>
      </c>
      <c r="Q166" s="215">
        <v>0</v>
      </c>
      <c r="R166" s="215">
        <f>Q166*H166</f>
        <v>0</v>
      </c>
      <c r="S166" s="215">
        <v>0</v>
      </c>
      <c r="T166" s="216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17" t="s">
        <v>207</v>
      </c>
      <c r="AT166" s="217" t="s">
        <v>203</v>
      </c>
      <c r="AU166" s="217" t="s">
        <v>88</v>
      </c>
      <c r="AY166" s="18" t="s">
        <v>201</v>
      </c>
      <c r="BE166" s="218">
        <f>IF(N166="základná",J166,0)</f>
        <v>0</v>
      </c>
      <c r="BF166" s="218">
        <f>IF(N166="znížená",J166,0)</f>
        <v>0</v>
      </c>
      <c r="BG166" s="218">
        <f>IF(N166="zákl. prenesená",J166,0)</f>
        <v>0</v>
      </c>
      <c r="BH166" s="218">
        <f>IF(N166="zníž. prenesená",J166,0)</f>
        <v>0</v>
      </c>
      <c r="BI166" s="218">
        <f>IF(N166="nulová",J166,0)</f>
        <v>0</v>
      </c>
      <c r="BJ166" s="18" t="s">
        <v>88</v>
      </c>
      <c r="BK166" s="218">
        <f>ROUND(I166*H166,2)</f>
        <v>0</v>
      </c>
      <c r="BL166" s="18" t="s">
        <v>207</v>
      </c>
      <c r="BM166" s="217" t="s">
        <v>3295</v>
      </c>
    </row>
    <row r="167" spans="1:65" s="2" customFormat="1" ht="31.5" customHeight="1">
      <c r="A167" s="35"/>
      <c r="B167" s="36"/>
      <c r="C167" s="253" t="s">
        <v>273</v>
      </c>
      <c r="D167" s="253" t="s">
        <v>585</v>
      </c>
      <c r="E167" s="254" t="s">
        <v>3296</v>
      </c>
      <c r="F167" s="255" t="s">
        <v>3297</v>
      </c>
      <c r="G167" s="256" t="s">
        <v>366</v>
      </c>
      <c r="H167" s="257">
        <v>1</v>
      </c>
      <c r="I167" s="258"/>
      <c r="J167" s="259">
        <f>ROUND(I167*H167,2)</f>
        <v>0</v>
      </c>
      <c r="K167" s="260"/>
      <c r="L167" s="261"/>
      <c r="M167" s="262" t="s">
        <v>1</v>
      </c>
      <c r="N167" s="263" t="s">
        <v>42</v>
      </c>
      <c r="O167" s="72"/>
      <c r="P167" s="215">
        <f>O167*H167</f>
        <v>0</v>
      </c>
      <c r="Q167" s="215">
        <v>3</v>
      </c>
      <c r="R167" s="215">
        <f>Q167*H167</f>
        <v>3</v>
      </c>
      <c r="S167" s="215">
        <v>0</v>
      </c>
      <c r="T167" s="216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17" t="s">
        <v>253</v>
      </c>
      <c r="AT167" s="217" t="s">
        <v>585</v>
      </c>
      <c r="AU167" s="217" t="s">
        <v>88</v>
      </c>
      <c r="AY167" s="18" t="s">
        <v>201</v>
      </c>
      <c r="BE167" s="218">
        <f>IF(N167="základná",J167,0)</f>
        <v>0</v>
      </c>
      <c r="BF167" s="218">
        <f>IF(N167="znížená",J167,0)</f>
        <v>0</v>
      </c>
      <c r="BG167" s="218">
        <f>IF(N167="zákl. prenesená",J167,0)</f>
        <v>0</v>
      </c>
      <c r="BH167" s="218">
        <f>IF(N167="zníž. prenesená",J167,0)</f>
        <v>0</v>
      </c>
      <c r="BI167" s="218">
        <f>IF(N167="nulová",J167,0)</f>
        <v>0</v>
      </c>
      <c r="BJ167" s="18" t="s">
        <v>88</v>
      </c>
      <c r="BK167" s="218">
        <f>ROUND(I167*H167,2)</f>
        <v>0</v>
      </c>
      <c r="BL167" s="18" t="s">
        <v>207</v>
      </c>
      <c r="BM167" s="217" t="s">
        <v>3298</v>
      </c>
    </row>
    <row r="168" spans="1:65" s="2" customFormat="1" ht="36" customHeight="1">
      <c r="A168" s="35"/>
      <c r="B168" s="36"/>
      <c r="C168" s="205" t="s">
        <v>280</v>
      </c>
      <c r="D168" s="205" t="s">
        <v>203</v>
      </c>
      <c r="E168" s="206" t="s">
        <v>3299</v>
      </c>
      <c r="F168" s="207" t="s">
        <v>3300</v>
      </c>
      <c r="G168" s="208" t="s">
        <v>366</v>
      </c>
      <c r="H168" s="209">
        <v>1</v>
      </c>
      <c r="I168" s="210"/>
      <c r="J168" s="211">
        <f>ROUND(I168*H168,2)</f>
        <v>0</v>
      </c>
      <c r="K168" s="212"/>
      <c r="L168" s="40"/>
      <c r="M168" s="213" t="s">
        <v>1</v>
      </c>
      <c r="N168" s="214" t="s">
        <v>42</v>
      </c>
      <c r="O168" s="72"/>
      <c r="P168" s="215">
        <f>O168*H168</f>
        <v>0</v>
      </c>
      <c r="Q168" s="215">
        <v>6.3400000000000001E-3</v>
      </c>
      <c r="R168" s="215">
        <f>Q168*H168</f>
        <v>6.3400000000000001E-3</v>
      </c>
      <c r="S168" s="215">
        <v>0</v>
      </c>
      <c r="T168" s="216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17" t="s">
        <v>207</v>
      </c>
      <c r="AT168" s="217" t="s">
        <v>203</v>
      </c>
      <c r="AU168" s="217" t="s">
        <v>88</v>
      </c>
      <c r="AY168" s="18" t="s">
        <v>201</v>
      </c>
      <c r="BE168" s="218">
        <f>IF(N168="základná",J168,0)</f>
        <v>0</v>
      </c>
      <c r="BF168" s="218">
        <f>IF(N168="znížená",J168,0)</f>
        <v>0</v>
      </c>
      <c r="BG168" s="218">
        <f>IF(N168="zákl. prenesená",J168,0)</f>
        <v>0</v>
      </c>
      <c r="BH168" s="218">
        <f>IF(N168="zníž. prenesená",J168,0)</f>
        <v>0</v>
      </c>
      <c r="BI168" s="218">
        <f>IF(N168="nulová",J168,0)</f>
        <v>0</v>
      </c>
      <c r="BJ168" s="18" t="s">
        <v>88</v>
      </c>
      <c r="BK168" s="218">
        <f>ROUND(I168*H168,2)</f>
        <v>0</v>
      </c>
      <c r="BL168" s="18" t="s">
        <v>207</v>
      </c>
      <c r="BM168" s="217" t="s">
        <v>3301</v>
      </c>
    </row>
    <row r="169" spans="1:65" s="12" customFormat="1" ht="22.9" customHeight="1">
      <c r="B169" s="189"/>
      <c r="C169" s="190"/>
      <c r="D169" s="191" t="s">
        <v>75</v>
      </c>
      <c r="E169" s="203" t="s">
        <v>871</v>
      </c>
      <c r="F169" s="203" t="s">
        <v>884</v>
      </c>
      <c r="G169" s="190"/>
      <c r="H169" s="190"/>
      <c r="I169" s="193"/>
      <c r="J169" s="204">
        <f>BK169</f>
        <v>0</v>
      </c>
      <c r="K169" s="190"/>
      <c r="L169" s="195"/>
      <c r="M169" s="196"/>
      <c r="N169" s="197"/>
      <c r="O169" s="197"/>
      <c r="P169" s="198">
        <f>P170</f>
        <v>0</v>
      </c>
      <c r="Q169" s="197"/>
      <c r="R169" s="198">
        <f>R170</f>
        <v>0</v>
      </c>
      <c r="S169" s="197"/>
      <c r="T169" s="199">
        <f>T170</f>
        <v>0</v>
      </c>
      <c r="AR169" s="200" t="s">
        <v>83</v>
      </c>
      <c r="AT169" s="201" t="s">
        <v>75</v>
      </c>
      <c r="AU169" s="201" t="s">
        <v>83</v>
      </c>
      <c r="AY169" s="200" t="s">
        <v>201</v>
      </c>
      <c r="BK169" s="202">
        <f>BK170</f>
        <v>0</v>
      </c>
    </row>
    <row r="170" spans="1:65" s="2" customFormat="1" ht="21.75" customHeight="1">
      <c r="A170" s="35"/>
      <c r="B170" s="36"/>
      <c r="C170" s="205" t="s">
        <v>291</v>
      </c>
      <c r="D170" s="205" t="s">
        <v>203</v>
      </c>
      <c r="E170" s="206" t="s">
        <v>3302</v>
      </c>
      <c r="F170" s="207" t="s">
        <v>3303</v>
      </c>
      <c r="G170" s="208" t="s">
        <v>329</v>
      </c>
      <c r="H170" s="209">
        <v>5.48</v>
      </c>
      <c r="I170" s="210"/>
      <c r="J170" s="211">
        <f>ROUND(I170*H170,2)</f>
        <v>0</v>
      </c>
      <c r="K170" s="212"/>
      <c r="L170" s="40"/>
      <c r="M170" s="213" t="s">
        <v>1</v>
      </c>
      <c r="N170" s="214" t="s">
        <v>42</v>
      </c>
      <c r="O170" s="72"/>
      <c r="P170" s="215">
        <f>O170*H170</f>
        <v>0</v>
      </c>
      <c r="Q170" s="215">
        <v>0</v>
      </c>
      <c r="R170" s="215">
        <f>Q170*H170</f>
        <v>0</v>
      </c>
      <c r="S170" s="215">
        <v>0</v>
      </c>
      <c r="T170" s="216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17" t="s">
        <v>207</v>
      </c>
      <c r="AT170" s="217" t="s">
        <v>203</v>
      </c>
      <c r="AU170" s="217" t="s">
        <v>88</v>
      </c>
      <c r="AY170" s="18" t="s">
        <v>201</v>
      </c>
      <c r="BE170" s="218">
        <f>IF(N170="základná",J170,0)</f>
        <v>0</v>
      </c>
      <c r="BF170" s="218">
        <f>IF(N170="znížená",J170,0)</f>
        <v>0</v>
      </c>
      <c r="BG170" s="218">
        <f>IF(N170="zákl. prenesená",J170,0)</f>
        <v>0</v>
      </c>
      <c r="BH170" s="218">
        <f>IF(N170="zníž. prenesená",J170,0)</f>
        <v>0</v>
      </c>
      <c r="BI170" s="218">
        <f>IF(N170="nulová",J170,0)</f>
        <v>0</v>
      </c>
      <c r="BJ170" s="18" t="s">
        <v>88</v>
      </c>
      <c r="BK170" s="218">
        <f>ROUND(I170*H170,2)</f>
        <v>0</v>
      </c>
      <c r="BL170" s="18" t="s">
        <v>207</v>
      </c>
      <c r="BM170" s="217" t="s">
        <v>3304</v>
      </c>
    </row>
    <row r="171" spans="1:65" s="12" customFormat="1" ht="25.9" customHeight="1">
      <c r="B171" s="189"/>
      <c r="C171" s="190"/>
      <c r="D171" s="191" t="s">
        <v>75</v>
      </c>
      <c r="E171" s="192" t="s">
        <v>889</v>
      </c>
      <c r="F171" s="192" t="s">
        <v>890</v>
      </c>
      <c r="G171" s="190"/>
      <c r="H171" s="190"/>
      <c r="I171" s="193"/>
      <c r="J171" s="194">
        <f>BK171</f>
        <v>0</v>
      </c>
      <c r="K171" s="190"/>
      <c r="L171" s="195"/>
      <c r="M171" s="196"/>
      <c r="N171" s="197"/>
      <c r="O171" s="197"/>
      <c r="P171" s="198">
        <f>P172</f>
        <v>0</v>
      </c>
      <c r="Q171" s="197"/>
      <c r="R171" s="198">
        <f>R172</f>
        <v>1.2645999999999999E-2</v>
      </c>
      <c r="S171" s="197"/>
      <c r="T171" s="199">
        <f>T172</f>
        <v>0</v>
      </c>
      <c r="AR171" s="200" t="s">
        <v>88</v>
      </c>
      <c r="AT171" s="201" t="s">
        <v>75</v>
      </c>
      <c r="AU171" s="201" t="s">
        <v>76</v>
      </c>
      <c r="AY171" s="200" t="s">
        <v>201</v>
      </c>
      <c r="BK171" s="202">
        <f>BK172</f>
        <v>0</v>
      </c>
    </row>
    <row r="172" spans="1:65" s="12" customFormat="1" ht="22.9" customHeight="1">
      <c r="B172" s="189"/>
      <c r="C172" s="190"/>
      <c r="D172" s="191" t="s">
        <v>75</v>
      </c>
      <c r="E172" s="203" t="s">
        <v>1017</v>
      </c>
      <c r="F172" s="203" t="s">
        <v>1018</v>
      </c>
      <c r="G172" s="190"/>
      <c r="H172" s="190"/>
      <c r="I172" s="193"/>
      <c r="J172" s="204">
        <f>BK172</f>
        <v>0</v>
      </c>
      <c r="K172" s="190"/>
      <c r="L172" s="195"/>
      <c r="M172" s="196"/>
      <c r="N172" s="197"/>
      <c r="O172" s="197"/>
      <c r="P172" s="198">
        <f>SUM(P173:P183)</f>
        <v>0</v>
      </c>
      <c r="Q172" s="197"/>
      <c r="R172" s="198">
        <f>SUM(R173:R183)</f>
        <v>1.2645999999999999E-2</v>
      </c>
      <c r="S172" s="197"/>
      <c r="T172" s="199">
        <f>SUM(T173:T183)</f>
        <v>0</v>
      </c>
      <c r="AR172" s="200" t="s">
        <v>88</v>
      </c>
      <c r="AT172" s="201" t="s">
        <v>75</v>
      </c>
      <c r="AU172" s="201" t="s">
        <v>83</v>
      </c>
      <c r="AY172" s="200" t="s">
        <v>201</v>
      </c>
      <c r="BK172" s="202">
        <f>SUM(BK173:BK183)</f>
        <v>0</v>
      </c>
    </row>
    <row r="173" spans="1:65" s="2" customFormat="1" ht="32.25" customHeight="1">
      <c r="A173" s="35"/>
      <c r="B173" s="36"/>
      <c r="C173" s="205" t="s">
        <v>298</v>
      </c>
      <c r="D173" s="205" t="s">
        <v>203</v>
      </c>
      <c r="E173" s="206" t="s">
        <v>3305</v>
      </c>
      <c r="F173" s="207" t="s">
        <v>3306</v>
      </c>
      <c r="G173" s="208" t="s">
        <v>618</v>
      </c>
      <c r="H173" s="209">
        <v>0.4</v>
      </c>
      <c r="I173" s="210"/>
      <c r="J173" s="211">
        <f>ROUND(I173*H173,2)</f>
        <v>0</v>
      </c>
      <c r="K173" s="212"/>
      <c r="L173" s="40"/>
      <c r="M173" s="213" t="s">
        <v>1</v>
      </c>
      <c r="N173" s="214" t="s">
        <v>42</v>
      </c>
      <c r="O173" s="72"/>
      <c r="P173" s="215">
        <f>O173*H173</f>
        <v>0</v>
      </c>
      <c r="Q173" s="215">
        <v>4.64E-3</v>
      </c>
      <c r="R173" s="215">
        <f>Q173*H173</f>
        <v>1.856E-3</v>
      </c>
      <c r="S173" s="215">
        <v>0</v>
      </c>
      <c r="T173" s="216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17" t="s">
        <v>308</v>
      </c>
      <c r="AT173" s="217" t="s">
        <v>203</v>
      </c>
      <c r="AU173" s="217" t="s">
        <v>88</v>
      </c>
      <c r="AY173" s="18" t="s">
        <v>201</v>
      </c>
      <c r="BE173" s="218">
        <f>IF(N173="základná",J173,0)</f>
        <v>0</v>
      </c>
      <c r="BF173" s="218">
        <f>IF(N173="znížená",J173,0)</f>
        <v>0</v>
      </c>
      <c r="BG173" s="218">
        <f>IF(N173="zákl. prenesená",J173,0)</f>
        <v>0</v>
      </c>
      <c r="BH173" s="218">
        <f>IF(N173="zníž. prenesená",J173,0)</f>
        <v>0</v>
      </c>
      <c r="BI173" s="218">
        <f>IF(N173="nulová",J173,0)</f>
        <v>0</v>
      </c>
      <c r="BJ173" s="18" t="s">
        <v>88</v>
      </c>
      <c r="BK173" s="218">
        <f>ROUND(I173*H173,2)</f>
        <v>0</v>
      </c>
      <c r="BL173" s="18" t="s">
        <v>308</v>
      </c>
      <c r="BM173" s="217" t="s">
        <v>3307</v>
      </c>
    </row>
    <row r="174" spans="1:65" s="13" customFormat="1">
      <c r="B174" s="219"/>
      <c r="C174" s="220"/>
      <c r="D174" s="221" t="s">
        <v>209</v>
      </c>
      <c r="E174" s="222" t="s">
        <v>1</v>
      </c>
      <c r="F174" s="223" t="s">
        <v>3308</v>
      </c>
      <c r="G174" s="220"/>
      <c r="H174" s="224">
        <v>0.4</v>
      </c>
      <c r="I174" s="225"/>
      <c r="J174" s="220"/>
      <c r="K174" s="220"/>
      <c r="L174" s="226"/>
      <c r="M174" s="227"/>
      <c r="N174" s="228"/>
      <c r="O174" s="228"/>
      <c r="P174" s="228"/>
      <c r="Q174" s="228"/>
      <c r="R174" s="228"/>
      <c r="S174" s="228"/>
      <c r="T174" s="229"/>
      <c r="AT174" s="230" t="s">
        <v>209</v>
      </c>
      <c r="AU174" s="230" t="s">
        <v>88</v>
      </c>
      <c r="AV174" s="13" t="s">
        <v>88</v>
      </c>
      <c r="AW174" s="13" t="s">
        <v>31</v>
      </c>
      <c r="AX174" s="13" t="s">
        <v>83</v>
      </c>
      <c r="AY174" s="230" t="s">
        <v>201</v>
      </c>
    </row>
    <row r="175" spans="1:65" s="2" customFormat="1" ht="39" customHeight="1">
      <c r="A175" s="35"/>
      <c r="B175" s="36"/>
      <c r="C175" s="205" t="s">
        <v>302</v>
      </c>
      <c r="D175" s="205" t="s">
        <v>203</v>
      </c>
      <c r="E175" s="206" t="s">
        <v>3309</v>
      </c>
      <c r="F175" s="207" t="s">
        <v>3310</v>
      </c>
      <c r="G175" s="208" t="s">
        <v>366</v>
      </c>
      <c r="H175" s="209">
        <v>4</v>
      </c>
      <c r="I175" s="210"/>
      <c r="J175" s="211">
        <f t="shared" ref="J175:J183" si="0">ROUND(I175*H175,2)</f>
        <v>0</v>
      </c>
      <c r="K175" s="212"/>
      <c r="L175" s="40"/>
      <c r="M175" s="213" t="s">
        <v>1</v>
      </c>
      <c r="N175" s="214" t="s">
        <v>42</v>
      </c>
      <c r="O175" s="72"/>
      <c r="P175" s="215">
        <f t="shared" ref="P175:P183" si="1">O175*H175</f>
        <v>0</v>
      </c>
      <c r="Q175" s="215">
        <v>2.0000000000000002E-5</v>
      </c>
      <c r="R175" s="215">
        <f t="shared" ref="R175:R183" si="2">Q175*H175</f>
        <v>8.0000000000000007E-5</v>
      </c>
      <c r="S175" s="215">
        <v>0</v>
      </c>
      <c r="T175" s="216">
        <f t="shared" ref="T175:T183" si="3"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17" t="s">
        <v>308</v>
      </c>
      <c r="AT175" s="217" t="s">
        <v>203</v>
      </c>
      <c r="AU175" s="217" t="s">
        <v>88</v>
      </c>
      <c r="AY175" s="18" t="s">
        <v>201</v>
      </c>
      <c r="BE175" s="218">
        <f t="shared" ref="BE175:BE183" si="4">IF(N175="základná",J175,0)</f>
        <v>0</v>
      </c>
      <c r="BF175" s="218">
        <f t="shared" ref="BF175:BF183" si="5">IF(N175="znížená",J175,0)</f>
        <v>0</v>
      </c>
      <c r="BG175" s="218">
        <f t="shared" ref="BG175:BG183" si="6">IF(N175="zákl. prenesená",J175,0)</f>
        <v>0</v>
      </c>
      <c r="BH175" s="218">
        <f t="shared" ref="BH175:BH183" si="7">IF(N175="zníž. prenesená",J175,0)</f>
        <v>0</v>
      </c>
      <c r="BI175" s="218">
        <f t="shared" ref="BI175:BI183" si="8">IF(N175="nulová",J175,0)</f>
        <v>0</v>
      </c>
      <c r="BJ175" s="18" t="s">
        <v>88</v>
      </c>
      <c r="BK175" s="218">
        <f t="shared" ref="BK175:BK183" si="9">ROUND(I175*H175,2)</f>
        <v>0</v>
      </c>
      <c r="BL175" s="18" t="s">
        <v>308</v>
      </c>
      <c r="BM175" s="217" t="s">
        <v>3311</v>
      </c>
    </row>
    <row r="176" spans="1:65" s="2" customFormat="1" ht="16.5" customHeight="1">
      <c r="A176" s="35"/>
      <c r="B176" s="36"/>
      <c r="C176" s="253" t="s">
        <v>308</v>
      </c>
      <c r="D176" s="253" t="s">
        <v>585</v>
      </c>
      <c r="E176" s="254" t="s">
        <v>3312</v>
      </c>
      <c r="F176" s="255" t="s">
        <v>3313</v>
      </c>
      <c r="G176" s="256" t="s">
        <v>366</v>
      </c>
      <c r="H176" s="257">
        <v>1</v>
      </c>
      <c r="I176" s="258"/>
      <c r="J176" s="259">
        <f t="shared" si="0"/>
        <v>0</v>
      </c>
      <c r="K176" s="260"/>
      <c r="L176" s="261"/>
      <c r="M176" s="262" t="s">
        <v>1</v>
      </c>
      <c r="N176" s="263" t="s">
        <v>42</v>
      </c>
      <c r="O176" s="72"/>
      <c r="P176" s="215">
        <f t="shared" si="1"/>
        <v>0</v>
      </c>
      <c r="Q176" s="215">
        <v>2.3500000000000001E-3</v>
      </c>
      <c r="R176" s="215">
        <f t="shared" si="2"/>
        <v>2.3500000000000001E-3</v>
      </c>
      <c r="S176" s="215">
        <v>0</v>
      </c>
      <c r="T176" s="216">
        <f t="shared" si="3"/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17" t="s">
        <v>426</v>
      </c>
      <c r="AT176" s="217" t="s">
        <v>585</v>
      </c>
      <c r="AU176" s="217" t="s">
        <v>88</v>
      </c>
      <c r="AY176" s="18" t="s">
        <v>201</v>
      </c>
      <c r="BE176" s="218">
        <f t="shared" si="4"/>
        <v>0</v>
      </c>
      <c r="BF176" s="218">
        <f t="shared" si="5"/>
        <v>0</v>
      </c>
      <c r="BG176" s="218">
        <f t="shared" si="6"/>
        <v>0</v>
      </c>
      <c r="BH176" s="218">
        <f t="shared" si="7"/>
        <v>0</v>
      </c>
      <c r="BI176" s="218">
        <f t="shared" si="8"/>
        <v>0</v>
      </c>
      <c r="BJ176" s="18" t="s">
        <v>88</v>
      </c>
      <c r="BK176" s="218">
        <f t="shared" si="9"/>
        <v>0</v>
      </c>
      <c r="BL176" s="18" t="s">
        <v>308</v>
      </c>
      <c r="BM176" s="217" t="s">
        <v>3314</v>
      </c>
    </row>
    <row r="177" spans="1:65" s="2" customFormat="1" ht="16.5" customHeight="1">
      <c r="A177" s="35"/>
      <c r="B177" s="36"/>
      <c r="C177" s="253" t="s">
        <v>315</v>
      </c>
      <c r="D177" s="253" t="s">
        <v>585</v>
      </c>
      <c r="E177" s="254" t="s">
        <v>3315</v>
      </c>
      <c r="F177" s="255" t="s">
        <v>3316</v>
      </c>
      <c r="G177" s="256" t="s">
        <v>366</v>
      </c>
      <c r="H177" s="257">
        <v>1</v>
      </c>
      <c r="I177" s="258"/>
      <c r="J177" s="259">
        <f t="shared" si="0"/>
        <v>0</v>
      </c>
      <c r="K177" s="260"/>
      <c r="L177" s="261"/>
      <c r="M177" s="262" t="s">
        <v>1</v>
      </c>
      <c r="N177" s="263" t="s">
        <v>42</v>
      </c>
      <c r="O177" s="72"/>
      <c r="P177" s="215">
        <f t="shared" si="1"/>
        <v>0</v>
      </c>
      <c r="Q177" s="215">
        <v>1.9499999999999999E-3</v>
      </c>
      <c r="R177" s="215">
        <f t="shared" si="2"/>
        <v>1.9499999999999999E-3</v>
      </c>
      <c r="S177" s="215">
        <v>0</v>
      </c>
      <c r="T177" s="216">
        <f t="shared" si="3"/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17" t="s">
        <v>426</v>
      </c>
      <c r="AT177" s="217" t="s">
        <v>585</v>
      </c>
      <c r="AU177" s="217" t="s">
        <v>88</v>
      </c>
      <c r="AY177" s="18" t="s">
        <v>201</v>
      </c>
      <c r="BE177" s="218">
        <f t="shared" si="4"/>
        <v>0</v>
      </c>
      <c r="BF177" s="218">
        <f t="shared" si="5"/>
        <v>0</v>
      </c>
      <c r="BG177" s="218">
        <f t="shared" si="6"/>
        <v>0</v>
      </c>
      <c r="BH177" s="218">
        <f t="shared" si="7"/>
        <v>0</v>
      </c>
      <c r="BI177" s="218">
        <f t="shared" si="8"/>
        <v>0</v>
      </c>
      <c r="BJ177" s="18" t="s">
        <v>88</v>
      </c>
      <c r="BK177" s="218">
        <f t="shared" si="9"/>
        <v>0</v>
      </c>
      <c r="BL177" s="18" t="s">
        <v>308</v>
      </c>
      <c r="BM177" s="217" t="s">
        <v>3317</v>
      </c>
    </row>
    <row r="178" spans="1:65" s="2" customFormat="1" ht="16.5" customHeight="1">
      <c r="A178" s="35"/>
      <c r="B178" s="36"/>
      <c r="C178" s="253" t="s">
        <v>326</v>
      </c>
      <c r="D178" s="253" t="s">
        <v>585</v>
      </c>
      <c r="E178" s="254" t="s">
        <v>3318</v>
      </c>
      <c r="F178" s="255" t="s">
        <v>3319</v>
      </c>
      <c r="G178" s="256" t="s">
        <v>366</v>
      </c>
      <c r="H178" s="257">
        <v>1</v>
      </c>
      <c r="I178" s="258"/>
      <c r="J178" s="259">
        <f t="shared" si="0"/>
        <v>0</v>
      </c>
      <c r="K178" s="260"/>
      <c r="L178" s="261"/>
      <c r="M178" s="262" t="s">
        <v>1</v>
      </c>
      <c r="N178" s="263" t="s">
        <v>42</v>
      </c>
      <c r="O178" s="72"/>
      <c r="P178" s="215">
        <f t="shared" si="1"/>
        <v>0</v>
      </c>
      <c r="Q178" s="215">
        <v>1.1100000000000001E-3</v>
      </c>
      <c r="R178" s="215">
        <f t="shared" si="2"/>
        <v>1.1100000000000001E-3</v>
      </c>
      <c r="S178" s="215">
        <v>0</v>
      </c>
      <c r="T178" s="216">
        <f t="shared" si="3"/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17" t="s">
        <v>426</v>
      </c>
      <c r="AT178" s="217" t="s">
        <v>585</v>
      </c>
      <c r="AU178" s="217" t="s">
        <v>88</v>
      </c>
      <c r="AY178" s="18" t="s">
        <v>201</v>
      </c>
      <c r="BE178" s="218">
        <f t="shared" si="4"/>
        <v>0</v>
      </c>
      <c r="BF178" s="218">
        <f t="shared" si="5"/>
        <v>0</v>
      </c>
      <c r="BG178" s="218">
        <f t="shared" si="6"/>
        <v>0</v>
      </c>
      <c r="BH178" s="218">
        <f t="shared" si="7"/>
        <v>0</v>
      </c>
      <c r="BI178" s="218">
        <f t="shared" si="8"/>
        <v>0</v>
      </c>
      <c r="BJ178" s="18" t="s">
        <v>88</v>
      </c>
      <c r="BK178" s="218">
        <f t="shared" si="9"/>
        <v>0</v>
      </c>
      <c r="BL178" s="18" t="s">
        <v>308</v>
      </c>
      <c r="BM178" s="217" t="s">
        <v>3320</v>
      </c>
    </row>
    <row r="179" spans="1:65" s="2" customFormat="1" ht="16.5" customHeight="1">
      <c r="A179" s="35"/>
      <c r="B179" s="36"/>
      <c r="C179" s="253" t="s">
        <v>341</v>
      </c>
      <c r="D179" s="253" t="s">
        <v>585</v>
      </c>
      <c r="E179" s="254" t="s">
        <v>3321</v>
      </c>
      <c r="F179" s="255" t="s">
        <v>3322</v>
      </c>
      <c r="G179" s="256" t="s">
        <v>366</v>
      </c>
      <c r="H179" s="257">
        <v>1</v>
      </c>
      <c r="I179" s="258"/>
      <c r="J179" s="259">
        <f t="shared" si="0"/>
        <v>0</v>
      </c>
      <c r="K179" s="260"/>
      <c r="L179" s="261"/>
      <c r="M179" s="262" t="s">
        <v>1</v>
      </c>
      <c r="N179" s="263" t="s">
        <v>42</v>
      </c>
      <c r="O179" s="72"/>
      <c r="P179" s="215">
        <f t="shared" si="1"/>
        <v>0</v>
      </c>
      <c r="Q179" s="215">
        <v>1.6000000000000001E-3</v>
      </c>
      <c r="R179" s="215">
        <f t="shared" si="2"/>
        <v>1.6000000000000001E-3</v>
      </c>
      <c r="S179" s="215">
        <v>0</v>
      </c>
      <c r="T179" s="216">
        <f t="shared" si="3"/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17" t="s">
        <v>426</v>
      </c>
      <c r="AT179" s="217" t="s">
        <v>585</v>
      </c>
      <c r="AU179" s="217" t="s">
        <v>88</v>
      </c>
      <c r="AY179" s="18" t="s">
        <v>201</v>
      </c>
      <c r="BE179" s="218">
        <f t="shared" si="4"/>
        <v>0</v>
      </c>
      <c r="BF179" s="218">
        <f t="shared" si="5"/>
        <v>0</v>
      </c>
      <c r="BG179" s="218">
        <f t="shared" si="6"/>
        <v>0</v>
      </c>
      <c r="BH179" s="218">
        <f t="shared" si="7"/>
        <v>0</v>
      </c>
      <c r="BI179" s="218">
        <f t="shared" si="8"/>
        <v>0</v>
      </c>
      <c r="BJ179" s="18" t="s">
        <v>88</v>
      </c>
      <c r="BK179" s="218">
        <f t="shared" si="9"/>
        <v>0</v>
      </c>
      <c r="BL179" s="18" t="s">
        <v>308</v>
      </c>
      <c r="BM179" s="217" t="s">
        <v>3323</v>
      </c>
    </row>
    <row r="180" spans="1:65" s="2" customFormat="1" ht="16.5" customHeight="1">
      <c r="A180" s="35"/>
      <c r="B180" s="36"/>
      <c r="C180" s="253" t="s">
        <v>7</v>
      </c>
      <c r="D180" s="253" t="s">
        <v>585</v>
      </c>
      <c r="E180" s="254" t="s">
        <v>3324</v>
      </c>
      <c r="F180" s="255" t="s">
        <v>3325</v>
      </c>
      <c r="G180" s="256" t="s">
        <v>366</v>
      </c>
      <c r="H180" s="257">
        <v>2</v>
      </c>
      <c r="I180" s="258"/>
      <c r="J180" s="259">
        <f t="shared" si="0"/>
        <v>0</v>
      </c>
      <c r="K180" s="260"/>
      <c r="L180" s="261"/>
      <c r="M180" s="262" t="s">
        <v>1</v>
      </c>
      <c r="N180" s="263" t="s">
        <v>42</v>
      </c>
      <c r="O180" s="72"/>
      <c r="P180" s="215">
        <f t="shared" si="1"/>
        <v>0</v>
      </c>
      <c r="Q180" s="215">
        <v>1.8000000000000001E-4</v>
      </c>
      <c r="R180" s="215">
        <f t="shared" si="2"/>
        <v>3.6000000000000002E-4</v>
      </c>
      <c r="S180" s="215">
        <v>0</v>
      </c>
      <c r="T180" s="216">
        <f t="shared" si="3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17" t="s">
        <v>426</v>
      </c>
      <c r="AT180" s="217" t="s">
        <v>585</v>
      </c>
      <c r="AU180" s="217" t="s">
        <v>88</v>
      </c>
      <c r="AY180" s="18" t="s">
        <v>201</v>
      </c>
      <c r="BE180" s="218">
        <f t="shared" si="4"/>
        <v>0</v>
      </c>
      <c r="BF180" s="218">
        <f t="shared" si="5"/>
        <v>0</v>
      </c>
      <c r="BG180" s="218">
        <f t="shared" si="6"/>
        <v>0</v>
      </c>
      <c r="BH180" s="218">
        <f t="shared" si="7"/>
        <v>0</v>
      </c>
      <c r="BI180" s="218">
        <f t="shared" si="8"/>
        <v>0</v>
      </c>
      <c r="BJ180" s="18" t="s">
        <v>88</v>
      </c>
      <c r="BK180" s="218">
        <f t="shared" si="9"/>
        <v>0</v>
      </c>
      <c r="BL180" s="18" t="s">
        <v>308</v>
      </c>
      <c r="BM180" s="217" t="s">
        <v>3326</v>
      </c>
    </row>
    <row r="181" spans="1:65" s="2" customFormat="1" ht="21.75" customHeight="1">
      <c r="A181" s="35"/>
      <c r="B181" s="36"/>
      <c r="C181" s="205" t="s">
        <v>356</v>
      </c>
      <c r="D181" s="205" t="s">
        <v>203</v>
      </c>
      <c r="E181" s="206" t="s">
        <v>3327</v>
      </c>
      <c r="F181" s="207" t="s">
        <v>3328</v>
      </c>
      <c r="G181" s="208" t="s">
        <v>366</v>
      </c>
      <c r="H181" s="209">
        <v>1</v>
      </c>
      <c r="I181" s="210"/>
      <c r="J181" s="211">
        <f t="shared" si="0"/>
        <v>0</v>
      </c>
      <c r="K181" s="212"/>
      <c r="L181" s="40"/>
      <c r="M181" s="213" t="s">
        <v>1</v>
      </c>
      <c r="N181" s="214" t="s">
        <v>42</v>
      </c>
      <c r="O181" s="72"/>
      <c r="P181" s="215">
        <f t="shared" si="1"/>
        <v>0</v>
      </c>
      <c r="Q181" s="215">
        <v>2.7399999999999998E-3</v>
      </c>
      <c r="R181" s="215">
        <f t="shared" si="2"/>
        <v>2.7399999999999998E-3</v>
      </c>
      <c r="S181" s="215">
        <v>0</v>
      </c>
      <c r="T181" s="216">
        <f t="shared" si="3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17" t="s">
        <v>308</v>
      </c>
      <c r="AT181" s="217" t="s">
        <v>203</v>
      </c>
      <c r="AU181" s="217" t="s">
        <v>88</v>
      </c>
      <c r="AY181" s="18" t="s">
        <v>201</v>
      </c>
      <c r="BE181" s="218">
        <f t="shared" si="4"/>
        <v>0</v>
      </c>
      <c r="BF181" s="218">
        <f t="shared" si="5"/>
        <v>0</v>
      </c>
      <c r="BG181" s="218">
        <f t="shared" si="6"/>
        <v>0</v>
      </c>
      <c r="BH181" s="218">
        <f t="shared" si="7"/>
        <v>0</v>
      </c>
      <c r="BI181" s="218">
        <f t="shared" si="8"/>
        <v>0</v>
      </c>
      <c r="BJ181" s="18" t="s">
        <v>88</v>
      </c>
      <c r="BK181" s="218">
        <f t="shared" si="9"/>
        <v>0</v>
      </c>
      <c r="BL181" s="18" t="s">
        <v>308</v>
      </c>
      <c r="BM181" s="217" t="s">
        <v>3329</v>
      </c>
    </row>
    <row r="182" spans="1:65" s="2" customFormat="1" ht="16.5" customHeight="1">
      <c r="A182" s="35"/>
      <c r="B182" s="36"/>
      <c r="C182" s="253" t="s">
        <v>363</v>
      </c>
      <c r="D182" s="253" t="s">
        <v>585</v>
      </c>
      <c r="E182" s="254" t="s">
        <v>3330</v>
      </c>
      <c r="F182" s="255" t="s">
        <v>3331</v>
      </c>
      <c r="G182" s="256" t="s">
        <v>366</v>
      </c>
      <c r="H182" s="257">
        <v>1</v>
      </c>
      <c r="I182" s="258"/>
      <c r="J182" s="259">
        <f t="shared" si="0"/>
        <v>0</v>
      </c>
      <c r="K182" s="260"/>
      <c r="L182" s="261"/>
      <c r="M182" s="262" t="s">
        <v>1</v>
      </c>
      <c r="N182" s="263" t="s">
        <v>42</v>
      </c>
      <c r="O182" s="72"/>
      <c r="P182" s="215">
        <f t="shared" si="1"/>
        <v>0</v>
      </c>
      <c r="Q182" s="215">
        <v>5.9999999999999995E-4</v>
      </c>
      <c r="R182" s="215">
        <f t="shared" si="2"/>
        <v>5.9999999999999995E-4</v>
      </c>
      <c r="S182" s="215">
        <v>0</v>
      </c>
      <c r="T182" s="216">
        <f t="shared" si="3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17" t="s">
        <v>426</v>
      </c>
      <c r="AT182" s="217" t="s">
        <v>585</v>
      </c>
      <c r="AU182" s="217" t="s">
        <v>88</v>
      </c>
      <c r="AY182" s="18" t="s">
        <v>201</v>
      </c>
      <c r="BE182" s="218">
        <f t="shared" si="4"/>
        <v>0</v>
      </c>
      <c r="BF182" s="218">
        <f t="shared" si="5"/>
        <v>0</v>
      </c>
      <c r="BG182" s="218">
        <f t="shared" si="6"/>
        <v>0</v>
      </c>
      <c r="BH182" s="218">
        <f t="shared" si="7"/>
        <v>0</v>
      </c>
      <c r="BI182" s="218">
        <f t="shared" si="8"/>
        <v>0</v>
      </c>
      <c r="BJ182" s="18" t="s">
        <v>88</v>
      </c>
      <c r="BK182" s="218">
        <f t="shared" si="9"/>
        <v>0</v>
      </c>
      <c r="BL182" s="18" t="s">
        <v>308</v>
      </c>
      <c r="BM182" s="217" t="s">
        <v>3332</v>
      </c>
    </row>
    <row r="183" spans="1:65" s="2" customFormat="1" ht="21.75" customHeight="1">
      <c r="A183" s="35"/>
      <c r="B183" s="36"/>
      <c r="C183" s="205" t="s">
        <v>369</v>
      </c>
      <c r="D183" s="205" t="s">
        <v>203</v>
      </c>
      <c r="E183" s="206" t="s">
        <v>1028</v>
      </c>
      <c r="F183" s="207" t="s">
        <v>2117</v>
      </c>
      <c r="G183" s="208" t="s">
        <v>329</v>
      </c>
      <c r="H183" s="209">
        <v>1.2999999999999999E-2</v>
      </c>
      <c r="I183" s="210"/>
      <c r="J183" s="211">
        <f t="shared" si="0"/>
        <v>0</v>
      </c>
      <c r="K183" s="212"/>
      <c r="L183" s="40"/>
      <c r="M183" s="274" t="s">
        <v>1</v>
      </c>
      <c r="N183" s="275" t="s">
        <v>42</v>
      </c>
      <c r="O183" s="276"/>
      <c r="P183" s="277">
        <f t="shared" si="1"/>
        <v>0</v>
      </c>
      <c r="Q183" s="277">
        <v>0</v>
      </c>
      <c r="R183" s="277">
        <f t="shared" si="2"/>
        <v>0</v>
      </c>
      <c r="S183" s="277">
        <v>0</v>
      </c>
      <c r="T183" s="278">
        <f t="shared" si="3"/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17" t="s">
        <v>308</v>
      </c>
      <c r="AT183" s="217" t="s">
        <v>203</v>
      </c>
      <c r="AU183" s="217" t="s">
        <v>88</v>
      </c>
      <c r="AY183" s="18" t="s">
        <v>201</v>
      </c>
      <c r="BE183" s="218">
        <f t="shared" si="4"/>
        <v>0</v>
      </c>
      <c r="BF183" s="218">
        <f t="shared" si="5"/>
        <v>0</v>
      </c>
      <c r="BG183" s="218">
        <f t="shared" si="6"/>
        <v>0</v>
      </c>
      <c r="BH183" s="218">
        <f t="shared" si="7"/>
        <v>0</v>
      </c>
      <c r="BI183" s="218">
        <f t="shared" si="8"/>
        <v>0</v>
      </c>
      <c r="BJ183" s="18" t="s">
        <v>88</v>
      </c>
      <c r="BK183" s="218">
        <f t="shared" si="9"/>
        <v>0</v>
      </c>
      <c r="BL183" s="18" t="s">
        <v>308</v>
      </c>
      <c r="BM183" s="217" t="s">
        <v>3333</v>
      </c>
    </row>
    <row r="184" spans="1:65" s="2" customFormat="1" ht="6.95" customHeight="1">
      <c r="A184" s="35"/>
      <c r="B184" s="55"/>
      <c r="C184" s="56"/>
      <c r="D184" s="56"/>
      <c r="E184" s="56"/>
      <c r="F184" s="56"/>
      <c r="G184" s="56"/>
      <c r="H184" s="56"/>
      <c r="I184" s="155"/>
      <c r="J184" s="56"/>
      <c r="K184" s="56"/>
      <c r="L184" s="40"/>
      <c r="M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</row>
  </sheetData>
  <autoFilter ref="C126:K183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04"/>
  <sheetViews>
    <sheetView showGridLines="0" topLeftCell="A172" zoomScale="80" zoomScaleNormal="80" workbookViewId="0">
      <selection activeCell="A151" sqref="A151:XFD152"/>
    </sheetView>
  </sheetViews>
  <sheetFormatPr defaultRowHeight="11.25"/>
  <cols>
    <col min="1" max="1" width="8.33203125" style="1" customWidth="1"/>
    <col min="2" max="2" width="2.332031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12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1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AT2" s="18" t="s">
        <v>122</v>
      </c>
    </row>
    <row r="3" spans="1:46" s="1" customFormat="1" ht="6.95" customHeight="1">
      <c r="B3" s="113"/>
      <c r="C3" s="114"/>
      <c r="D3" s="114"/>
      <c r="E3" s="114"/>
      <c r="F3" s="114"/>
      <c r="G3" s="114"/>
      <c r="H3" s="114"/>
      <c r="I3" s="115"/>
      <c r="J3" s="114"/>
      <c r="K3" s="114"/>
      <c r="L3" s="21"/>
      <c r="AT3" s="18" t="s">
        <v>76</v>
      </c>
    </row>
    <row r="4" spans="1:46" s="1" customFormat="1" ht="24.95" customHeight="1">
      <c r="B4" s="21"/>
      <c r="D4" s="116" t="s">
        <v>149</v>
      </c>
      <c r="I4" s="112"/>
      <c r="L4" s="21"/>
      <c r="M4" s="117" t="s">
        <v>9</v>
      </c>
      <c r="AT4" s="18" t="s">
        <v>4</v>
      </c>
    </row>
    <row r="5" spans="1:46" s="1" customFormat="1" ht="6.95" customHeight="1">
      <c r="B5" s="21"/>
      <c r="I5" s="112"/>
      <c r="L5" s="21"/>
    </row>
    <row r="6" spans="1:46" s="1" customFormat="1" ht="12" customHeight="1">
      <c r="B6" s="21"/>
      <c r="D6" s="118" t="s">
        <v>15</v>
      </c>
      <c r="I6" s="112"/>
      <c r="L6" s="21"/>
    </row>
    <row r="7" spans="1:46" s="1" customFormat="1" ht="23.25" customHeight="1">
      <c r="B7" s="21"/>
      <c r="E7" s="339" t="str">
        <f>'Časť 1'!K6</f>
        <v>Detské jasle Komárno - výstavba zariadenia služieb rodinného a pracovného života</v>
      </c>
      <c r="F7" s="340"/>
      <c r="G7" s="340"/>
      <c r="H7" s="340"/>
      <c r="I7" s="112"/>
      <c r="L7" s="21"/>
    </row>
    <row r="8" spans="1:46" s="1" customFormat="1" ht="12" customHeight="1">
      <c r="B8" s="21"/>
      <c r="D8" s="118" t="s">
        <v>150</v>
      </c>
      <c r="I8" s="112"/>
      <c r="L8" s="21"/>
    </row>
    <row r="9" spans="1:46" s="2" customFormat="1" ht="16.5" customHeight="1">
      <c r="A9" s="35"/>
      <c r="B9" s="40"/>
      <c r="C9" s="35"/>
      <c r="D9" s="35"/>
      <c r="E9" s="339" t="s">
        <v>3334</v>
      </c>
      <c r="F9" s="341"/>
      <c r="G9" s="341"/>
      <c r="H9" s="341"/>
      <c r="I9" s="119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18" t="s">
        <v>152</v>
      </c>
      <c r="E10" s="35"/>
      <c r="F10" s="35"/>
      <c r="G10" s="35"/>
      <c r="H10" s="35"/>
      <c r="I10" s="119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42" t="s">
        <v>3335</v>
      </c>
      <c r="F11" s="341"/>
      <c r="G11" s="341"/>
      <c r="H11" s="341"/>
      <c r="I11" s="119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>
      <c r="A12" s="35"/>
      <c r="B12" s="40"/>
      <c r="C12" s="35"/>
      <c r="D12" s="35"/>
      <c r="E12" s="35"/>
      <c r="F12" s="35"/>
      <c r="G12" s="35"/>
      <c r="H12" s="35"/>
      <c r="I12" s="119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18" t="s">
        <v>17</v>
      </c>
      <c r="E13" s="35"/>
      <c r="F13" s="111" t="s">
        <v>1</v>
      </c>
      <c r="G13" s="35"/>
      <c r="H13" s="35"/>
      <c r="I13" s="120" t="s">
        <v>18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8" t="s">
        <v>19</v>
      </c>
      <c r="E14" s="35"/>
      <c r="F14" s="111" t="s">
        <v>20</v>
      </c>
      <c r="G14" s="35"/>
      <c r="H14" s="35"/>
      <c r="I14" s="120" t="s">
        <v>21</v>
      </c>
      <c r="J14" s="121" t="str">
        <f>'Časť 1'!AN9</f>
        <v>21. 4. 2020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119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18" t="s">
        <v>23</v>
      </c>
      <c r="E16" s="35"/>
      <c r="F16" s="35"/>
      <c r="G16" s="35"/>
      <c r="H16" s="35"/>
      <c r="I16" s="120" t="s">
        <v>24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25</v>
      </c>
      <c r="F17" s="35"/>
      <c r="G17" s="35"/>
      <c r="H17" s="35"/>
      <c r="I17" s="120" t="s">
        <v>26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119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18" t="s">
        <v>27</v>
      </c>
      <c r="E19" s="35"/>
      <c r="F19" s="35"/>
      <c r="G19" s="35"/>
      <c r="H19" s="35"/>
      <c r="I19" s="120" t="s">
        <v>24</v>
      </c>
      <c r="J19" s="31" t="str">
        <f>'Časť 1'!AN14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43" t="str">
        <f>'Časť 1'!E15</f>
        <v>Vyplň údaj</v>
      </c>
      <c r="F20" s="344"/>
      <c r="G20" s="344"/>
      <c r="H20" s="344"/>
      <c r="I20" s="120" t="s">
        <v>26</v>
      </c>
      <c r="J20" s="31" t="str">
        <f>'Časť 1'!AN15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119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18" t="s">
        <v>29</v>
      </c>
      <c r="E22" s="35"/>
      <c r="F22" s="35"/>
      <c r="G22" s="35"/>
      <c r="H22" s="35"/>
      <c r="I22" s="120" t="s">
        <v>24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30</v>
      </c>
      <c r="F23" s="35"/>
      <c r="G23" s="35"/>
      <c r="H23" s="35"/>
      <c r="I23" s="120" t="s">
        <v>26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119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18" t="s">
        <v>32</v>
      </c>
      <c r="E25" s="35"/>
      <c r="F25" s="35"/>
      <c r="G25" s="35"/>
      <c r="H25" s="35"/>
      <c r="I25" s="120" t="s">
        <v>24</v>
      </c>
      <c r="J25" s="111" t="str">
        <f>IF('Časť 1'!AN20="","",'Časť 1'!AN20)</f>
        <v/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tr">
        <f>IF('Časť 1'!E21="","",'Časť 1'!E21)</f>
        <v xml:space="preserve"> </v>
      </c>
      <c r="F26" s="35"/>
      <c r="G26" s="35"/>
      <c r="H26" s="35"/>
      <c r="I26" s="120" t="s">
        <v>26</v>
      </c>
      <c r="J26" s="111" t="str">
        <f>IF('Časť 1'!AN21="","",'Časť 1'!AN21)</f>
        <v/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119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18" t="s">
        <v>34</v>
      </c>
      <c r="E28" s="35"/>
      <c r="F28" s="35"/>
      <c r="G28" s="35"/>
      <c r="H28" s="35"/>
      <c r="I28" s="119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23.25" customHeight="1">
      <c r="A29" s="122"/>
      <c r="B29" s="123"/>
      <c r="C29" s="122"/>
      <c r="D29" s="122"/>
      <c r="E29" s="345" t="s">
        <v>154</v>
      </c>
      <c r="F29" s="345"/>
      <c r="G29" s="345"/>
      <c r="H29" s="345"/>
      <c r="I29" s="124"/>
      <c r="J29" s="122"/>
      <c r="K29" s="122"/>
      <c r="L29" s="125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119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6"/>
      <c r="E31" s="126"/>
      <c r="F31" s="126"/>
      <c r="G31" s="126"/>
      <c r="H31" s="126"/>
      <c r="I31" s="127"/>
      <c r="J31" s="126"/>
      <c r="K31" s="126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8" t="s">
        <v>36</v>
      </c>
      <c r="E32" s="35"/>
      <c r="F32" s="35"/>
      <c r="G32" s="35"/>
      <c r="H32" s="35"/>
      <c r="I32" s="119"/>
      <c r="J32" s="129">
        <f>ROUND(J127,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6"/>
      <c r="E33" s="126"/>
      <c r="F33" s="126"/>
      <c r="G33" s="126"/>
      <c r="H33" s="126"/>
      <c r="I33" s="127"/>
      <c r="J33" s="126"/>
      <c r="K33" s="126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30" t="s">
        <v>38</v>
      </c>
      <c r="G34" s="35"/>
      <c r="H34" s="35"/>
      <c r="I34" s="131" t="s">
        <v>37</v>
      </c>
      <c r="J34" s="130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32" t="s">
        <v>40</v>
      </c>
      <c r="E35" s="118" t="s">
        <v>41</v>
      </c>
      <c r="F35" s="133">
        <f>ROUND((SUM(BE127:BE203)),  2)</f>
        <v>0</v>
      </c>
      <c r="G35" s="35"/>
      <c r="H35" s="35"/>
      <c r="I35" s="134">
        <v>0.2</v>
      </c>
      <c r="J35" s="133">
        <f>ROUND(((SUM(BE127:BE203))*I35),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18" t="s">
        <v>42</v>
      </c>
      <c r="F36" s="133">
        <f>ROUND((SUM(BF127:BF203)),  2)</f>
        <v>0</v>
      </c>
      <c r="G36" s="35"/>
      <c r="H36" s="35"/>
      <c r="I36" s="134">
        <v>0.2</v>
      </c>
      <c r="J36" s="133">
        <f>ROUND(((SUM(BF127:BF203))*I36),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8" t="s">
        <v>43</v>
      </c>
      <c r="F37" s="133">
        <f>ROUND((SUM(BG127:BG203)),  2)</f>
        <v>0</v>
      </c>
      <c r="G37" s="35"/>
      <c r="H37" s="35"/>
      <c r="I37" s="134">
        <v>0.2</v>
      </c>
      <c r="J37" s="133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18" t="s">
        <v>44</v>
      </c>
      <c r="F38" s="133">
        <f>ROUND((SUM(BH127:BH203)),  2)</f>
        <v>0</v>
      </c>
      <c r="G38" s="35"/>
      <c r="H38" s="35"/>
      <c r="I38" s="134">
        <v>0.2</v>
      </c>
      <c r="J38" s="133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18" t="s">
        <v>45</v>
      </c>
      <c r="F39" s="133">
        <f>ROUND((SUM(BI127:BI203)),  2)</f>
        <v>0</v>
      </c>
      <c r="G39" s="35"/>
      <c r="H39" s="35"/>
      <c r="I39" s="134">
        <v>0</v>
      </c>
      <c r="J39" s="133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119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5"/>
      <c r="D41" s="136" t="s">
        <v>46</v>
      </c>
      <c r="E41" s="137"/>
      <c r="F41" s="137"/>
      <c r="G41" s="138" t="s">
        <v>47</v>
      </c>
      <c r="H41" s="139" t="s">
        <v>48</v>
      </c>
      <c r="I41" s="140"/>
      <c r="J41" s="141">
        <f>SUM(J32:J39)</f>
        <v>0</v>
      </c>
      <c r="K41" s="142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119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I43" s="112"/>
      <c r="L43" s="21"/>
    </row>
    <row r="44" spans="1:31" s="1" customFormat="1" ht="14.45" customHeight="1">
      <c r="B44" s="21"/>
      <c r="I44" s="112"/>
      <c r="L44" s="21"/>
    </row>
    <row r="45" spans="1:31" s="1" customFormat="1" ht="14.45" customHeight="1">
      <c r="B45" s="21"/>
      <c r="I45" s="112"/>
      <c r="L45" s="21"/>
    </row>
    <row r="46" spans="1:31" s="1" customFormat="1" ht="14.45" customHeight="1">
      <c r="B46" s="21"/>
      <c r="I46" s="112"/>
      <c r="L46" s="21"/>
    </row>
    <row r="47" spans="1:31" s="1" customFormat="1" ht="14.45" customHeight="1">
      <c r="B47" s="21"/>
      <c r="I47" s="112"/>
      <c r="L47" s="21"/>
    </row>
    <row r="48" spans="1:31" s="1" customFormat="1" ht="14.45" customHeight="1">
      <c r="B48" s="21"/>
      <c r="I48" s="112"/>
      <c r="L48" s="21"/>
    </row>
    <row r="49" spans="1:31" s="1" customFormat="1" ht="14.45" customHeight="1">
      <c r="B49" s="21"/>
      <c r="I49" s="112"/>
      <c r="L49" s="21"/>
    </row>
    <row r="50" spans="1:31" s="2" customFormat="1" ht="14.45" customHeight="1">
      <c r="B50" s="52"/>
      <c r="D50" s="143" t="s">
        <v>49</v>
      </c>
      <c r="E50" s="144"/>
      <c r="F50" s="144"/>
      <c r="G50" s="143" t="s">
        <v>50</v>
      </c>
      <c r="H50" s="144"/>
      <c r="I50" s="145"/>
      <c r="J50" s="144"/>
      <c r="K50" s="144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6" t="s">
        <v>51</v>
      </c>
      <c r="E61" s="147"/>
      <c r="F61" s="148" t="s">
        <v>52</v>
      </c>
      <c r="G61" s="146" t="s">
        <v>51</v>
      </c>
      <c r="H61" s="147"/>
      <c r="I61" s="149"/>
      <c r="J61" s="150" t="s">
        <v>52</v>
      </c>
      <c r="K61" s="147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43" t="s">
        <v>53</v>
      </c>
      <c r="E65" s="151"/>
      <c r="F65" s="151"/>
      <c r="G65" s="143" t="s">
        <v>54</v>
      </c>
      <c r="H65" s="151"/>
      <c r="I65" s="152"/>
      <c r="J65" s="151"/>
      <c r="K65" s="151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6" t="s">
        <v>51</v>
      </c>
      <c r="E76" s="147"/>
      <c r="F76" s="148" t="s">
        <v>52</v>
      </c>
      <c r="G76" s="146" t="s">
        <v>51</v>
      </c>
      <c r="H76" s="147"/>
      <c r="I76" s="149"/>
      <c r="J76" s="150" t="s">
        <v>52</v>
      </c>
      <c r="K76" s="147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53"/>
      <c r="C77" s="154"/>
      <c r="D77" s="154"/>
      <c r="E77" s="154"/>
      <c r="F77" s="154"/>
      <c r="G77" s="154"/>
      <c r="H77" s="154"/>
      <c r="I77" s="155"/>
      <c r="J77" s="154"/>
      <c r="K77" s="154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56"/>
      <c r="C81" s="157"/>
      <c r="D81" s="157"/>
      <c r="E81" s="157"/>
      <c r="F81" s="157"/>
      <c r="G81" s="157"/>
      <c r="H81" s="157"/>
      <c r="I81" s="158"/>
      <c r="J81" s="157"/>
      <c r="K81" s="157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155</v>
      </c>
      <c r="D82" s="37"/>
      <c r="E82" s="37"/>
      <c r="F82" s="37"/>
      <c r="G82" s="37"/>
      <c r="H82" s="37"/>
      <c r="I82" s="119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119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119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23.25" customHeight="1">
      <c r="A85" s="35"/>
      <c r="B85" s="36"/>
      <c r="C85" s="37"/>
      <c r="D85" s="37"/>
      <c r="E85" s="337" t="str">
        <f>E7</f>
        <v>Detské jasle Komárno - výstavba zariadenia služieb rodinného a pracovného života</v>
      </c>
      <c r="F85" s="338"/>
      <c r="G85" s="338"/>
      <c r="H85" s="338"/>
      <c r="I85" s="119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150</v>
      </c>
      <c r="D86" s="23"/>
      <c r="E86" s="23"/>
      <c r="F86" s="23"/>
      <c r="G86" s="23"/>
      <c r="H86" s="23"/>
      <c r="I86" s="112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37" t="s">
        <v>3334</v>
      </c>
      <c r="F87" s="336"/>
      <c r="G87" s="336"/>
      <c r="H87" s="336"/>
      <c r="I87" s="119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152</v>
      </c>
      <c r="D88" s="37"/>
      <c r="E88" s="37"/>
      <c r="F88" s="37"/>
      <c r="G88" s="37"/>
      <c r="H88" s="37"/>
      <c r="I88" s="119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305" t="str">
        <f>E11</f>
        <v xml:space="preserve">01 - SO-03.1  Kanalizačná prípojka </v>
      </c>
      <c r="F89" s="336"/>
      <c r="G89" s="336"/>
      <c r="H89" s="336"/>
      <c r="I89" s="119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119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19</v>
      </c>
      <c r="D91" s="37"/>
      <c r="E91" s="37"/>
      <c r="F91" s="28" t="str">
        <f>F14</f>
        <v>Komárno, Ul. gen. Klapku, p. č. 7046/4, 7051/393</v>
      </c>
      <c r="G91" s="37"/>
      <c r="H91" s="37"/>
      <c r="I91" s="120" t="s">
        <v>21</v>
      </c>
      <c r="J91" s="67" t="str">
        <f>IF(J14="","",J14)</f>
        <v>21. 4. 2020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119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23</v>
      </c>
      <c r="D93" s="37"/>
      <c r="E93" s="37"/>
      <c r="F93" s="28" t="str">
        <f>E17</f>
        <v>Amante n. o., Marcelová</v>
      </c>
      <c r="G93" s="37"/>
      <c r="H93" s="37"/>
      <c r="I93" s="120" t="s">
        <v>29</v>
      </c>
      <c r="J93" s="33" t="str">
        <f>E23</f>
        <v>Ing. Olivér Csémy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27</v>
      </c>
      <c r="D94" s="37"/>
      <c r="E94" s="37"/>
      <c r="F94" s="28" t="str">
        <f>IF(E20="","",E20)</f>
        <v>Vyplň údaj</v>
      </c>
      <c r="G94" s="37"/>
      <c r="H94" s="37"/>
      <c r="I94" s="120" t="s">
        <v>32</v>
      </c>
      <c r="J94" s="33" t="str">
        <f>E26</f>
        <v xml:space="preserve"> 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119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9" t="s">
        <v>156</v>
      </c>
      <c r="D96" s="160"/>
      <c r="E96" s="160"/>
      <c r="F96" s="160"/>
      <c r="G96" s="160"/>
      <c r="H96" s="160"/>
      <c r="I96" s="161"/>
      <c r="J96" s="162" t="s">
        <v>157</v>
      </c>
      <c r="K96" s="160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119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63" t="s">
        <v>158</v>
      </c>
      <c r="D98" s="37"/>
      <c r="E98" s="37"/>
      <c r="F98" s="37"/>
      <c r="G98" s="37"/>
      <c r="H98" s="37"/>
      <c r="I98" s="119"/>
      <c r="J98" s="85">
        <f>J127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159</v>
      </c>
    </row>
    <row r="99" spans="1:47" s="9" customFormat="1" ht="24.95" customHeight="1">
      <c r="B99" s="164"/>
      <c r="C99" s="165"/>
      <c r="D99" s="166" t="s">
        <v>160</v>
      </c>
      <c r="E99" s="167"/>
      <c r="F99" s="167"/>
      <c r="G99" s="167"/>
      <c r="H99" s="167"/>
      <c r="I99" s="168"/>
      <c r="J99" s="169">
        <f>J128</f>
        <v>0</v>
      </c>
      <c r="K99" s="165"/>
      <c r="L99" s="170"/>
    </row>
    <row r="100" spans="1:47" s="10" customFormat="1" ht="19.899999999999999" customHeight="1">
      <c r="B100" s="171"/>
      <c r="C100" s="105"/>
      <c r="D100" s="172" t="s">
        <v>161</v>
      </c>
      <c r="E100" s="173"/>
      <c r="F100" s="173"/>
      <c r="G100" s="173"/>
      <c r="H100" s="173"/>
      <c r="I100" s="174"/>
      <c r="J100" s="175">
        <f>J129</f>
        <v>0</v>
      </c>
      <c r="K100" s="105"/>
      <c r="L100" s="176"/>
    </row>
    <row r="101" spans="1:47" s="10" customFormat="1" ht="19.899999999999999" customHeight="1">
      <c r="B101" s="171"/>
      <c r="C101" s="105"/>
      <c r="D101" s="172" t="s">
        <v>164</v>
      </c>
      <c r="E101" s="173"/>
      <c r="F101" s="173"/>
      <c r="G101" s="173"/>
      <c r="H101" s="173"/>
      <c r="I101" s="174"/>
      <c r="J101" s="175">
        <f>J172</f>
        <v>0</v>
      </c>
      <c r="K101" s="105"/>
      <c r="L101" s="176"/>
    </row>
    <row r="102" spans="1:47" s="10" customFormat="1" ht="19.899999999999999" customHeight="1">
      <c r="B102" s="171"/>
      <c r="C102" s="105"/>
      <c r="D102" s="172" t="s">
        <v>165</v>
      </c>
      <c r="E102" s="173"/>
      <c r="F102" s="173"/>
      <c r="G102" s="173"/>
      <c r="H102" s="173"/>
      <c r="I102" s="174"/>
      <c r="J102" s="175">
        <f>J177</f>
        <v>0</v>
      </c>
      <c r="K102" s="105"/>
      <c r="L102" s="176"/>
    </row>
    <row r="103" spans="1:47" s="10" customFormat="1" ht="19.899999999999999" customHeight="1">
      <c r="B103" s="171"/>
      <c r="C103" s="105"/>
      <c r="D103" s="172" t="s">
        <v>3104</v>
      </c>
      <c r="E103" s="173"/>
      <c r="F103" s="173"/>
      <c r="G103" s="173"/>
      <c r="H103" s="173"/>
      <c r="I103" s="174"/>
      <c r="J103" s="175">
        <f>J180</f>
        <v>0</v>
      </c>
      <c r="K103" s="105"/>
      <c r="L103" s="176"/>
    </row>
    <row r="104" spans="1:47" s="10" customFormat="1" ht="19.899999999999999" customHeight="1">
      <c r="B104" s="171"/>
      <c r="C104" s="105"/>
      <c r="D104" s="172" t="s">
        <v>167</v>
      </c>
      <c r="E104" s="173"/>
      <c r="F104" s="173"/>
      <c r="G104" s="173"/>
      <c r="H104" s="173"/>
      <c r="I104" s="174"/>
      <c r="J104" s="175">
        <f>J192</f>
        <v>0</v>
      </c>
      <c r="K104" s="105"/>
      <c r="L104" s="176"/>
    </row>
    <row r="105" spans="1:47" s="10" customFormat="1" ht="19.899999999999999" customHeight="1">
      <c r="B105" s="171"/>
      <c r="C105" s="105"/>
      <c r="D105" s="172" t="s">
        <v>168</v>
      </c>
      <c r="E105" s="173"/>
      <c r="F105" s="173"/>
      <c r="G105" s="173"/>
      <c r="H105" s="173"/>
      <c r="I105" s="174"/>
      <c r="J105" s="175">
        <f>J202</f>
        <v>0</v>
      </c>
      <c r="K105" s="105"/>
      <c r="L105" s="176"/>
    </row>
    <row r="106" spans="1:47" s="2" customFormat="1" ht="21.75" customHeight="1">
      <c r="A106" s="35"/>
      <c r="B106" s="36"/>
      <c r="C106" s="37"/>
      <c r="D106" s="37"/>
      <c r="E106" s="37"/>
      <c r="F106" s="37"/>
      <c r="G106" s="37"/>
      <c r="H106" s="37"/>
      <c r="I106" s="119"/>
      <c r="J106" s="37"/>
      <c r="K106" s="37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47" s="2" customFormat="1" ht="6.95" customHeight="1">
      <c r="A107" s="35"/>
      <c r="B107" s="55"/>
      <c r="C107" s="56"/>
      <c r="D107" s="56"/>
      <c r="E107" s="56"/>
      <c r="F107" s="56"/>
      <c r="G107" s="56"/>
      <c r="H107" s="56"/>
      <c r="I107" s="155"/>
      <c r="J107" s="56"/>
      <c r="K107" s="56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11" spans="1:47" s="2" customFormat="1" ht="6.95" customHeight="1">
      <c r="A111" s="35"/>
      <c r="B111" s="57"/>
      <c r="C111" s="58"/>
      <c r="D111" s="58"/>
      <c r="E111" s="58"/>
      <c r="F111" s="58"/>
      <c r="G111" s="58"/>
      <c r="H111" s="58"/>
      <c r="I111" s="158"/>
      <c r="J111" s="58"/>
      <c r="K111" s="58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2" customFormat="1" ht="24.95" customHeight="1">
      <c r="A112" s="35"/>
      <c r="B112" s="36"/>
      <c r="C112" s="24" t="s">
        <v>188</v>
      </c>
      <c r="D112" s="37"/>
      <c r="E112" s="37"/>
      <c r="F112" s="37"/>
      <c r="G112" s="37"/>
      <c r="H112" s="37"/>
      <c r="I112" s="119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3" s="2" customFormat="1" ht="6.95" customHeight="1">
      <c r="A113" s="35"/>
      <c r="B113" s="36"/>
      <c r="C113" s="37"/>
      <c r="D113" s="37"/>
      <c r="E113" s="37"/>
      <c r="F113" s="37"/>
      <c r="G113" s="37"/>
      <c r="H113" s="37"/>
      <c r="I113" s="119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3" s="2" customFormat="1" ht="12" customHeight="1">
      <c r="A114" s="35"/>
      <c r="B114" s="36"/>
      <c r="C114" s="30" t="s">
        <v>15</v>
      </c>
      <c r="D114" s="37"/>
      <c r="E114" s="37"/>
      <c r="F114" s="37"/>
      <c r="G114" s="37"/>
      <c r="H114" s="37"/>
      <c r="I114" s="119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3" s="2" customFormat="1" ht="23.25" customHeight="1">
      <c r="A115" s="35"/>
      <c r="B115" s="36"/>
      <c r="C115" s="37"/>
      <c r="D115" s="37"/>
      <c r="E115" s="337" t="str">
        <f>E7</f>
        <v>Detské jasle Komárno - výstavba zariadenia služieb rodinného a pracovného života</v>
      </c>
      <c r="F115" s="338"/>
      <c r="G115" s="338"/>
      <c r="H115" s="338"/>
      <c r="I115" s="119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3" s="1" customFormat="1" ht="12" customHeight="1">
      <c r="B116" s="22"/>
      <c r="C116" s="30" t="s">
        <v>150</v>
      </c>
      <c r="D116" s="23"/>
      <c r="E116" s="23"/>
      <c r="F116" s="23"/>
      <c r="G116" s="23"/>
      <c r="H116" s="23"/>
      <c r="I116" s="112"/>
      <c r="J116" s="23"/>
      <c r="K116" s="23"/>
      <c r="L116" s="21"/>
    </row>
    <row r="117" spans="1:63" s="2" customFormat="1" ht="16.5" customHeight="1">
      <c r="A117" s="35"/>
      <c r="B117" s="36"/>
      <c r="C117" s="37"/>
      <c r="D117" s="37"/>
      <c r="E117" s="337" t="s">
        <v>3334</v>
      </c>
      <c r="F117" s="336"/>
      <c r="G117" s="336"/>
      <c r="H117" s="336"/>
      <c r="I117" s="119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3" s="2" customFormat="1" ht="12" customHeight="1">
      <c r="A118" s="35"/>
      <c r="B118" s="36"/>
      <c r="C118" s="30" t="s">
        <v>152</v>
      </c>
      <c r="D118" s="37"/>
      <c r="E118" s="37"/>
      <c r="F118" s="37"/>
      <c r="G118" s="37"/>
      <c r="H118" s="37"/>
      <c r="I118" s="119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3" s="2" customFormat="1" ht="16.5" customHeight="1">
      <c r="A119" s="35"/>
      <c r="B119" s="36"/>
      <c r="C119" s="37"/>
      <c r="D119" s="37"/>
      <c r="E119" s="305" t="str">
        <f>E11</f>
        <v xml:space="preserve">01 - SO-03.1  Kanalizačná prípojka </v>
      </c>
      <c r="F119" s="336"/>
      <c r="G119" s="336"/>
      <c r="H119" s="336"/>
      <c r="I119" s="119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3" s="2" customFormat="1" ht="6.95" customHeight="1">
      <c r="A120" s="35"/>
      <c r="B120" s="36"/>
      <c r="C120" s="37"/>
      <c r="D120" s="37"/>
      <c r="E120" s="37"/>
      <c r="F120" s="37"/>
      <c r="G120" s="37"/>
      <c r="H120" s="37"/>
      <c r="I120" s="119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3" s="2" customFormat="1" ht="12" customHeight="1">
      <c r="A121" s="35"/>
      <c r="B121" s="36"/>
      <c r="C121" s="30" t="s">
        <v>19</v>
      </c>
      <c r="D121" s="37"/>
      <c r="E121" s="37"/>
      <c r="F121" s="28" t="str">
        <f>F14</f>
        <v>Komárno, Ul. gen. Klapku, p. č. 7046/4, 7051/393</v>
      </c>
      <c r="G121" s="37"/>
      <c r="H121" s="37"/>
      <c r="I121" s="120" t="s">
        <v>21</v>
      </c>
      <c r="J121" s="67" t="str">
        <f>IF(J14="","",J14)</f>
        <v>21. 4. 2020</v>
      </c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3" s="2" customFormat="1" ht="6.95" customHeight="1">
      <c r="A122" s="35"/>
      <c r="B122" s="36"/>
      <c r="C122" s="37"/>
      <c r="D122" s="37"/>
      <c r="E122" s="37"/>
      <c r="F122" s="37"/>
      <c r="G122" s="37"/>
      <c r="H122" s="37"/>
      <c r="I122" s="119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3" s="2" customFormat="1" ht="15.2" customHeight="1">
      <c r="A123" s="35"/>
      <c r="B123" s="36"/>
      <c r="C123" s="30" t="s">
        <v>23</v>
      </c>
      <c r="D123" s="37"/>
      <c r="E123" s="37"/>
      <c r="F123" s="28" t="str">
        <f>E17</f>
        <v>Amante n. o., Marcelová</v>
      </c>
      <c r="G123" s="37"/>
      <c r="H123" s="37"/>
      <c r="I123" s="120" t="s">
        <v>29</v>
      </c>
      <c r="J123" s="33" t="str">
        <f>E23</f>
        <v>Ing. Olivér Csémy</v>
      </c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3" s="2" customFormat="1" ht="15.2" customHeight="1">
      <c r="A124" s="35"/>
      <c r="B124" s="36"/>
      <c r="C124" s="30" t="s">
        <v>27</v>
      </c>
      <c r="D124" s="37"/>
      <c r="E124" s="37"/>
      <c r="F124" s="28" t="str">
        <f>IF(E20="","",E20)</f>
        <v>Vyplň údaj</v>
      </c>
      <c r="G124" s="37"/>
      <c r="H124" s="37"/>
      <c r="I124" s="120" t="s">
        <v>32</v>
      </c>
      <c r="J124" s="33" t="str">
        <f>E26</f>
        <v xml:space="preserve"> </v>
      </c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63" s="2" customFormat="1" ht="10.35" customHeight="1">
      <c r="A125" s="35"/>
      <c r="B125" s="36"/>
      <c r="C125" s="37"/>
      <c r="D125" s="37"/>
      <c r="E125" s="37"/>
      <c r="F125" s="37"/>
      <c r="G125" s="37"/>
      <c r="H125" s="37"/>
      <c r="I125" s="119"/>
      <c r="J125" s="37"/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63" s="11" customFormat="1" ht="53.25" customHeight="1">
      <c r="A126" s="177"/>
      <c r="B126" s="178"/>
      <c r="C126" s="179" t="s">
        <v>189</v>
      </c>
      <c r="D126" s="180" t="s">
        <v>61</v>
      </c>
      <c r="E126" s="180" t="s">
        <v>57</v>
      </c>
      <c r="F126" s="180" t="s">
        <v>58</v>
      </c>
      <c r="G126" s="180" t="s">
        <v>190</v>
      </c>
      <c r="H126" s="180" t="s">
        <v>191</v>
      </c>
      <c r="I126" s="181" t="s">
        <v>3986</v>
      </c>
      <c r="J126" s="182" t="s">
        <v>3987</v>
      </c>
      <c r="K126" s="183" t="s">
        <v>192</v>
      </c>
      <c r="L126" s="286" t="s">
        <v>3988</v>
      </c>
      <c r="M126" s="76" t="s">
        <v>1</v>
      </c>
      <c r="N126" s="77" t="s">
        <v>40</v>
      </c>
      <c r="O126" s="77" t="s">
        <v>193</v>
      </c>
      <c r="P126" s="77" t="s">
        <v>194</v>
      </c>
      <c r="Q126" s="77" t="s">
        <v>195</v>
      </c>
      <c r="R126" s="77" t="s">
        <v>196</v>
      </c>
      <c r="S126" s="77" t="s">
        <v>197</v>
      </c>
      <c r="T126" s="78" t="s">
        <v>198</v>
      </c>
      <c r="U126" s="177"/>
      <c r="V126" s="177"/>
      <c r="W126" s="177"/>
      <c r="X126" s="177"/>
      <c r="Y126" s="177"/>
      <c r="Z126" s="177"/>
      <c r="AA126" s="177"/>
      <c r="AB126" s="177"/>
      <c r="AC126" s="177"/>
      <c r="AD126" s="177"/>
      <c r="AE126" s="177"/>
    </row>
    <row r="127" spans="1:63" s="2" customFormat="1" ht="22.9" customHeight="1">
      <c r="A127" s="35"/>
      <c r="B127" s="36"/>
      <c r="C127" s="83" t="s">
        <v>158</v>
      </c>
      <c r="D127" s="37"/>
      <c r="E127" s="37"/>
      <c r="F127" s="37"/>
      <c r="G127" s="37"/>
      <c r="H127" s="37"/>
      <c r="I127" s="119"/>
      <c r="J127" s="184">
        <f>BK127</f>
        <v>0</v>
      </c>
      <c r="K127" s="37"/>
      <c r="L127" s="40"/>
      <c r="M127" s="79"/>
      <c r="N127" s="185"/>
      <c r="O127" s="80"/>
      <c r="P127" s="186">
        <f>P128</f>
        <v>0</v>
      </c>
      <c r="Q127" s="80"/>
      <c r="R127" s="186">
        <f>R128</f>
        <v>25.722347000000006</v>
      </c>
      <c r="S127" s="80"/>
      <c r="T127" s="187">
        <f>T128</f>
        <v>4.0194000000000001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8" t="s">
        <v>75</v>
      </c>
      <c r="AU127" s="18" t="s">
        <v>159</v>
      </c>
      <c r="BK127" s="188">
        <f>BK128</f>
        <v>0</v>
      </c>
    </row>
    <row r="128" spans="1:63" s="12" customFormat="1" ht="25.9" customHeight="1">
      <c r="B128" s="189"/>
      <c r="C128" s="190"/>
      <c r="D128" s="191" t="s">
        <v>75</v>
      </c>
      <c r="E128" s="192" t="s">
        <v>199</v>
      </c>
      <c r="F128" s="192" t="s">
        <v>200</v>
      </c>
      <c r="G128" s="190"/>
      <c r="H128" s="190"/>
      <c r="I128" s="193"/>
      <c r="J128" s="194">
        <f>BK128</f>
        <v>0</v>
      </c>
      <c r="K128" s="190"/>
      <c r="L128" s="195"/>
      <c r="M128" s="196"/>
      <c r="N128" s="197"/>
      <c r="O128" s="197"/>
      <c r="P128" s="198">
        <f>P129+P172+P177+P180+P192+P202</f>
        <v>0</v>
      </c>
      <c r="Q128" s="197"/>
      <c r="R128" s="198">
        <f>R129+R172+R177+R180+R192+R202</f>
        <v>25.722347000000006</v>
      </c>
      <c r="S128" s="197"/>
      <c r="T128" s="199">
        <f>T129+T172+T177+T180+T192+T202</f>
        <v>4.0194000000000001</v>
      </c>
      <c r="AR128" s="200" t="s">
        <v>83</v>
      </c>
      <c r="AT128" s="201" t="s">
        <v>75</v>
      </c>
      <c r="AU128" s="201" t="s">
        <v>76</v>
      </c>
      <c r="AY128" s="200" t="s">
        <v>201</v>
      </c>
      <c r="BK128" s="202">
        <f>BK129+BK172+BK177+BK180+BK192+BK202</f>
        <v>0</v>
      </c>
    </row>
    <row r="129" spans="1:65" s="12" customFormat="1" ht="22.9" customHeight="1">
      <c r="B129" s="189"/>
      <c r="C129" s="190"/>
      <c r="D129" s="191" t="s">
        <v>75</v>
      </c>
      <c r="E129" s="203" t="s">
        <v>83</v>
      </c>
      <c r="F129" s="203" t="s">
        <v>202</v>
      </c>
      <c r="G129" s="190"/>
      <c r="H129" s="190"/>
      <c r="I129" s="193"/>
      <c r="J129" s="204">
        <f>BK129</f>
        <v>0</v>
      </c>
      <c r="K129" s="190"/>
      <c r="L129" s="195"/>
      <c r="M129" s="196"/>
      <c r="N129" s="197"/>
      <c r="O129" s="197"/>
      <c r="P129" s="198">
        <f>SUM(P130:P171)</f>
        <v>0</v>
      </c>
      <c r="Q129" s="197"/>
      <c r="R129" s="198">
        <f>SUM(R130:R171)</f>
        <v>14.780925</v>
      </c>
      <c r="S129" s="197"/>
      <c r="T129" s="199">
        <f>SUM(T130:T171)</f>
        <v>4.0194000000000001</v>
      </c>
      <c r="AR129" s="200" t="s">
        <v>83</v>
      </c>
      <c r="AT129" s="201" t="s">
        <v>75</v>
      </c>
      <c r="AU129" s="201" t="s">
        <v>83</v>
      </c>
      <c r="AY129" s="200" t="s">
        <v>201</v>
      </c>
      <c r="BK129" s="202">
        <f>SUM(BK130:BK171)</f>
        <v>0</v>
      </c>
    </row>
    <row r="130" spans="1:65" s="2" customFormat="1" ht="27.75" customHeight="1">
      <c r="A130" s="35"/>
      <c r="B130" s="36"/>
      <c r="C130" s="205" t="s">
        <v>83</v>
      </c>
      <c r="D130" s="205" t="s">
        <v>203</v>
      </c>
      <c r="E130" s="206" t="s">
        <v>3336</v>
      </c>
      <c r="F130" s="207" t="s">
        <v>3337</v>
      </c>
      <c r="G130" s="208" t="s">
        <v>276</v>
      </c>
      <c r="H130" s="209">
        <v>9.9</v>
      </c>
      <c r="I130" s="210"/>
      <c r="J130" s="211">
        <f>ROUND(I130*H130,2)</f>
        <v>0</v>
      </c>
      <c r="K130" s="212"/>
      <c r="L130" s="40"/>
      <c r="M130" s="213" t="s">
        <v>1</v>
      </c>
      <c r="N130" s="214" t="s">
        <v>42</v>
      </c>
      <c r="O130" s="72"/>
      <c r="P130" s="215">
        <f>O130*H130</f>
        <v>0</v>
      </c>
      <c r="Q130" s="215">
        <v>0</v>
      </c>
      <c r="R130" s="215">
        <f>Q130*H130</f>
        <v>0</v>
      </c>
      <c r="S130" s="215">
        <v>0.18099999999999999</v>
      </c>
      <c r="T130" s="216">
        <f>S130*H130</f>
        <v>1.7919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17" t="s">
        <v>207</v>
      </c>
      <c r="AT130" s="217" t="s">
        <v>203</v>
      </c>
      <c r="AU130" s="217" t="s">
        <v>88</v>
      </c>
      <c r="AY130" s="18" t="s">
        <v>201</v>
      </c>
      <c r="BE130" s="218">
        <f>IF(N130="základná",J130,0)</f>
        <v>0</v>
      </c>
      <c r="BF130" s="218">
        <f>IF(N130="znížená",J130,0)</f>
        <v>0</v>
      </c>
      <c r="BG130" s="218">
        <f>IF(N130="zákl. prenesená",J130,0)</f>
        <v>0</v>
      </c>
      <c r="BH130" s="218">
        <f>IF(N130="zníž. prenesená",J130,0)</f>
        <v>0</v>
      </c>
      <c r="BI130" s="218">
        <f>IF(N130="nulová",J130,0)</f>
        <v>0</v>
      </c>
      <c r="BJ130" s="18" t="s">
        <v>88</v>
      </c>
      <c r="BK130" s="218">
        <f>ROUND(I130*H130,2)</f>
        <v>0</v>
      </c>
      <c r="BL130" s="18" t="s">
        <v>207</v>
      </c>
      <c r="BM130" s="217" t="s">
        <v>3338</v>
      </c>
    </row>
    <row r="131" spans="1:65" s="13" customFormat="1">
      <c r="B131" s="219"/>
      <c r="C131" s="220"/>
      <c r="D131" s="221" t="s">
        <v>209</v>
      </c>
      <c r="E131" s="222" t="s">
        <v>1</v>
      </c>
      <c r="F131" s="223" t="s">
        <v>3339</v>
      </c>
      <c r="G131" s="220"/>
      <c r="H131" s="224">
        <v>3.3</v>
      </c>
      <c r="I131" s="225"/>
      <c r="J131" s="220"/>
      <c r="K131" s="220"/>
      <c r="L131" s="226"/>
      <c r="M131" s="227"/>
      <c r="N131" s="228"/>
      <c r="O131" s="228"/>
      <c r="P131" s="228"/>
      <c r="Q131" s="228"/>
      <c r="R131" s="228"/>
      <c r="S131" s="228"/>
      <c r="T131" s="229"/>
      <c r="AT131" s="230" t="s">
        <v>209</v>
      </c>
      <c r="AU131" s="230" t="s">
        <v>88</v>
      </c>
      <c r="AV131" s="13" t="s">
        <v>88</v>
      </c>
      <c r="AW131" s="13" t="s">
        <v>31</v>
      </c>
      <c r="AX131" s="13" t="s">
        <v>76</v>
      </c>
      <c r="AY131" s="230" t="s">
        <v>201</v>
      </c>
    </row>
    <row r="132" spans="1:65" s="13" customFormat="1">
      <c r="B132" s="219"/>
      <c r="C132" s="220"/>
      <c r="D132" s="221" t="s">
        <v>209</v>
      </c>
      <c r="E132" s="222" t="s">
        <v>1</v>
      </c>
      <c r="F132" s="223" t="s">
        <v>3340</v>
      </c>
      <c r="G132" s="220"/>
      <c r="H132" s="224">
        <v>6.6</v>
      </c>
      <c r="I132" s="225"/>
      <c r="J132" s="220"/>
      <c r="K132" s="220"/>
      <c r="L132" s="226"/>
      <c r="M132" s="227"/>
      <c r="N132" s="228"/>
      <c r="O132" s="228"/>
      <c r="P132" s="228"/>
      <c r="Q132" s="228"/>
      <c r="R132" s="228"/>
      <c r="S132" s="228"/>
      <c r="T132" s="229"/>
      <c r="AT132" s="230" t="s">
        <v>209</v>
      </c>
      <c r="AU132" s="230" t="s">
        <v>88</v>
      </c>
      <c r="AV132" s="13" t="s">
        <v>88</v>
      </c>
      <c r="AW132" s="13" t="s">
        <v>31</v>
      </c>
      <c r="AX132" s="13" t="s">
        <v>76</v>
      </c>
      <c r="AY132" s="230" t="s">
        <v>201</v>
      </c>
    </row>
    <row r="133" spans="1:65" s="14" customFormat="1">
      <c r="B133" s="231"/>
      <c r="C133" s="232"/>
      <c r="D133" s="221" t="s">
        <v>209</v>
      </c>
      <c r="E133" s="233" t="s">
        <v>1</v>
      </c>
      <c r="F133" s="234" t="s">
        <v>232</v>
      </c>
      <c r="G133" s="232"/>
      <c r="H133" s="235">
        <v>9.8999999999999986</v>
      </c>
      <c r="I133" s="236"/>
      <c r="J133" s="232"/>
      <c r="K133" s="232"/>
      <c r="L133" s="237"/>
      <c r="M133" s="238"/>
      <c r="N133" s="239"/>
      <c r="O133" s="239"/>
      <c r="P133" s="239"/>
      <c r="Q133" s="239"/>
      <c r="R133" s="239"/>
      <c r="S133" s="239"/>
      <c r="T133" s="240"/>
      <c r="AT133" s="241" t="s">
        <v>209</v>
      </c>
      <c r="AU133" s="241" t="s">
        <v>88</v>
      </c>
      <c r="AV133" s="14" t="s">
        <v>207</v>
      </c>
      <c r="AW133" s="14" t="s">
        <v>31</v>
      </c>
      <c r="AX133" s="14" t="s">
        <v>83</v>
      </c>
      <c r="AY133" s="241" t="s">
        <v>201</v>
      </c>
    </row>
    <row r="134" spans="1:65" s="2" customFormat="1" ht="26.25" customHeight="1">
      <c r="A134" s="35"/>
      <c r="B134" s="36"/>
      <c r="C134" s="205" t="s">
        <v>88</v>
      </c>
      <c r="D134" s="205" t="s">
        <v>203</v>
      </c>
      <c r="E134" s="206" t="s">
        <v>3341</v>
      </c>
      <c r="F134" s="207" t="s">
        <v>3342</v>
      </c>
      <c r="G134" s="208" t="s">
        <v>276</v>
      </c>
      <c r="H134" s="209">
        <v>9.9</v>
      </c>
      <c r="I134" s="210"/>
      <c r="J134" s="211">
        <f>ROUND(I134*H134,2)</f>
        <v>0</v>
      </c>
      <c r="K134" s="212"/>
      <c r="L134" s="40"/>
      <c r="M134" s="213" t="s">
        <v>1</v>
      </c>
      <c r="N134" s="214" t="s">
        <v>42</v>
      </c>
      <c r="O134" s="72"/>
      <c r="P134" s="215">
        <f>O134*H134</f>
        <v>0</v>
      </c>
      <c r="Q134" s="215">
        <v>0</v>
      </c>
      <c r="R134" s="215">
        <f>Q134*H134</f>
        <v>0</v>
      </c>
      <c r="S134" s="215">
        <v>0.22500000000000001</v>
      </c>
      <c r="T134" s="216">
        <f>S134*H134</f>
        <v>2.2275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17" t="s">
        <v>207</v>
      </c>
      <c r="AT134" s="217" t="s">
        <v>203</v>
      </c>
      <c r="AU134" s="217" t="s">
        <v>88</v>
      </c>
      <c r="AY134" s="18" t="s">
        <v>201</v>
      </c>
      <c r="BE134" s="218">
        <f>IF(N134="základná",J134,0)</f>
        <v>0</v>
      </c>
      <c r="BF134" s="218">
        <f>IF(N134="znížená",J134,0)</f>
        <v>0</v>
      </c>
      <c r="BG134" s="218">
        <f>IF(N134="zákl. prenesená",J134,0)</f>
        <v>0</v>
      </c>
      <c r="BH134" s="218">
        <f>IF(N134="zníž. prenesená",J134,0)</f>
        <v>0</v>
      </c>
      <c r="BI134" s="218">
        <f>IF(N134="nulová",J134,0)</f>
        <v>0</v>
      </c>
      <c r="BJ134" s="18" t="s">
        <v>88</v>
      </c>
      <c r="BK134" s="218">
        <f>ROUND(I134*H134,2)</f>
        <v>0</v>
      </c>
      <c r="BL134" s="18" t="s">
        <v>207</v>
      </c>
      <c r="BM134" s="217" t="s">
        <v>3343</v>
      </c>
    </row>
    <row r="135" spans="1:65" s="2" customFormat="1" ht="21.75" customHeight="1">
      <c r="A135" s="35"/>
      <c r="B135" s="36"/>
      <c r="C135" s="205" t="s">
        <v>219</v>
      </c>
      <c r="D135" s="205" t="s">
        <v>203</v>
      </c>
      <c r="E135" s="206" t="s">
        <v>223</v>
      </c>
      <c r="F135" s="207" t="s">
        <v>224</v>
      </c>
      <c r="G135" s="208" t="s">
        <v>206</v>
      </c>
      <c r="H135" s="209">
        <v>4.3</v>
      </c>
      <c r="I135" s="210"/>
      <c r="J135" s="211">
        <f>ROUND(I135*H135,2)</f>
        <v>0</v>
      </c>
      <c r="K135" s="212"/>
      <c r="L135" s="40"/>
      <c r="M135" s="213" t="s">
        <v>1</v>
      </c>
      <c r="N135" s="214" t="s">
        <v>42</v>
      </c>
      <c r="O135" s="72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17" t="s">
        <v>207</v>
      </c>
      <c r="AT135" s="217" t="s">
        <v>203</v>
      </c>
      <c r="AU135" s="217" t="s">
        <v>88</v>
      </c>
      <c r="AY135" s="18" t="s">
        <v>201</v>
      </c>
      <c r="BE135" s="218">
        <f>IF(N135="základná",J135,0)</f>
        <v>0</v>
      </c>
      <c r="BF135" s="218">
        <f>IF(N135="znížená",J135,0)</f>
        <v>0</v>
      </c>
      <c r="BG135" s="218">
        <f>IF(N135="zákl. prenesená",J135,0)</f>
        <v>0</v>
      </c>
      <c r="BH135" s="218">
        <f>IF(N135="zníž. prenesená",J135,0)</f>
        <v>0</v>
      </c>
      <c r="BI135" s="218">
        <f>IF(N135="nulová",J135,0)</f>
        <v>0</v>
      </c>
      <c r="BJ135" s="18" t="s">
        <v>88</v>
      </c>
      <c r="BK135" s="218">
        <f>ROUND(I135*H135,2)</f>
        <v>0</v>
      </c>
      <c r="BL135" s="18" t="s">
        <v>207</v>
      </c>
      <c r="BM135" s="217" t="s">
        <v>3344</v>
      </c>
    </row>
    <row r="136" spans="1:65" s="13" customFormat="1">
      <c r="B136" s="219"/>
      <c r="C136" s="220"/>
      <c r="D136" s="221" t="s">
        <v>209</v>
      </c>
      <c r="E136" s="222" t="s">
        <v>1</v>
      </c>
      <c r="F136" s="223" t="s">
        <v>3345</v>
      </c>
      <c r="G136" s="220"/>
      <c r="H136" s="224">
        <v>4.3339999999999996</v>
      </c>
      <c r="I136" s="225"/>
      <c r="J136" s="220"/>
      <c r="K136" s="220"/>
      <c r="L136" s="226"/>
      <c r="M136" s="227"/>
      <c r="N136" s="228"/>
      <c r="O136" s="228"/>
      <c r="P136" s="228"/>
      <c r="Q136" s="228"/>
      <c r="R136" s="228"/>
      <c r="S136" s="228"/>
      <c r="T136" s="229"/>
      <c r="AT136" s="230" t="s">
        <v>209</v>
      </c>
      <c r="AU136" s="230" t="s">
        <v>88</v>
      </c>
      <c r="AV136" s="13" t="s">
        <v>88</v>
      </c>
      <c r="AW136" s="13" t="s">
        <v>31</v>
      </c>
      <c r="AX136" s="13" t="s">
        <v>76</v>
      </c>
      <c r="AY136" s="230" t="s">
        <v>201</v>
      </c>
    </row>
    <row r="137" spans="1:65" s="13" customFormat="1">
      <c r="B137" s="219"/>
      <c r="C137" s="220"/>
      <c r="D137" s="221" t="s">
        <v>209</v>
      </c>
      <c r="E137" s="222" t="s">
        <v>1</v>
      </c>
      <c r="F137" s="223" t="s">
        <v>3346</v>
      </c>
      <c r="G137" s="220"/>
      <c r="H137" s="224">
        <v>-3.4000000000000002E-2</v>
      </c>
      <c r="I137" s="225"/>
      <c r="J137" s="220"/>
      <c r="K137" s="220"/>
      <c r="L137" s="226"/>
      <c r="M137" s="227"/>
      <c r="N137" s="228"/>
      <c r="O137" s="228"/>
      <c r="P137" s="228"/>
      <c r="Q137" s="228"/>
      <c r="R137" s="228"/>
      <c r="S137" s="228"/>
      <c r="T137" s="229"/>
      <c r="AT137" s="230" t="s">
        <v>209</v>
      </c>
      <c r="AU137" s="230" t="s">
        <v>88</v>
      </c>
      <c r="AV137" s="13" t="s">
        <v>88</v>
      </c>
      <c r="AW137" s="13" t="s">
        <v>31</v>
      </c>
      <c r="AX137" s="13" t="s">
        <v>76</v>
      </c>
      <c r="AY137" s="230" t="s">
        <v>201</v>
      </c>
    </row>
    <row r="138" spans="1:65" s="14" customFormat="1">
      <c r="B138" s="231"/>
      <c r="C138" s="232"/>
      <c r="D138" s="221" t="s">
        <v>209</v>
      </c>
      <c r="E138" s="233" t="s">
        <v>1</v>
      </c>
      <c r="F138" s="234" t="s">
        <v>232</v>
      </c>
      <c r="G138" s="232"/>
      <c r="H138" s="235">
        <v>4.3</v>
      </c>
      <c r="I138" s="236"/>
      <c r="J138" s="232"/>
      <c r="K138" s="232"/>
      <c r="L138" s="237"/>
      <c r="M138" s="238"/>
      <c r="N138" s="239"/>
      <c r="O138" s="239"/>
      <c r="P138" s="239"/>
      <c r="Q138" s="239"/>
      <c r="R138" s="239"/>
      <c r="S138" s="239"/>
      <c r="T138" s="240"/>
      <c r="AT138" s="241" t="s">
        <v>209</v>
      </c>
      <c r="AU138" s="241" t="s">
        <v>88</v>
      </c>
      <c r="AV138" s="14" t="s">
        <v>207</v>
      </c>
      <c r="AW138" s="14" t="s">
        <v>31</v>
      </c>
      <c r="AX138" s="14" t="s">
        <v>83</v>
      </c>
      <c r="AY138" s="241" t="s">
        <v>201</v>
      </c>
    </row>
    <row r="139" spans="1:65" s="2" customFormat="1" ht="21.75" customHeight="1">
      <c r="A139" s="35"/>
      <c r="B139" s="36"/>
      <c r="C139" s="205" t="s">
        <v>207</v>
      </c>
      <c r="D139" s="205" t="s">
        <v>203</v>
      </c>
      <c r="E139" s="206" t="s">
        <v>3347</v>
      </c>
      <c r="F139" s="207" t="s">
        <v>3348</v>
      </c>
      <c r="G139" s="208" t="s">
        <v>206</v>
      </c>
      <c r="H139" s="209">
        <v>24.6</v>
      </c>
      <c r="I139" s="210"/>
      <c r="J139" s="211">
        <f>ROUND(I139*H139,2)</f>
        <v>0</v>
      </c>
      <c r="K139" s="212"/>
      <c r="L139" s="40"/>
      <c r="M139" s="213" t="s">
        <v>1</v>
      </c>
      <c r="N139" s="214" t="s">
        <v>42</v>
      </c>
      <c r="O139" s="72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17" t="s">
        <v>207</v>
      </c>
      <c r="AT139" s="217" t="s">
        <v>203</v>
      </c>
      <c r="AU139" s="217" t="s">
        <v>88</v>
      </c>
      <c r="AY139" s="18" t="s">
        <v>201</v>
      </c>
      <c r="BE139" s="218">
        <f>IF(N139="základná",J139,0)</f>
        <v>0</v>
      </c>
      <c r="BF139" s="218">
        <f>IF(N139="znížená",J139,0)</f>
        <v>0</v>
      </c>
      <c r="BG139" s="218">
        <f>IF(N139="zákl. prenesená",J139,0)</f>
        <v>0</v>
      </c>
      <c r="BH139" s="218">
        <f>IF(N139="zníž. prenesená",J139,0)</f>
        <v>0</v>
      </c>
      <c r="BI139" s="218">
        <f>IF(N139="nulová",J139,0)</f>
        <v>0</v>
      </c>
      <c r="BJ139" s="18" t="s">
        <v>88</v>
      </c>
      <c r="BK139" s="218">
        <f>ROUND(I139*H139,2)</f>
        <v>0</v>
      </c>
      <c r="BL139" s="18" t="s">
        <v>207</v>
      </c>
      <c r="BM139" s="217" t="s">
        <v>3349</v>
      </c>
    </row>
    <row r="140" spans="1:65" s="13" customFormat="1">
      <c r="B140" s="219"/>
      <c r="C140" s="220"/>
      <c r="D140" s="221" t="s">
        <v>209</v>
      </c>
      <c r="E140" s="222" t="s">
        <v>1</v>
      </c>
      <c r="F140" s="223" t="s">
        <v>3350</v>
      </c>
      <c r="G140" s="220"/>
      <c r="H140" s="224">
        <v>26.087</v>
      </c>
      <c r="I140" s="225"/>
      <c r="J140" s="220"/>
      <c r="K140" s="220"/>
      <c r="L140" s="226"/>
      <c r="M140" s="227"/>
      <c r="N140" s="228"/>
      <c r="O140" s="228"/>
      <c r="P140" s="228"/>
      <c r="Q140" s="228"/>
      <c r="R140" s="228"/>
      <c r="S140" s="228"/>
      <c r="T140" s="229"/>
      <c r="AT140" s="230" t="s">
        <v>209</v>
      </c>
      <c r="AU140" s="230" t="s">
        <v>88</v>
      </c>
      <c r="AV140" s="13" t="s">
        <v>88</v>
      </c>
      <c r="AW140" s="13" t="s">
        <v>31</v>
      </c>
      <c r="AX140" s="13" t="s">
        <v>76</v>
      </c>
      <c r="AY140" s="230" t="s">
        <v>201</v>
      </c>
    </row>
    <row r="141" spans="1:65" s="13" customFormat="1">
      <c r="B141" s="219"/>
      <c r="C141" s="220"/>
      <c r="D141" s="221" t="s">
        <v>209</v>
      </c>
      <c r="E141" s="222" t="s">
        <v>1</v>
      </c>
      <c r="F141" s="223" t="s">
        <v>3351</v>
      </c>
      <c r="G141" s="220"/>
      <c r="H141" s="224">
        <v>2.8050000000000002</v>
      </c>
      <c r="I141" s="225"/>
      <c r="J141" s="220"/>
      <c r="K141" s="220"/>
      <c r="L141" s="226"/>
      <c r="M141" s="227"/>
      <c r="N141" s="228"/>
      <c r="O141" s="228"/>
      <c r="P141" s="228"/>
      <c r="Q141" s="228"/>
      <c r="R141" s="228"/>
      <c r="S141" s="228"/>
      <c r="T141" s="229"/>
      <c r="AT141" s="230" t="s">
        <v>209</v>
      </c>
      <c r="AU141" s="230" t="s">
        <v>88</v>
      </c>
      <c r="AV141" s="13" t="s">
        <v>88</v>
      </c>
      <c r="AW141" s="13" t="s">
        <v>31</v>
      </c>
      <c r="AX141" s="13" t="s">
        <v>76</v>
      </c>
      <c r="AY141" s="230" t="s">
        <v>201</v>
      </c>
    </row>
    <row r="142" spans="1:65" s="15" customFormat="1">
      <c r="B142" s="242"/>
      <c r="C142" s="243"/>
      <c r="D142" s="221" t="s">
        <v>209</v>
      </c>
      <c r="E142" s="244" t="s">
        <v>1</v>
      </c>
      <c r="F142" s="245" t="s">
        <v>339</v>
      </c>
      <c r="G142" s="243"/>
      <c r="H142" s="246">
        <v>28.891999999999999</v>
      </c>
      <c r="I142" s="247"/>
      <c r="J142" s="243"/>
      <c r="K142" s="243"/>
      <c r="L142" s="248"/>
      <c r="M142" s="249"/>
      <c r="N142" s="250"/>
      <c r="O142" s="250"/>
      <c r="P142" s="250"/>
      <c r="Q142" s="250"/>
      <c r="R142" s="250"/>
      <c r="S142" s="250"/>
      <c r="T142" s="251"/>
      <c r="AT142" s="252" t="s">
        <v>209</v>
      </c>
      <c r="AU142" s="252" t="s">
        <v>88</v>
      </c>
      <c r="AV142" s="15" t="s">
        <v>219</v>
      </c>
      <c r="AW142" s="15" t="s">
        <v>31</v>
      </c>
      <c r="AX142" s="15" t="s">
        <v>76</v>
      </c>
      <c r="AY142" s="252" t="s">
        <v>201</v>
      </c>
    </row>
    <row r="143" spans="1:65" s="13" customFormat="1">
      <c r="B143" s="219"/>
      <c r="C143" s="220"/>
      <c r="D143" s="221" t="s">
        <v>209</v>
      </c>
      <c r="E143" s="222" t="s">
        <v>1</v>
      </c>
      <c r="F143" s="223" t="s">
        <v>3352</v>
      </c>
      <c r="G143" s="220"/>
      <c r="H143" s="224">
        <v>-4.3339999999999996</v>
      </c>
      <c r="I143" s="225"/>
      <c r="J143" s="220"/>
      <c r="K143" s="220"/>
      <c r="L143" s="226"/>
      <c r="M143" s="227"/>
      <c r="N143" s="228"/>
      <c r="O143" s="228"/>
      <c r="P143" s="228"/>
      <c r="Q143" s="228"/>
      <c r="R143" s="228"/>
      <c r="S143" s="228"/>
      <c r="T143" s="229"/>
      <c r="AT143" s="230" t="s">
        <v>209</v>
      </c>
      <c r="AU143" s="230" t="s">
        <v>88</v>
      </c>
      <c r="AV143" s="13" t="s">
        <v>88</v>
      </c>
      <c r="AW143" s="13" t="s">
        <v>31</v>
      </c>
      <c r="AX143" s="13" t="s">
        <v>76</v>
      </c>
      <c r="AY143" s="230" t="s">
        <v>201</v>
      </c>
    </row>
    <row r="144" spans="1:65" s="13" customFormat="1">
      <c r="B144" s="219"/>
      <c r="C144" s="220"/>
      <c r="D144" s="221" t="s">
        <v>209</v>
      </c>
      <c r="E144" s="222" t="s">
        <v>1</v>
      </c>
      <c r="F144" s="223" t="s">
        <v>1102</v>
      </c>
      <c r="G144" s="220"/>
      <c r="H144" s="224">
        <v>4.2000000000000003E-2</v>
      </c>
      <c r="I144" s="225"/>
      <c r="J144" s="220"/>
      <c r="K144" s="220"/>
      <c r="L144" s="226"/>
      <c r="M144" s="227"/>
      <c r="N144" s="228"/>
      <c r="O144" s="228"/>
      <c r="P144" s="228"/>
      <c r="Q144" s="228"/>
      <c r="R144" s="228"/>
      <c r="S144" s="228"/>
      <c r="T144" s="229"/>
      <c r="AT144" s="230" t="s">
        <v>209</v>
      </c>
      <c r="AU144" s="230" t="s">
        <v>88</v>
      </c>
      <c r="AV144" s="13" t="s">
        <v>88</v>
      </c>
      <c r="AW144" s="13" t="s">
        <v>31</v>
      </c>
      <c r="AX144" s="13" t="s">
        <v>76</v>
      </c>
      <c r="AY144" s="230" t="s">
        <v>201</v>
      </c>
    </row>
    <row r="145" spans="1:65" s="14" customFormat="1">
      <c r="B145" s="231"/>
      <c r="C145" s="232"/>
      <c r="D145" s="221" t="s">
        <v>209</v>
      </c>
      <c r="E145" s="233" t="s">
        <v>1</v>
      </c>
      <c r="F145" s="234" t="s">
        <v>232</v>
      </c>
      <c r="G145" s="232"/>
      <c r="H145" s="235">
        <v>24.6</v>
      </c>
      <c r="I145" s="236"/>
      <c r="J145" s="232"/>
      <c r="K145" s="232"/>
      <c r="L145" s="237"/>
      <c r="M145" s="238"/>
      <c r="N145" s="239"/>
      <c r="O145" s="239"/>
      <c r="P145" s="239"/>
      <c r="Q145" s="239"/>
      <c r="R145" s="239"/>
      <c r="S145" s="239"/>
      <c r="T145" s="240"/>
      <c r="AT145" s="241" t="s">
        <v>209</v>
      </c>
      <c r="AU145" s="241" t="s">
        <v>88</v>
      </c>
      <c r="AV145" s="14" t="s">
        <v>207</v>
      </c>
      <c r="AW145" s="14" t="s">
        <v>31</v>
      </c>
      <c r="AX145" s="14" t="s">
        <v>83</v>
      </c>
      <c r="AY145" s="241" t="s">
        <v>201</v>
      </c>
    </row>
    <row r="146" spans="1:65" s="2" customFormat="1" ht="33" customHeight="1">
      <c r="A146" s="35"/>
      <c r="B146" s="36"/>
      <c r="C146" s="205" t="s">
        <v>233</v>
      </c>
      <c r="D146" s="205" t="s">
        <v>203</v>
      </c>
      <c r="E146" s="206" t="s">
        <v>243</v>
      </c>
      <c r="F146" s="207" t="s">
        <v>244</v>
      </c>
      <c r="G146" s="208" t="s">
        <v>206</v>
      </c>
      <c r="H146" s="209">
        <v>7.4</v>
      </c>
      <c r="I146" s="210"/>
      <c r="J146" s="211">
        <f>ROUND(I146*H146,2)</f>
        <v>0</v>
      </c>
      <c r="K146" s="212"/>
      <c r="L146" s="40"/>
      <c r="M146" s="213" t="s">
        <v>1</v>
      </c>
      <c r="N146" s="214" t="s">
        <v>42</v>
      </c>
      <c r="O146" s="72"/>
      <c r="P146" s="215">
        <f>O146*H146</f>
        <v>0</v>
      </c>
      <c r="Q146" s="215">
        <v>0</v>
      </c>
      <c r="R146" s="215">
        <f>Q146*H146</f>
        <v>0</v>
      </c>
      <c r="S146" s="215">
        <v>0</v>
      </c>
      <c r="T146" s="216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17" t="s">
        <v>207</v>
      </c>
      <c r="AT146" s="217" t="s">
        <v>203</v>
      </c>
      <c r="AU146" s="217" t="s">
        <v>88</v>
      </c>
      <c r="AY146" s="18" t="s">
        <v>201</v>
      </c>
      <c r="BE146" s="218">
        <f>IF(N146="základná",J146,0)</f>
        <v>0</v>
      </c>
      <c r="BF146" s="218">
        <f>IF(N146="znížená",J146,0)</f>
        <v>0</v>
      </c>
      <c r="BG146" s="218">
        <f>IF(N146="zákl. prenesená",J146,0)</f>
        <v>0</v>
      </c>
      <c r="BH146" s="218">
        <f>IF(N146="zníž. prenesená",J146,0)</f>
        <v>0</v>
      </c>
      <c r="BI146" s="218">
        <f>IF(N146="nulová",J146,0)</f>
        <v>0</v>
      </c>
      <c r="BJ146" s="18" t="s">
        <v>88</v>
      </c>
      <c r="BK146" s="218">
        <f>ROUND(I146*H146,2)</f>
        <v>0</v>
      </c>
      <c r="BL146" s="18" t="s">
        <v>207</v>
      </c>
      <c r="BM146" s="217" t="s">
        <v>3353</v>
      </c>
    </row>
    <row r="147" spans="1:65" s="2" customFormat="1" ht="21.75" customHeight="1">
      <c r="A147" s="35"/>
      <c r="B147" s="36"/>
      <c r="C147" s="205" t="s">
        <v>242</v>
      </c>
      <c r="D147" s="205" t="s">
        <v>203</v>
      </c>
      <c r="E147" s="206" t="s">
        <v>3121</v>
      </c>
      <c r="F147" s="207" t="s">
        <v>3122</v>
      </c>
      <c r="G147" s="208" t="s">
        <v>276</v>
      </c>
      <c r="H147" s="209">
        <v>52.5</v>
      </c>
      <c r="I147" s="210"/>
      <c r="J147" s="211">
        <f>ROUND(I147*H147,2)</f>
        <v>0</v>
      </c>
      <c r="K147" s="212"/>
      <c r="L147" s="40"/>
      <c r="M147" s="213" t="s">
        <v>1</v>
      </c>
      <c r="N147" s="214" t="s">
        <v>42</v>
      </c>
      <c r="O147" s="72"/>
      <c r="P147" s="215">
        <f>O147*H147</f>
        <v>0</v>
      </c>
      <c r="Q147" s="215">
        <v>9.7000000000000005E-4</v>
      </c>
      <c r="R147" s="215">
        <f>Q147*H147</f>
        <v>5.0925000000000005E-2</v>
      </c>
      <c r="S147" s="215">
        <v>0</v>
      </c>
      <c r="T147" s="216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17" t="s">
        <v>207</v>
      </c>
      <c r="AT147" s="217" t="s">
        <v>203</v>
      </c>
      <c r="AU147" s="217" t="s">
        <v>88</v>
      </c>
      <c r="AY147" s="18" t="s">
        <v>201</v>
      </c>
      <c r="BE147" s="218">
        <f>IF(N147="základná",J147,0)</f>
        <v>0</v>
      </c>
      <c r="BF147" s="218">
        <f>IF(N147="znížená",J147,0)</f>
        <v>0</v>
      </c>
      <c r="BG147" s="218">
        <f>IF(N147="zákl. prenesená",J147,0)</f>
        <v>0</v>
      </c>
      <c r="BH147" s="218">
        <f>IF(N147="zníž. prenesená",J147,0)</f>
        <v>0</v>
      </c>
      <c r="BI147" s="218">
        <f>IF(N147="nulová",J147,0)</f>
        <v>0</v>
      </c>
      <c r="BJ147" s="18" t="s">
        <v>88</v>
      </c>
      <c r="BK147" s="218">
        <f>ROUND(I147*H147,2)</f>
        <v>0</v>
      </c>
      <c r="BL147" s="18" t="s">
        <v>207</v>
      </c>
      <c r="BM147" s="217" t="s">
        <v>3354</v>
      </c>
    </row>
    <row r="148" spans="1:65" s="13" customFormat="1">
      <c r="B148" s="219"/>
      <c r="C148" s="220"/>
      <c r="D148" s="221" t="s">
        <v>209</v>
      </c>
      <c r="E148" s="222" t="s">
        <v>1</v>
      </c>
      <c r="F148" s="223" t="s">
        <v>3355</v>
      </c>
      <c r="G148" s="220"/>
      <c r="H148" s="224">
        <v>52.53</v>
      </c>
      <c r="I148" s="225"/>
      <c r="J148" s="220"/>
      <c r="K148" s="220"/>
      <c r="L148" s="226"/>
      <c r="M148" s="227"/>
      <c r="N148" s="228"/>
      <c r="O148" s="228"/>
      <c r="P148" s="228"/>
      <c r="Q148" s="228"/>
      <c r="R148" s="228"/>
      <c r="S148" s="228"/>
      <c r="T148" s="229"/>
      <c r="AT148" s="230" t="s">
        <v>209</v>
      </c>
      <c r="AU148" s="230" t="s">
        <v>88</v>
      </c>
      <c r="AV148" s="13" t="s">
        <v>88</v>
      </c>
      <c r="AW148" s="13" t="s">
        <v>31</v>
      </c>
      <c r="AX148" s="13" t="s">
        <v>76</v>
      </c>
      <c r="AY148" s="230" t="s">
        <v>201</v>
      </c>
    </row>
    <row r="149" spans="1:65" s="13" customFormat="1">
      <c r="B149" s="219"/>
      <c r="C149" s="220"/>
      <c r="D149" s="221" t="s">
        <v>209</v>
      </c>
      <c r="E149" s="222" t="s">
        <v>1</v>
      </c>
      <c r="F149" s="223" t="s">
        <v>970</v>
      </c>
      <c r="G149" s="220"/>
      <c r="H149" s="224">
        <v>-0.03</v>
      </c>
      <c r="I149" s="225"/>
      <c r="J149" s="220"/>
      <c r="K149" s="220"/>
      <c r="L149" s="226"/>
      <c r="M149" s="227"/>
      <c r="N149" s="228"/>
      <c r="O149" s="228"/>
      <c r="P149" s="228"/>
      <c r="Q149" s="228"/>
      <c r="R149" s="228"/>
      <c r="S149" s="228"/>
      <c r="T149" s="229"/>
      <c r="AT149" s="230" t="s">
        <v>209</v>
      </c>
      <c r="AU149" s="230" t="s">
        <v>88</v>
      </c>
      <c r="AV149" s="13" t="s">
        <v>88</v>
      </c>
      <c r="AW149" s="13" t="s">
        <v>31</v>
      </c>
      <c r="AX149" s="13" t="s">
        <v>76</v>
      </c>
      <c r="AY149" s="230" t="s">
        <v>201</v>
      </c>
    </row>
    <row r="150" spans="1:65" s="14" customFormat="1">
      <c r="B150" s="231"/>
      <c r="C150" s="232"/>
      <c r="D150" s="221" t="s">
        <v>209</v>
      </c>
      <c r="E150" s="233" t="s">
        <v>1</v>
      </c>
      <c r="F150" s="234" t="s">
        <v>232</v>
      </c>
      <c r="G150" s="232"/>
      <c r="H150" s="235">
        <v>52.5</v>
      </c>
      <c r="I150" s="236"/>
      <c r="J150" s="232"/>
      <c r="K150" s="232"/>
      <c r="L150" s="237"/>
      <c r="M150" s="238"/>
      <c r="N150" s="239"/>
      <c r="O150" s="239"/>
      <c r="P150" s="239"/>
      <c r="Q150" s="239"/>
      <c r="R150" s="239"/>
      <c r="S150" s="239"/>
      <c r="T150" s="240"/>
      <c r="AT150" s="241" t="s">
        <v>209</v>
      </c>
      <c r="AU150" s="241" t="s">
        <v>88</v>
      </c>
      <c r="AV150" s="14" t="s">
        <v>207</v>
      </c>
      <c r="AW150" s="14" t="s">
        <v>31</v>
      </c>
      <c r="AX150" s="14" t="s">
        <v>83</v>
      </c>
      <c r="AY150" s="241" t="s">
        <v>201</v>
      </c>
    </row>
    <row r="151" spans="1:65" s="2" customFormat="1" ht="34.5" customHeight="1">
      <c r="A151" s="35"/>
      <c r="B151" s="36"/>
      <c r="C151" s="205" t="s">
        <v>246</v>
      </c>
      <c r="D151" s="205" t="s">
        <v>203</v>
      </c>
      <c r="E151" s="206" t="s">
        <v>3127</v>
      </c>
      <c r="F151" s="207" t="s">
        <v>3128</v>
      </c>
      <c r="G151" s="208" t="s">
        <v>276</v>
      </c>
      <c r="H151" s="209">
        <v>52.5</v>
      </c>
      <c r="I151" s="210"/>
      <c r="J151" s="211">
        <f>ROUND(I151*H151,2)</f>
        <v>0</v>
      </c>
      <c r="K151" s="212"/>
      <c r="L151" s="40"/>
      <c r="M151" s="213" t="s">
        <v>1</v>
      </c>
      <c r="N151" s="214" t="s">
        <v>42</v>
      </c>
      <c r="O151" s="72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17" t="s">
        <v>207</v>
      </c>
      <c r="AT151" s="217" t="s">
        <v>203</v>
      </c>
      <c r="AU151" s="217" t="s">
        <v>88</v>
      </c>
      <c r="AY151" s="18" t="s">
        <v>201</v>
      </c>
      <c r="BE151" s="218">
        <f>IF(N151="základná",J151,0)</f>
        <v>0</v>
      </c>
      <c r="BF151" s="218">
        <f>IF(N151="znížená",J151,0)</f>
        <v>0</v>
      </c>
      <c r="BG151" s="218">
        <f>IF(N151="zákl. prenesená",J151,0)</f>
        <v>0</v>
      </c>
      <c r="BH151" s="218">
        <f>IF(N151="zníž. prenesená",J151,0)</f>
        <v>0</v>
      </c>
      <c r="BI151" s="218">
        <f>IF(N151="nulová",J151,0)</f>
        <v>0</v>
      </c>
      <c r="BJ151" s="18" t="s">
        <v>88</v>
      </c>
      <c r="BK151" s="218">
        <f>ROUND(I151*H151,2)</f>
        <v>0</v>
      </c>
      <c r="BL151" s="18" t="s">
        <v>207</v>
      </c>
      <c r="BM151" s="217" t="s">
        <v>3356</v>
      </c>
    </row>
    <row r="152" spans="1:65" s="2" customFormat="1" ht="34.5" customHeight="1">
      <c r="A152" s="35"/>
      <c r="B152" s="36"/>
      <c r="C152" s="205" t="s">
        <v>253</v>
      </c>
      <c r="D152" s="205" t="s">
        <v>203</v>
      </c>
      <c r="E152" s="206" t="s">
        <v>247</v>
      </c>
      <c r="F152" s="207" t="s">
        <v>248</v>
      </c>
      <c r="G152" s="208" t="s">
        <v>206</v>
      </c>
      <c r="H152" s="209">
        <v>11.2</v>
      </c>
      <c r="I152" s="210"/>
      <c r="J152" s="211">
        <f>ROUND(I152*H152,2)</f>
        <v>0</v>
      </c>
      <c r="K152" s="212"/>
      <c r="L152" s="40"/>
      <c r="M152" s="213" t="s">
        <v>1</v>
      </c>
      <c r="N152" s="214" t="s">
        <v>42</v>
      </c>
      <c r="O152" s="72"/>
      <c r="P152" s="215">
        <f>O152*H152</f>
        <v>0</v>
      </c>
      <c r="Q152" s="215">
        <v>0</v>
      </c>
      <c r="R152" s="215">
        <f>Q152*H152</f>
        <v>0</v>
      </c>
      <c r="S152" s="215">
        <v>0</v>
      </c>
      <c r="T152" s="216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17" t="s">
        <v>207</v>
      </c>
      <c r="AT152" s="217" t="s">
        <v>203</v>
      </c>
      <c r="AU152" s="217" t="s">
        <v>88</v>
      </c>
      <c r="AY152" s="18" t="s">
        <v>201</v>
      </c>
      <c r="BE152" s="218">
        <f>IF(N152="základná",J152,0)</f>
        <v>0</v>
      </c>
      <c r="BF152" s="218">
        <f>IF(N152="znížená",J152,0)</f>
        <v>0</v>
      </c>
      <c r="BG152" s="218">
        <f>IF(N152="zákl. prenesená",J152,0)</f>
        <v>0</v>
      </c>
      <c r="BH152" s="218">
        <f>IF(N152="zníž. prenesená",J152,0)</f>
        <v>0</v>
      </c>
      <c r="BI152" s="218">
        <f>IF(N152="nulová",J152,0)</f>
        <v>0</v>
      </c>
      <c r="BJ152" s="18" t="s">
        <v>88</v>
      </c>
      <c r="BK152" s="218">
        <f>ROUND(I152*H152,2)</f>
        <v>0</v>
      </c>
      <c r="BL152" s="18" t="s">
        <v>207</v>
      </c>
      <c r="BM152" s="217" t="s">
        <v>3357</v>
      </c>
    </row>
    <row r="153" spans="1:65" s="13" customFormat="1">
      <c r="B153" s="219"/>
      <c r="C153" s="220"/>
      <c r="D153" s="221" t="s">
        <v>209</v>
      </c>
      <c r="E153" s="222" t="s">
        <v>1</v>
      </c>
      <c r="F153" s="223" t="s">
        <v>3358</v>
      </c>
      <c r="G153" s="220"/>
      <c r="H153" s="224">
        <v>28.9</v>
      </c>
      <c r="I153" s="225"/>
      <c r="J153" s="220"/>
      <c r="K153" s="220"/>
      <c r="L153" s="226"/>
      <c r="M153" s="227"/>
      <c r="N153" s="228"/>
      <c r="O153" s="228"/>
      <c r="P153" s="228"/>
      <c r="Q153" s="228"/>
      <c r="R153" s="228"/>
      <c r="S153" s="228"/>
      <c r="T153" s="229"/>
      <c r="AT153" s="230" t="s">
        <v>209</v>
      </c>
      <c r="AU153" s="230" t="s">
        <v>88</v>
      </c>
      <c r="AV153" s="13" t="s">
        <v>88</v>
      </c>
      <c r="AW153" s="13" t="s">
        <v>31</v>
      </c>
      <c r="AX153" s="13" t="s">
        <v>76</v>
      </c>
      <c r="AY153" s="230" t="s">
        <v>201</v>
      </c>
    </row>
    <row r="154" spans="1:65" s="13" customFormat="1">
      <c r="B154" s="219"/>
      <c r="C154" s="220"/>
      <c r="D154" s="221" t="s">
        <v>209</v>
      </c>
      <c r="E154" s="222" t="s">
        <v>1</v>
      </c>
      <c r="F154" s="223" t="s">
        <v>3359</v>
      </c>
      <c r="G154" s="220"/>
      <c r="H154" s="224">
        <v>-17.7</v>
      </c>
      <c r="I154" s="225"/>
      <c r="J154" s="220"/>
      <c r="K154" s="220"/>
      <c r="L154" s="226"/>
      <c r="M154" s="227"/>
      <c r="N154" s="228"/>
      <c r="O154" s="228"/>
      <c r="P154" s="228"/>
      <c r="Q154" s="228"/>
      <c r="R154" s="228"/>
      <c r="S154" s="228"/>
      <c r="T154" s="229"/>
      <c r="AT154" s="230" t="s">
        <v>209</v>
      </c>
      <c r="AU154" s="230" t="s">
        <v>88</v>
      </c>
      <c r="AV154" s="13" t="s">
        <v>88</v>
      </c>
      <c r="AW154" s="13" t="s">
        <v>31</v>
      </c>
      <c r="AX154" s="13" t="s">
        <v>76</v>
      </c>
      <c r="AY154" s="230" t="s">
        <v>201</v>
      </c>
    </row>
    <row r="155" spans="1:65" s="14" customFormat="1">
      <c r="B155" s="231"/>
      <c r="C155" s="232"/>
      <c r="D155" s="221" t="s">
        <v>209</v>
      </c>
      <c r="E155" s="233" t="s">
        <v>1</v>
      </c>
      <c r="F155" s="234" t="s">
        <v>252</v>
      </c>
      <c r="G155" s="232"/>
      <c r="H155" s="235">
        <v>11.2</v>
      </c>
      <c r="I155" s="236"/>
      <c r="J155" s="232"/>
      <c r="K155" s="232"/>
      <c r="L155" s="237"/>
      <c r="M155" s="238"/>
      <c r="N155" s="239"/>
      <c r="O155" s="239"/>
      <c r="P155" s="239"/>
      <c r="Q155" s="239"/>
      <c r="R155" s="239"/>
      <c r="S155" s="239"/>
      <c r="T155" s="240"/>
      <c r="AT155" s="241" t="s">
        <v>209</v>
      </c>
      <c r="AU155" s="241" t="s">
        <v>88</v>
      </c>
      <c r="AV155" s="14" t="s">
        <v>207</v>
      </c>
      <c r="AW155" s="14" t="s">
        <v>31</v>
      </c>
      <c r="AX155" s="14" t="s">
        <v>83</v>
      </c>
      <c r="AY155" s="241" t="s">
        <v>201</v>
      </c>
    </row>
    <row r="156" spans="1:65" s="2" customFormat="1" ht="28.5" customHeight="1">
      <c r="A156" s="35"/>
      <c r="B156" s="36"/>
      <c r="C156" s="205" t="s">
        <v>259</v>
      </c>
      <c r="D156" s="205" t="s">
        <v>203</v>
      </c>
      <c r="E156" s="206" t="s">
        <v>254</v>
      </c>
      <c r="F156" s="207" t="s">
        <v>255</v>
      </c>
      <c r="G156" s="208" t="s">
        <v>206</v>
      </c>
      <c r="H156" s="209">
        <v>4.3</v>
      </c>
      <c r="I156" s="210"/>
      <c r="J156" s="211">
        <f>ROUND(I156*H156,2)</f>
        <v>0</v>
      </c>
      <c r="K156" s="212"/>
      <c r="L156" s="40"/>
      <c r="M156" s="213" t="s">
        <v>1</v>
      </c>
      <c r="N156" s="214" t="s">
        <v>42</v>
      </c>
      <c r="O156" s="72"/>
      <c r="P156" s="215">
        <f>O156*H156</f>
        <v>0</v>
      </c>
      <c r="Q156" s="215">
        <v>0</v>
      </c>
      <c r="R156" s="215">
        <f>Q156*H156</f>
        <v>0</v>
      </c>
      <c r="S156" s="215">
        <v>0</v>
      </c>
      <c r="T156" s="216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17" t="s">
        <v>207</v>
      </c>
      <c r="AT156" s="217" t="s">
        <v>203</v>
      </c>
      <c r="AU156" s="217" t="s">
        <v>88</v>
      </c>
      <c r="AY156" s="18" t="s">
        <v>201</v>
      </c>
      <c r="BE156" s="218">
        <f>IF(N156="základná",J156,0)</f>
        <v>0</v>
      </c>
      <c r="BF156" s="218">
        <f>IF(N156="znížená",J156,0)</f>
        <v>0</v>
      </c>
      <c r="BG156" s="218">
        <f>IF(N156="zákl. prenesená",J156,0)</f>
        <v>0</v>
      </c>
      <c r="BH156" s="218">
        <f>IF(N156="zníž. prenesená",J156,0)</f>
        <v>0</v>
      </c>
      <c r="BI156" s="218">
        <f>IF(N156="nulová",J156,0)</f>
        <v>0</v>
      </c>
      <c r="BJ156" s="18" t="s">
        <v>88</v>
      </c>
      <c r="BK156" s="218">
        <f>ROUND(I156*H156,2)</f>
        <v>0</v>
      </c>
      <c r="BL156" s="18" t="s">
        <v>207</v>
      </c>
      <c r="BM156" s="217" t="s">
        <v>3360</v>
      </c>
    </row>
    <row r="157" spans="1:65" s="2" customFormat="1" ht="16.5" customHeight="1">
      <c r="A157" s="35"/>
      <c r="B157" s="36"/>
      <c r="C157" s="205" t="s">
        <v>263</v>
      </c>
      <c r="D157" s="205" t="s">
        <v>203</v>
      </c>
      <c r="E157" s="206" t="s">
        <v>3148</v>
      </c>
      <c r="F157" s="207" t="s">
        <v>3149</v>
      </c>
      <c r="G157" s="208" t="s">
        <v>206</v>
      </c>
      <c r="H157" s="209">
        <v>11.2</v>
      </c>
      <c r="I157" s="210"/>
      <c r="J157" s="211">
        <f>ROUND(I157*H157,2)</f>
        <v>0</v>
      </c>
      <c r="K157" s="212"/>
      <c r="L157" s="40"/>
      <c r="M157" s="213" t="s">
        <v>1</v>
      </c>
      <c r="N157" s="214" t="s">
        <v>42</v>
      </c>
      <c r="O157" s="72"/>
      <c r="P157" s="215">
        <f>O157*H157</f>
        <v>0</v>
      </c>
      <c r="Q157" s="215">
        <v>0</v>
      </c>
      <c r="R157" s="215">
        <f>Q157*H157</f>
        <v>0</v>
      </c>
      <c r="S157" s="215">
        <v>0</v>
      </c>
      <c r="T157" s="216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17" t="s">
        <v>207</v>
      </c>
      <c r="AT157" s="217" t="s">
        <v>203</v>
      </c>
      <c r="AU157" s="217" t="s">
        <v>88</v>
      </c>
      <c r="AY157" s="18" t="s">
        <v>201</v>
      </c>
      <c r="BE157" s="218">
        <f>IF(N157="základná",J157,0)</f>
        <v>0</v>
      </c>
      <c r="BF157" s="218">
        <f>IF(N157="znížená",J157,0)</f>
        <v>0</v>
      </c>
      <c r="BG157" s="218">
        <f>IF(N157="zákl. prenesená",J157,0)</f>
        <v>0</v>
      </c>
      <c r="BH157" s="218">
        <f>IF(N157="zníž. prenesená",J157,0)</f>
        <v>0</v>
      </c>
      <c r="BI157" s="218">
        <f>IF(N157="nulová",J157,0)</f>
        <v>0</v>
      </c>
      <c r="BJ157" s="18" t="s">
        <v>88</v>
      </c>
      <c r="BK157" s="218">
        <f>ROUND(I157*H157,2)</f>
        <v>0</v>
      </c>
      <c r="BL157" s="18" t="s">
        <v>207</v>
      </c>
      <c r="BM157" s="217" t="s">
        <v>3361</v>
      </c>
    </row>
    <row r="158" spans="1:65" s="2" customFormat="1" ht="26.25" customHeight="1">
      <c r="A158" s="35"/>
      <c r="B158" s="36"/>
      <c r="C158" s="205" t="s">
        <v>273</v>
      </c>
      <c r="D158" s="205" t="s">
        <v>203</v>
      </c>
      <c r="E158" s="206" t="s">
        <v>3151</v>
      </c>
      <c r="F158" s="207" t="s">
        <v>3152</v>
      </c>
      <c r="G158" s="208" t="s">
        <v>206</v>
      </c>
      <c r="H158" s="209">
        <v>17.7</v>
      </c>
      <c r="I158" s="210"/>
      <c r="J158" s="211">
        <f>ROUND(I158*H158,2)</f>
        <v>0</v>
      </c>
      <c r="K158" s="212"/>
      <c r="L158" s="40"/>
      <c r="M158" s="213" t="s">
        <v>1</v>
      </c>
      <c r="N158" s="214" t="s">
        <v>42</v>
      </c>
      <c r="O158" s="72"/>
      <c r="P158" s="215">
        <f>O158*H158</f>
        <v>0</v>
      </c>
      <c r="Q158" s="215">
        <v>0</v>
      </c>
      <c r="R158" s="215">
        <f>Q158*H158</f>
        <v>0</v>
      </c>
      <c r="S158" s="215">
        <v>0</v>
      </c>
      <c r="T158" s="216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17" t="s">
        <v>207</v>
      </c>
      <c r="AT158" s="217" t="s">
        <v>203</v>
      </c>
      <c r="AU158" s="217" t="s">
        <v>88</v>
      </c>
      <c r="AY158" s="18" t="s">
        <v>201</v>
      </c>
      <c r="BE158" s="218">
        <f>IF(N158="základná",J158,0)</f>
        <v>0</v>
      </c>
      <c r="BF158" s="218">
        <f>IF(N158="znížená",J158,0)</f>
        <v>0</v>
      </c>
      <c r="BG158" s="218">
        <f>IF(N158="zákl. prenesená",J158,0)</f>
        <v>0</v>
      </c>
      <c r="BH158" s="218">
        <f>IF(N158="zníž. prenesená",J158,0)</f>
        <v>0</v>
      </c>
      <c r="BI158" s="218">
        <f>IF(N158="nulová",J158,0)</f>
        <v>0</v>
      </c>
      <c r="BJ158" s="18" t="s">
        <v>88</v>
      </c>
      <c r="BK158" s="218">
        <f>ROUND(I158*H158,2)</f>
        <v>0</v>
      </c>
      <c r="BL158" s="18" t="s">
        <v>207</v>
      </c>
      <c r="BM158" s="217" t="s">
        <v>3362</v>
      </c>
    </row>
    <row r="159" spans="1:65" s="13" customFormat="1">
      <c r="B159" s="219"/>
      <c r="C159" s="220"/>
      <c r="D159" s="221" t="s">
        <v>209</v>
      </c>
      <c r="E159" s="222" t="s">
        <v>1</v>
      </c>
      <c r="F159" s="223" t="s">
        <v>3363</v>
      </c>
      <c r="G159" s="220"/>
      <c r="H159" s="224">
        <v>28.9</v>
      </c>
      <c r="I159" s="225"/>
      <c r="J159" s="220"/>
      <c r="K159" s="220"/>
      <c r="L159" s="226"/>
      <c r="M159" s="227"/>
      <c r="N159" s="228"/>
      <c r="O159" s="228"/>
      <c r="P159" s="228"/>
      <c r="Q159" s="228"/>
      <c r="R159" s="228"/>
      <c r="S159" s="228"/>
      <c r="T159" s="229"/>
      <c r="AT159" s="230" t="s">
        <v>209</v>
      </c>
      <c r="AU159" s="230" t="s">
        <v>88</v>
      </c>
      <c r="AV159" s="13" t="s">
        <v>88</v>
      </c>
      <c r="AW159" s="13" t="s">
        <v>31</v>
      </c>
      <c r="AX159" s="13" t="s">
        <v>76</v>
      </c>
      <c r="AY159" s="230" t="s">
        <v>201</v>
      </c>
    </row>
    <row r="160" spans="1:65" s="13" customFormat="1">
      <c r="B160" s="219"/>
      <c r="C160" s="220"/>
      <c r="D160" s="221" t="s">
        <v>209</v>
      </c>
      <c r="E160" s="222" t="s">
        <v>1</v>
      </c>
      <c r="F160" s="223" t="s">
        <v>3364</v>
      </c>
      <c r="G160" s="220"/>
      <c r="H160" s="224">
        <v>-11.2</v>
      </c>
      <c r="I160" s="225"/>
      <c r="J160" s="220"/>
      <c r="K160" s="220"/>
      <c r="L160" s="226"/>
      <c r="M160" s="227"/>
      <c r="N160" s="228"/>
      <c r="O160" s="228"/>
      <c r="P160" s="228"/>
      <c r="Q160" s="228"/>
      <c r="R160" s="228"/>
      <c r="S160" s="228"/>
      <c r="T160" s="229"/>
      <c r="AT160" s="230" t="s">
        <v>209</v>
      </c>
      <c r="AU160" s="230" t="s">
        <v>88</v>
      </c>
      <c r="AV160" s="13" t="s">
        <v>88</v>
      </c>
      <c r="AW160" s="13" t="s">
        <v>31</v>
      </c>
      <c r="AX160" s="13" t="s">
        <v>76</v>
      </c>
      <c r="AY160" s="230" t="s">
        <v>201</v>
      </c>
    </row>
    <row r="161" spans="1:65" s="14" customFormat="1">
      <c r="B161" s="231"/>
      <c r="C161" s="232"/>
      <c r="D161" s="221" t="s">
        <v>209</v>
      </c>
      <c r="E161" s="233" t="s">
        <v>1</v>
      </c>
      <c r="F161" s="234" t="s">
        <v>232</v>
      </c>
      <c r="G161" s="232"/>
      <c r="H161" s="235">
        <v>17.7</v>
      </c>
      <c r="I161" s="236"/>
      <c r="J161" s="232"/>
      <c r="K161" s="232"/>
      <c r="L161" s="237"/>
      <c r="M161" s="238"/>
      <c r="N161" s="239"/>
      <c r="O161" s="239"/>
      <c r="P161" s="239"/>
      <c r="Q161" s="239"/>
      <c r="R161" s="239"/>
      <c r="S161" s="239"/>
      <c r="T161" s="240"/>
      <c r="AT161" s="241" t="s">
        <v>209</v>
      </c>
      <c r="AU161" s="241" t="s">
        <v>88</v>
      </c>
      <c r="AV161" s="14" t="s">
        <v>207</v>
      </c>
      <c r="AW161" s="14" t="s">
        <v>31</v>
      </c>
      <c r="AX161" s="14" t="s">
        <v>83</v>
      </c>
      <c r="AY161" s="241" t="s">
        <v>201</v>
      </c>
    </row>
    <row r="162" spans="1:65" s="2" customFormat="1" ht="31.5" customHeight="1">
      <c r="A162" s="35"/>
      <c r="B162" s="36"/>
      <c r="C162" s="205" t="s">
        <v>280</v>
      </c>
      <c r="D162" s="205" t="s">
        <v>203</v>
      </c>
      <c r="E162" s="206" t="s">
        <v>3156</v>
      </c>
      <c r="F162" s="207" t="s">
        <v>3157</v>
      </c>
      <c r="G162" s="208" t="s">
        <v>206</v>
      </c>
      <c r="H162" s="209">
        <v>8.4</v>
      </c>
      <c r="I162" s="210"/>
      <c r="J162" s="211">
        <f>ROUND(I162*H162,2)</f>
        <v>0</v>
      </c>
      <c r="K162" s="212"/>
      <c r="L162" s="40"/>
      <c r="M162" s="213" t="s">
        <v>1</v>
      </c>
      <c r="N162" s="214" t="s">
        <v>42</v>
      </c>
      <c r="O162" s="72"/>
      <c r="P162" s="215">
        <f>O162*H162</f>
        <v>0</v>
      </c>
      <c r="Q162" s="215">
        <v>0</v>
      </c>
      <c r="R162" s="215">
        <f>Q162*H162</f>
        <v>0</v>
      </c>
      <c r="S162" s="215">
        <v>0</v>
      </c>
      <c r="T162" s="216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17" t="s">
        <v>207</v>
      </c>
      <c r="AT162" s="217" t="s">
        <v>203</v>
      </c>
      <c r="AU162" s="217" t="s">
        <v>88</v>
      </c>
      <c r="AY162" s="18" t="s">
        <v>201</v>
      </c>
      <c r="BE162" s="218">
        <f>IF(N162="základná",J162,0)</f>
        <v>0</v>
      </c>
      <c r="BF162" s="218">
        <f>IF(N162="znížená",J162,0)</f>
        <v>0</v>
      </c>
      <c r="BG162" s="218">
        <f>IF(N162="zákl. prenesená",J162,0)</f>
        <v>0</v>
      </c>
      <c r="BH162" s="218">
        <f>IF(N162="zníž. prenesená",J162,0)</f>
        <v>0</v>
      </c>
      <c r="BI162" s="218">
        <f>IF(N162="nulová",J162,0)</f>
        <v>0</v>
      </c>
      <c r="BJ162" s="18" t="s">
        <v>88</v>
      </c>
      <c r="BK162" s="218">
        <f>ROUND(I162*H162,2)</f>
        <v>0</v>
      </c>
      <c r="BL162" s="18" t="s">
        <v>207</v>
      </c>
      <c r="BM162" s="217" t="s">
        <v>3365</v>
      </c>
    </row>
    <row r="163" spans="1:65" s="13" customFormat="1">
      <c r="B163" s="219"/>
      <c r="C163" s="220"/>
      <c r="D163" s="221" t="s">
        <v>209</v>
      </c>
      <c r="E163" s="222" t="s">
        <v>1</v>
      </c>
      <c r="F163" s="223" t="s">
        <v>3366</v>
      </c>
      <c r="G163" s="220"/>
      <c r="H163" s="224">
        <v>8.4149999999999991</v>
      </c>
      <c r="I163" s="225"/>
      <c r="J163" s="220"/>
      <c r="K163" s="220"/>
      <c r="L163" s="226"/>
      <c r="M163" s="227"/>
      <c r="N163" s="228"/>
      <c r="O163" s="228"/>
      <c r="P163" s="228"/>
      <c r="Q163" s="228"/>
      <c r="R163" s="228"/>
      <c r="S163" s="228"/>
      <c r="T163" s="229"/>
      <c r="AT163" s="230" t="s">
        <v>209</v>
      </c>
      <c r="AU163" s="230" t="s">
        <v>88</v>
      </c>
      <c r="AV163" s="13" t="s">
        <v>88</v>
      </c>
      <c r="AW163" s="13" t="s">
        <v>31</v>
      </c>
      <c r="AX163" s="13" t="s">
        <v>76</v>
      </c>
      <c r="AY163" s="230" t="s">
        <v>201</v>
      </c>
    </row>
    <row r="164" spans="1:65" s="13" customFormat="1">
      <c r="B164" s="219"/>
      <c r="C164" s="220"/>
      <c r="D164" s="221" t="s">
        <v>209</v>
      </c>
      <c r="E164" s="222" t="s">
        <v>1</v>
      </c>
      <c r="F164" s="223" t="s">
        <v>1766</v>
      </c>
      <c r="G164" s="220"/>
      <c r="H164" s="224">
        <v>-1.4999999999999999E-2</v>
      </c>
      <c r="I164" s="225"/>
      <c r="J164" s="220"/>
      <c r="K164" s="220"/>
      <c r="L164" s="226"/>
      <c r="M164" s="227"/>
      <c r="N164" s="228"/>
      <c r="O164" s="228"/>
      <c r="P164" s="228"/>
      <c r="Q164" s="228"/>
      <c r="R164" s="228"/>
      <c r="S164" s="228"/>
      <c r="T164" s="229"/>
      <c r="AT164" s="230" t="s">
        <v>209</v>
      </c>
      <c r="AU164" s="230" t="s">
        <v>88</v>
      </c>
      <c r="AV164" s="13" t="s">
        <v>88</v>
      </c>
      <c r="AW164" s="13" t="s">
        <v>31</v>
      </c>
      <c r="AX164" s="13" t="s">
        <v>76</v>
      </c>
      <c r="AY164" s="230" t="s">
        <v>201</v>
      </c>
    </row>
    <row r="165" spans="1:65" s="14" customFormat="1">
      <c r="B165" s="231"/>
      <c r="C165" s="232"/>
      <c r="D165" s="221" t="s">
        <v>209</v>
      </c>
      <c r="E165" s="233" t="s">
        <v>1</v>
      </c>
      <c r="F165" s="234" t="s">
        <v>232</v>
      </c>
      <c r="G165" s="232"/>
      <c r="H165" s="235">
        <v>8.3999999999999986</v>
      </c>
      <c r="I165" s="236"/>
      <c r="J165" s="232"/>
      <c r="K165" s="232"/>
      <c r="L165" s="237"/>
      <c r="M165" s="238"/>
      <c r="N165" s="239"/>
      <c r="O165" s="239"/>
      <c r="P165" s="239"/>
      <c r="Q165" s="239"/>
      <c r="R165" s="239"/>
      <c r="S165" s="239"/>
      <c r="T165" s="240"/>
      <c r="AT165" s="241" t="s">
        <v>209</v>
      </c>
      <c r="AU165" s="241" t="s">
        <v>88</v>
      </c>
      <c r="AV165" s="14" t="s">
        <v>207</v>
      </c>
      <c r="AW165" s="14" t="s">
        <v>31</v>
      </c>
      <c r="AX165" s="14" t="s">
        <v>83</v>
      </c>
      <c r="AY165" s="241" t="s">
        <v>201</v>
      </c>
    </row>
    <row r="166" spans="1:65" s="2" customFormat="1" ht="16.5" customHeight="1">
      <c r="A166" s="35"/>
      <c r="B166" s="36"/>
      <c r="C166" s="253" t="s">
        <v>291</v>
      </c>
      <c r="D166" s="253" t="s">
        <v>585</v>
      </c>
      <c r="E166" s="254" t="s">
        <v>3161</v>
      </c>
      <c r="F166" s="255" t="s">
        <v>3162</v>
      </c>
      <c r="G166" s="256" t="s">
        <v>329</v>
      </c>
      <c r="H166" s="257">
        <v>14.73</v>
      </c>
      <c r="I166" s="258"/>
      <c r="J166" s="259">
        <f>ROUND(I166*H166,2)</f>
        <v>0</v>
      </c>
      <c r="K166" s="260"/>
      <c r="L166" s="261"/>
      <c r="M166" s="262" t="s">
        <v>1</v>
      </c>
      <c r="N166" s="263" t="s">
        <v>42</v>
      </c>
      <c r="O166" s="72"/>
      <c r="P166" s="215">
        <f>O166*H166</f>
        <v>0</v>
      </c>
      <c r="Q166" s="215">
        <v>1</v>
      </c>
      <c r="R166" s="215">
        <f>Q166*H166</f>
        <v>14.73</v>
      </c>
      <c r="S166" s="215">
        <v>0</v>
      </c>
      <c r="T166" s="216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17" t="s">
        <v>253</v>
      </c>
      <c r="AT166" s="217" t="s">
        <v>585</v>
      </c>
      <c r="AU166" s="217" t="s">
        <v>88</v>
      </c>
      <c r="AY166" s="18" t="s">
        <v>201</v>
      </c>
      <c r="BE166" s="218">
        <f>IF(N166="základná",J166,0)</f>
        <v>0</v>
      </c>
      <c r="BF166" s="218">
        <f>IF(N166="znížená",J166,0)</f>
        <v>0</v>
      </c>
      <c r="BG166" s="218">
        <f>IF(N166="zákl. prenesená",J166,0)</f>
        <v>0</v>
      </c>
      <c r="BH166" s="218">
        <f>IF(N166="zníž. prenesená",J166,0)</f>
        <v>0</v>
      </c>
      <c r="BI166" s="218">
        <f>IF(N166="nulová",J166,0)</f>
        <v>0</v>
      </c>
      <c r="BJ166" s="18" t="s">
        <v>88</v>
      </c>
      <c r="BK166" s="218">
        <f>ROUND(I166*H166,2)</f>
        <v>0</v>
      </c>
      <c r="BL166" s="18" t="s">
        <v>207</v>
      </c>
      <c r="BM166" s="217" t="s">
        <v>3367</v>
      </c>
    </row>
    <row r="167" spans="1:65" s="13" customFormat="1">
      <c r="B167" s="219"/>
      <c r="C167" s="220"/>
      <c r="D167" s="221" t="s">
        <v>209</v>
      </c>
      <c r="E167" s="222" t="s">
        <v>1</v>
      </c>
      <c r="F167" s="223" t="s">
        <v>3368</v>
      </c>
      <c r="G167" s="220"/>
      <c r="H167" s="224">
        <v>14.028</v>
      </c>
      <c r="I167" s="225"/>
      <c r="J167" s="220"/>
      <c r="K167" s="220"/>
      <c r="L167" s="226"/>
      <c r="M167" s="227"/>
      <c r="N167" s="228"/>
      <c r="O167" s="228"/>
      <c r="P167" s="228"/>
      <c r="Q167" s="228"/>
      <c r="R167" s="228"/>
      <c r="S167" s="228"/>
      <c r="T167" s="229"/>
      <c r="AT167" s="230" t="s">
        <v>209</v>
      </c>
      <c r="AU167" s="230" t="s">
        <v>88</v>
      </c>
      <c r="AV167" s="13" t="s">
        <v>88</v>
      </c>
      <c r="AW167" s="13" t="s">
        <v>31</v>
      </c>
      <c r="AX167" s="13" t="s">
        <v>76</v>
      </c>
      <c r="AY167" s="230" t="s">
        <v>201</v>
      </c>
    </row>
    <row r="168" spans="1:65" s="13" customFormat="1">
      <c r="B168" s="219"/>
      <c r="C168" s="220"/>
      <c r="D168" s="221" t="s">
        <v>209</v>
      </c>
      <c r="E168" s="222" t="s">
        <v>1</v>
      </c>
      <c r="F168" s="223" t="s">
        <v>3369</v>
      </c>
      <c r="G168" s="220"/>
      <c r="H168" s="224">
        <v>0.70099999999999996</v>
      </c>
      <c r="I168" s="225"/>
      <c r="J168" s="220"/>
      <c r="K168" s="220"/>
      <c r="L168" s="226"/>
      <c r="M168" s="227"/>
      <c r="N168" s="228"/>
      <c r="O168" s="228"/>
      <c r="P168" s="228"/>
      <c r="Q168" s="228"/>
      <c r="R168" s="228"/>
      <c r="S168" s="228"/>
      <c r="T168" s="229"/>
      <c r="AT168" s="230" t="s">
        <v>209</v>
      </c>
      <c r="AU168" s="230" t="s">
        <v>88</v>
      </c>
      <c r="AV168" s="13" t="s">
        <v>88</v>
      </c>
      <c r="AW168" s="13" t="s">
        <v>31</v>
      </c>
      <c r="AX168" s="13" t="s">
        <v>76</v>
      </c>
      <c r="AY168" s="230" t="s">
        <v>201</v>
      </c>
    </row>
    <row r="169" spans="1:65" s="15" customFormat="1">
      <c r="B169" s="242"/>
      <c r="C169" s="243"/>
      <c r="D169" s="221" t="s">
        <v>209</v>
      </c>
      <c r="E169" s="244" t="s">
        <v>1</v>
      </c>
      <c r="F169" s="245" t="s">
        <v>240</v>
      </c>
      <c r="G169" s="243"/>
      <c r="H169" s="246">
        <v>14.729000000000001</v>
      </c>
      <c r="I169" s="247"/>
      <c r="J169" s="243"/>
      <c r="K169" s="243"/>
      <c r="L169" s="248"/>
      <c r="M169" s="249"/>
      <c r="N169" s="250"/>
      <c r="O169" s="250"/>
      <c r="P169" s="250"/>
      <c r="Q169" s="250"/>
      <c r="R169" s="250"/>
      <c r="S169" s="250"/>
      <c r="T169" s="251"/>
      <c r="AT169" s="252" t="s">
        <v>209</v>
      </c>
      <c r="AU169" s="252" t="s">
        <v>88</v>
      </c>
      <c r="AV169" s="15" t="s">
        <v>219</v>
      </c>
      <c r="AW169" s="15" t="s">
        <v>31</v>
      </c>
      <c r="AX169" s="15" t="s">
        <v>76</v>
      </c>
      <c r="AY169" s="252" t="s">
        <v>201</v>
      </c>
    </row>
    <row r="170" spans="1:65" s="13" customFormat="1">
      <c r="B170" s="219"/>
      <c r="C170" s="220"/>
      <c r="D170" s="221" t="s">
        <v>209</v>
      </c>
      <c r="E170" s="222" t="s">
        <v>1</v>
      </c>
      <c r="F170" s="223" t="s">
        <v>11</v>
      </c>
      <c r="G170" s="220"/>
      <c r="H170" s="224">
        <v>1E-3</v>
      </c>
      <c r="I170" s="225"/>
      <c r="J170" s="220"/>
      <c r="K170" s="220"/>
      <c r="L170" s="226"/>
      <c r="M170" s="227"/>
      <c r="N170" s="228"/>
      <c r="O170" s="228"/>
      <c r="P170" s="228"/>
      <c r="Q170" s="228"/>
      <c r="R170" s="228"/>
      <c r="S170" s="228"/>
      <c r="T170" s="229"/>
      <c r="AT170" s="230" t="s">
        <v>209</v>
      </c>
      <c r="AU170" s="230" t="s">
        <v>88</v>
      </c>
      <c r="AV170" s="13" t="s">
        <v>88</v>
      </c>
      <c r="AW170" s="13" t="s">
        <v>31</v>
      </c>
      <c r="AX170" s="13" t="s">
        <v>76</v>
      </c>
      <c r="AY170" s="230" t="s">
        <v>201</v>
      </c>
    </row>
    <row r="171" spans="1:65" s="14" customFormat="1">
      <c r="B171" s="231"/>
      <c r="C171" s="232"/>
      <c r="D171" s="221" t="s">
        <v>209</v>
      </c>
      <c r="E171" s="233" t="s">
        <v>1</v>
      </c>
      <c r="F171" s="234" t="s">
        <v>232</v>
      </c>
      <c r="G171" s="232"/>
      <c r="H171" s="235">
        <v>14.73</v>
      </c>
      <c r="I171" s="236"/>
      <c r="J171" s="232"/>
      <c r="K171" s="232"/>
      <c r="L171" s="237"/>
      <c r="M171" s="238"/>
      <c r="N171" s="239"/>
      <c r="O171" s="239"/>
      <c r="P171" s="239"/>
      <c r="Q171" s="239"/>
      <c r="R171" s="239"/>
      <c r="S171" s="239"/>
      <c r="T171" s="240"/>
      <c r="AT171" s="241" t="s">
        <v>209</v>
      </c>
      <c r="AU171" s="241" t="s">
        <v>88</v>
      </c>
      <c r="AV171" s="14" t="s">
        <v>207</v>
      </c>
      <c r="AW171" s="14" t="s">
        <v>31</v>
      </c>
      <c r="AX171" s="14" t="s">
        <v>83</v>
      </c>
      <c r="AY171" s="241" t="s">
        <v>201</v>
      </c>
    </row>
    <row r="172" spans="1:65" s="12" customFormat="1" ht="22.9" customHeight="1">
      <c r="B172" s="189"/>
      <c r="C172" s="190"/>
      <c r="D172" s="191" t="s">
        <v>75</v>
      </c>
      <c r="E172" s="203" t="s">
        <v>207</v>
      </c>
      <c r="F172" s="203" t="s">
        <v>498</v>
      </c>
      <c r="G172" s="190"/>
      <c r="H172" s="190"/>
      <c r="I172" s="193"/>
      <c r="J172" s="204">
        <f>BK172</f>
        <v>0</v>
      </c>
      <c r="K172" s="190"/>
      <c r="L172" s="195"/>
      <c r="M172" s="196"/>
      <c r="N172" s="197"/>
      <c r="O172" s="197"/>
      <c r="P172" s="198">
        <f>SUM(P173:P176)</f>
        <v>0</v>
      </c>
      <c r="Q172" s="197"/>
      <c r="R172" s="198">
        <f>SUM(R173:R176)</f>
        <v>5.2941560000000001</v>
      </c>
      <c r="S172" s="197"/>
      <c r="T172" s="199">
        <f>SUM(T173:T176)</f>
        <v>0</v>
      </c>
      <c r="AR172" s="200" t="s">
        <v>83</v>
      </c>
      <c r="AT172" s="201" t="s">
        <v>75</v>
      </c>
      <c r="AU172" s="201" t="s">
        <v>83</v>
      </c>
      <c r="AY172" s="200" t="s">
        <v>201</v>
      </c>
      <c r="BK172" s="202">
        <f>SUM(BK173:BK176)</f>
        <v>0</v>
      </c>
    </row>
    <row r="173" spans="1:65" s="2" customFormat="1" ht="40.5" customHeight="1">
      <c r="A173" s="35"/>
      <c r="B173" s="36"/>
      <c r="C173" s="205" t="s">
        <v>298</v>
      </c>
      <c r="D173" s="205" t="s">
        <v>203</v>
      </c>
      <c r="E173" s="206" t="s">
        <v>3167</v>
      </c>
      <c r="F173" s="207" t="s">
        <v>3168</v>
      </c>
      <c r="G173" s="208" t="s">
        <v>206</v>
      </c>
      <c r="H173" s="209">
        <v>2.8</v>
      </c>
      <c r="I173" s="210"/>
      <c r="J173" s="211">
        <f>ROUND(I173*H173,2)</f>
        <v>0</v>
      </c>
      <c r="K173" s="212"/>
      <c r="L173" s="40"/>
      <c r="M173" s="213" t="s">
        <v>1</v>
      </c>
      <c r="N173" s="214" t="s">
        <v>42</v>
      </c>
      <c r="O173" s="72"/>
      <c r="P173" s="215">
        <f>O173*H173</f>
        <v>0</v>
      </c>
      <c r="Q173" s="215">
        <v>1.8907700000000001</v>
      </c>
      <c r="R173" s="215">
        <f>Q173*H173</f>
        <v>5.2941560000000001</v>
      </c>
      <c r="S173" s="215">
        <v>0</v>
      </c>
      <c r="T173" s="216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17" t="s">
        <v>207</v>
      </c>
      <c r="AT173" s="217" t="s">
        <v>203</v>
      </c>
      <c r="AU173" s="217" t="s">
        <v>88</v>
      </c>
      <c r="AY173" s="18" t="s">
        <v>201</v>
      </c>
      <c r="BE173" s="218">
        <f>IF(N173="základná",J173,0)</f>
        <v>0</v>
      </c>
      <c r="BF173" s="218">
        <f>IF(N173="znížená",J173,0)</f>
        <v>0</v>
      </c>
      <c r="BG173" s="218">
        <f>IF(N173="zákl. prenesená",J173,0)</f>
        <v>0</v>
      </c>
      <c r="BH173" s="218">
        <f>IF(N173="zníž. prenesená",J173,0)</f>
        <v>0</v>
      </c>
      <c r="BI173" s="218">
        <f>IF(N173="nulová",J173,0)</f>
        <v>0</v>
      </c>
      <c r="BJ173" s="18" t="s">
        <v>88</v>
      </c>
      <c r="BK173" s="218">
        <f>ROUND(I173*H173,2)</f>
        <v>0</v>
      </c>
      <c r="BL173" s="18" t="s">
        <v>207</v>
      </c>
      <c r="BM173" s="217" t="s">
        <v>3370</v>
      </c>
    </row>
    <row r="174" spans="1:65" s="13" customFormat="1">
      <c r="B174" s="219"/>
      <c r="C174" s="220"/>
      <c r="D174" s="221" t="s">
        <v>209</v>
      </c>
      <c r="E174" s="222" t="s">
        <v>1</v>
      </c>
      <c r="F174" s="223" t="s">
        <v>3371</v>
      </c>
      <c r="G174" s="220"/>
      <c r="H174" s="224">
        <v>2.8050000000000002</v>
      </c>
      <c r="I174" s="225"/>
      <c r="J174" s="220"/>
      <c r="K174" s="220"/>
      <c r="L174" s="226"/>
      <c r="M174" s="227"/>
      <c r="N174" s="228"/>
      <c r="O174" s="228"/>
      <c r="P174" s="228"/>
      <c r="Q174" s="228"/>
      <c r="R174" s="228"/>
      <c r="S174" s="228"/>
      <c r="T174" s="229"/>
      <c r="AT174" s="230" t="s">
        <v>209</v>
      </c>
      <c r="AU174" s="230" t="s">
        <v>88</v>
      </c>
      <c r="AV174" s="13" t="s">
        <v>88</v>
      </c>
      <c r="AW174" s="13" t="s">
        <v>31</v>
      </c>
      <c r="AX174" s="13" t="s">
        <v>76</v>
      </c>
      <c r="AY174" s="230" t="s">
        <v>201</v>
      </c>
    </row>
    <row r="175" spans="1:65" s="13" customFormat="1">
      <c r="B175" s="219"/>
      <c r="C175" s="220"/>
      <c r="D175" s="221" t="s">
        <v>209</v>
      </c>
      <c r="E175" s="222" t="s">
        <v>1</v>
      </c>
      <c r="F175" s="223" t="s">
        <v>231</v>
      </c>
      <c r="G175" s="220"/>
      <c r="H175" s="224">
        <v>-5.0000000000000001E-3</v>
      </c>
      <c r="I175" s="225"/>
      <c r="J175" s="220"/>
      <c r="K175" s="220"/>
      <c r="L175" s="226"/>
      <c r="M175" s="227"/>
      <c r="N175" s="228"/>
      <c r="O175" s="228"/>
      <c r="P175" s="228"/>
      <c r="Q175" s="228"/>
      <c r="R175" s="228"/>
      <c r="S175" s="228"/>
      <c r="T175" s="229"/>
      <c r="AT175" s="230" t="s">
        <v>209</v>
      </c>
      <c r="AU175" s="230" t="s">
        <v>88</v>
      </c>
      <c r="AV175" s="13" t="s">
        <v>88</v>
      </c>
      <c r="AW175" s="13" t="s">
        <v>31</v>
      </c>
      <c r="AX175" s="13" t="s">
        <v>76</v>
      </c>
      <c r="AY175" s="230" t="s">
        <v>201</v>
      </c>
    </row>
    <row r="176" spans="1:65" s="14" customFormat="1">
      <c r="B176" s="231"/>
      <c r="C176" s="232"/>
      <c r="D176" s="221" t="s">
        <v>209</v>
      </c>
      <c r="E176" s="233" t="s">
        <v>1</v>
      </c>
      <c r="F176" s="234" t="s">
        <v>232</v>
      </c>
      <c r="G176" s="232"/>
      <c r="H176" s="235">
        <v>2.8000000000000003</v>
      </c>
      <c r="I176" s="236"/>
      <c r="J176" s="232"/>
      <c r="K176" s="232"/>
      <c r="L176" s="237"/>
      <c r="M176" s="238"/>
      <c r="N176" s="239"/>
      <c r="O176" s="239"/>
      <c r="P176" s="239"/>
      <c r="Q176" s="239"/>
      <c r="R176" s="239"/>
      <c r="S176" s="239"/>
      <c r="T176" s="240"/>
      <c r="AT176" s="241" t="s">
        <v>209</v>
      </c>
      <c r="AU176" s="241" t="s">
        <v>88</v>
      </c>
      <c r="AV176" s="14" t="s">
        <v>207</v>
      </c>
      <c r="AW176" s="14" t="s">
        <v>31</v>
      </c>
      <c r="AX176" s="14" t="s">
        <v>83</v>
      </c>
      <c r="AY176" s="241" t="s">
        <v>201</v>
      </c>
    </row>
    <row r="177" spans="1:65" s="12" customFormat="1" ht="22.9" customHeight="1">
      <c r="B177" s="189"/>
      <c r="C177" s="190"/>
      <c r="D177" s="191" t="s">
        <v>75</v>
      </c>
      <c r="E177" s="203" t="s">
        <v>233</v>
      </c>
      <c r="F177" s="203" t="s">
        <v>631</v>
      </c>
      <c r="G177" s="190"/>
      <c r="H177" s="190"/>
      <c r="I177" s="193"/>
      <c r="J177" s="204">
        <f>BK177</f>
        <v>0</v>
      </c>
      <c r="K177" s="190"/>
      <c r="L177" s="195"/>
      <c r="M177" s="196"/>
      <c r="N177" s="197"/>
      <c r="O177" s="197"/>
      <c r="P177" s="198">
        <f>SUM(P178:P179)</f>
        <v>0</v>
      </c>
      <c r="Q177" s="197"/>
      <c r="R177" s="198">
        <f>SUM(R178:R179)</f>
        <v>4.9377960000000005</v>
      </c>
      <c r="S177" s="197"/>
      <c r="T177" s="199">
        <f>SUM(T178:T179)</f>
        <v>0</v>
      </c>
      <c r="AR177" s="200" t="s">
        <v>83</v>
      </c>
      <c r="AT177" s="201" t="s">
        <v>75</v>
      </c>
      <c r="AU177" s="201" t="s">
        <v>83</v>
      </c>
      <c r="AY177" s="200" t="s">
        <v>201</v>
      </c>
      <c r="BK177" s="202">
        <f>SUM(BK178:BK179)</f>
        <v>0</v>
      </c>
    </row>
    <row r="178" spans="1:65" s="2" customFormat="1" ht="42.75" customHeight="1">
      <c r="A178" s="35"/>
      <c r="B178" s="36"/>
      <c r="C178" s="205" t="s">
        <v>302</v>
      </c>
      <c r="D178" s="205" t="s">
        <v>203</v>
      </c>
      <c r="E178" s="206" t="s">
        <v>3372</v>
      </c>
      <c r="F178" s="207" t="s">
        <v>3373</v>
      </c>
      <c r="G178" s="208" t="s">
        <v>276</v>
      </c>
      <c r="H178" s="209">
        <v>9.9</v>
      </c>
      <c r="I178" s="210"/>
      <c r="J178" s="211">
        <f>ROUND(I178*H178,2)</f>
        <v>0</v>
      </c>
      <c r="K178" s="212"/>
      <c r="L178" s="40"/>
      <c r="M178" s="213" t="s">
        <v>1</v>
      </c>
      <c r="N178" s="214" t="s">
        <v>42</v>
      </c>
      <c r="O178" s="72"/>
      <c r="P178" s="215">
        <f>O178*H178</f>
        <v>0</v>
      </c>
      <c r="Q178" s="215">
        <v>0.45500000000000002</v>
      </c>
      <c r="R178" s="215">
        <f>Q178*H178</f>
        <v>4.5045000000000002</v>
      </c>
      <c r="S178" s="215">
        <v>0</v>
      </c>
      <c r="T178" s="216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17" t="s">
        <v>207</v>
      </c>
      <c r="AT178" s="217" t="s">
        <v>203</v>
      </c>
      <c r="AU178" s="217" t="s">
        <v>88</v>
      </c>
      <c r="AY178" s="18" t="s">
        <v>201</v>
      </c>
      <c r="BE178" s="218">
        <f>IF(N178="základná",J178,0)</f>
        <v>0</v>
      </c>
      <c r="BF178" s="218">
        <f>IF(N178="znížená",J178,0)</f>
        <v>0</v>
      </c>
      <c r="BG178" s="218">
        <f>IF(N178="zákl. prenesená",J178,0)</f>
        <v>0</v>
      </c>
      <c r="BH178" s="218">
        <f>IF(N178="zníž. prenesená",J178,0)</f>
        <v>0</v>
      </c>
      <c r="BI178" s="218">
        <f>IF(N178="nulová",J178,0)</f>
        <v>0</v>
      </c>
      <c r="BJ178" s="18" t="s">
        <v>88</v>
      </c>
      <c r="BK178" s="218">
        <f>ROUND(I178*H178,2)</f>
        <v>0</v>
      </c>
      <c r="BL178" s="18" t="s">
        <v>207</v>
      </c>
      <c r="BM178" s="217" t="s">
        <v>3374</v>
      </c>
    </row>
    <row r="179" spans="1:65" s="2" customFormat="1" ht="28.5" customHeight="1">
      <c r="A179" s="35"/>
      <c r="B179" s="36"/>
      <c r="C179" s="205" t="s">
        <v>308</v>
      </c>
      <c r="D179" s="205" t="s">
        <v>203</v>
      </c>
      <c r="E179" s="206" t="s">
        <v>3375</v>
      </c>
      <c r="F179" s="207" t="s">
        <v>3376</v>
      </c>
      <c r="G179" s="208" t="s">
        <v>276</v>
      </c>
      <c r="H179" s="209">
        <v>2.95</v>
      </c>
      <c r="I179" s="210"/>
      <c r="J179" s="211">
        <f>ROUND(I179*H179,2)</f>
        <v>0</v>
      </c>
      <c r="K179" s="212"/>
      <c r="L179" s="40"/>
      <c r="M179" s="213" t="s">
        <v>1</v>
      </c>
      <c r="N179" s="214" t="s">
        <v>42</v>
      </c>
      <c r="O179" s="72"/>
      <c r="P179" s="215">
        <f>O179*H179</f>
        <v>0</v>
      </c>
      <c r="Q179" s="215">
        <v>0.14688000000000001</v>
      </c>
      <c r="R179" s="215">
        <f>Q179*H179</f>
        <v>0.43329600000000007</v>
      </c>
      <c r="S179" s="215">
        <v>0</v>
      </c>
      <c r="T179" s="216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17" t="s">
        <v>207</v>
      </c>
      <c r="AT179" s="217" t="s">
        <v>203</v>
      </c>
      <c r="AU179" s="217" t="s">
        <v>88</v>
      </c>
      <c r="AY179" s="18" t="s">
        <v>201</v>
      </c>
      <c r="BE179" s="218">
        <f>IF(N179="základná",J179,0)</f>
        <v>0</v>
      </c>
      <c r="BF179" s="218">
        <f>IF(N179="znížená",J179,0)</f>
        <v>0</v>
      </c>
      <c r="BG179" s="218">
        <f>IF(N179="zákl. prenesená",J179,0)</f>
        <v>0</v>
      </c>
      <c r="BH179" s="218">
        <f>IF(N179="zníž. prenesená",J179,0)</f>
        <v>0</v>
      </c>
      <c r="BI179" s="218">
        <f>IF(N179="nulová",J179,0)</f>
        <v>0</v>
      </c>
      <c r="BJ179" s="18" t="s">
        <v>88</v>
      </c>
      <c r="BK179" s="218">
        <f>ROUND(I179*H179,2)</f>
        <v>0</v>
      </c>
      <c r="BL179" s="18" t="s">
        <v>207</v>
      </c>
      <c r="BM179" s="217" t="s">
        <v>3377</v>
      </c>
    </row>
    <row r="180" spans="1:65" s="12" customFormat="1" ht="22.9" customHeight="1">
      <c r="B180" s="189"/>
      <c r="C180" s="190"/>
      <c r="D180" s="191" t="s">
        <v>75</v>
      </c>
      <c r="E180" s="203" t="s">
        <v>253</v>
      </c>
      <c r="F180" s="203" t="s">
        <v>3172</v>
      </c>
      <c r="G180" s="190"/>
      <c r="H180" s="190"/>
      <c r="I180" s="193"/>
      <c r="J180" s="204">
        <f>BK180</f>
        <v>0</v>
      </c>
      <c r="K180" s="190"/>
      <c r="L180" s="195"/>
      <c r="M180" s="196"/>
      <c r="N180" s="197"/>
      <c r="O180" s="197"/>
      <c r="P180" s="198">
        <f>SUM(P181:P191)</f>
        <v>0</v>
      </c>
      <c r="Q180" s="197"/>
      <c r="R180" s="198">
        <f>SUM(R181:R191)</f>
        <v>0.70856999999999992</v>
      </c>
      <c r="S180" s="197"/>
      <c r="T180" s="199">
        <f>SUM(T181:T191)</f>
        <v>0</v>
      </c>
      <c r="AR180" s="200" t="s">
        <v>83</v>
      </c>
      <c r="AT180" s="201" t="s">
        <v>75</v>
      </c>
      <c r="AU180" s="201" t="s">
        <v>83</v>
      </c>
      <c r="AY180" s="200" t="s">
        <v>201</v>
      </c>
      <c r="BK180" s="202">
        <f>SUM(BK181:BK191)</f>
        <v>0</v>
      </c>
    </row>
    <row r="181" spans="1:65" s="2" customFormat="1" ht="33" customHeight="1">
      <c r="A181" s="35"/>
      <c r="B181" s="36"/>
      <c r="C181" s="205" t="s">
        <v>315</v>
      </c>
      <c r="D181" s="205" t="s">
        <v>203</v>
      </c>
      <c r="E181" s="206" t="s">
        <v>3378</v>
      </c>
      <c r="F181" s="207" t="s">
        <v>3379</v>
      </c>
      <c r="G181" s="208" t="s">
        <v>618</v>
      </c>
      <c r="H181" s="209">
        <v>17</v>
      </c>
      <c r="I181" s="210"/>
      <c r="J181" s="211">
        <f>ROUND(I181*H181,2)</f>
        <v>0</v>
      </c>
      <c r="K181" s="212"/>
      <c r="L181" s="40"/>
      <c r="M181" s="213" t="s">
        <v>1</v>
      </c>
      <c r="N181" s="214" t="s">
        <v>42</v>
      </c>
      <c r="O181" s="72"/>
      <c r="P181" s="215">
        <f>O181*H181</f>
        <v>0</v>
      </c>
      <c r="Q181" s="215">
        <v>1.0000000000000001E-5</v>
      </c>
      <c r="R181" s="215">
        <f>Q181*H181</f>
        <v>1.7000000000000001E-4</v>
      </c>
      <c r="S181" s="215">
        <v>0</v>
      </c>
      <c r="T181" s="216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17" t="s">
        <v>207</v>
      </c>
      <c r="AT181" s="217" t="s">
        <v>203</v>
      </c>
      <c r="AU181" s="217" t="s">
        <v>88</v>
      </c>
      <c r="AY181" s="18" t="s">
        <v>201</v>
      </c>
      <c r="BE181" s="218">
        <f>IF(N181="základná",J181,0)</f>
        <v>0</v>
      </c>
      <c r="BF181" s="218">
        <f>IF(N181="znížená",J181,0)</f>
        <v>0</v>
      </c>
      <c r="BG181" s="218">
        <f>IF(N181="zákl. prenesená",J181,0)</f>
        <v>0</v>
      </c>
      <c r="BH181" s="218">
        <f>IF(N181="zníž. prenesená",J181,0)</f>
        <v>0</v>
      </c>
      <c r="BI181" s="218">
        <f>IF(N181="nulová",J181,0)</f>
        <v>0</v>
      </c>
      <c r="BJ181" s="18" t="s">
        <v>88</v>
      </c>
      <c r="BK181" s="218">
        <f>ROUND(I181*H181,2)</f>
        <v>0</v>
      </c>
      <c r="BL181" s="18" t="s">
        <v>207</v>
      </c>
      <c r="BM181" s="217" t="s">
        <v>3380</v>
      </c>
    </row>
    <row r="182" spans="1:65" s="2" customFormat="1" ht="31.5" customHeight="1">
      <c r="A182" s="35"/>
      <c r="B182" s="36"/>
      <c r="C182" s="253" t="s">
        <v>326</v>
      </c>
      <c r="D182" s="253" t="s">
        <v>585</v>
      </c>
      <c r="E182" s="254" t="s">
        <v>3381</v>
      </c>
      <c r="F182" s="255" t="s">
        <v>3382</v>
      </c>
      <c r="G182" s="256" t="s">
        <v>366</v>
      </c>
      <c r="H182" s="257">
        <v>6</v>
      </c>
      <c r="I182" s="258"/>
      <c r="J182" s="259">
        <f>ROUND(I182*H182,2)</f>
        <v>0</v>
      </c>
      <c r="K182" s="260"/>
      <c r="L182" s="261"/>
      <c r="M182" s="262" t="s">
        <v>1</v>
      </c>
      <c r="N182" s="263" t="s">
        <v>42</v>
      </c>
      <c r="O182" s="72"/>
      <c r="P182" s="215">
        <f>O182*H182</f>
        <v>0</v>
      </c>
      <c r="Q182" s="215">
        <v>7.77E-3</v>
      </c>
      <c r="R182" s="215">
        <f>Q182*H182</f>
        <v>4.6620000000000002E-2</v>
      </c>
      <c r="S182" s="215">
        <v>0</v>
      </c>
      <c r="T182" s="216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17" t="s">
        <v>253</v>
      </c>
      <c r="AT182" s="217" t="s">
        <v>585</v>
      </c>
      <c r="AU182" s="217" t="s">
        <v>88</v>
      </c>
      <c r="AY182" s="18" t="s">
        <v>201</v>
      </c>
      <c r="BE182" s="218">
        <f>IF(N182="základná",J182,0)</f>
        <v>0</v>
      </c>
      <c r="BF182" s="218">
        <f>IF(N182="znížená",J182,0)</f>
        <v>0</v>
      </c>
      <c r="BG182" s="218">
        <f>IF(N182="zákl. prenesená",J182,0)</f>
        <v>0</v>
      </c>
      <c r="BH182" s="218">
        <f>IF(N182="zníž. prenesená",J182,0)</f>
        <v>0</v>
      </c>
      <c r="BI182" s="218">
        <f>IF(N182="nulová",J182,0)</f>
        <v>0</v>
      </c>
      <c r="BJ182" s="18" t="s">
        <v>88</v>
      </c>
      <c r="BK182" s="218">
        <f>ROUND(I182*H182,2)</f>
        <v>0</v>
      </c>
      <c r="BL182" s="18" t="s">
        <v>207</v>
      </c>
      <c r="BM182" s="217" t="s">
        <v>3383</v>
      </c>
    </row>
    <row r="183" spans="1:65" s="13" customFormat="1">
      <c r="B183" s="219"/>
      <c r="C183" s="220"/>
      <c r="D183" s="221" t="s">
        <v>209</v>
      </c>
      <c r="E183" s="222" t="s">
        <v>1</v>
      </c>
      <c r="F183" s="223" t="s">
        <v>3384</v>
      </c>
      <c r="G183" s="220"/>
      <c r="H183" s="224">
        <v>6.194</v>
      </c>
      <c r="I183" s="225"/>
      <c r="J183" s="220"/>
      <c r="K183" s="220"/>
      <c r="L183" s="226"/>
      <c r="M183" s="227"/>
      <c r="N183" s="228"/>
      <c r="O183" s="228"/>
      <c r="P183" s="228"/>
      <c r="Q183" s="228"/>
      <c r="R183" s="228"/>
      <c r="S183" s="228"/>
      <c r="T183" s="229"/>
      <c r="AT183" s="230" t="s">
        <v>209</v>
      </c>
      <c r="AU183" s="230" t="s">
        <v>88</v>
      </c>
      <c r="AV183" s="13" t="s">
        <v>88</v>
      </c>
      <c r="AW183" s="13" t="s">
        <v>31</v>
      </c>
      <c r="AX183" s="13" t="s">
        <v>76</v>
      </c>
      <c r="AY183" s="230" t="s">
        <v>201</v>
      </c>
    </row>
    <row r="184" spans="1:65" s="13" customFormat="1">
      <c r="B184" s="219"/>
      <c r="C184" s="220"/>
      <c r="D184" s="221" t="s">
        <v>209</v>
      </c>
      <c r="E184" s="222" t="s">
        <v>1</v>
      </c>
      <c r="F184" s="223" t="s">
        <v>3385</v>
      </c>
      <c r="G184" s="220"/>
      <c r="H184" s="224">
        <v>-0.19400000000000001</v>
      </c>
      <c r="I184" s="225"/>
      <c r="J184" s="220"/>
      <c r="K184" s="220"/>
      <c r="L184" s="226"/>
      <c r="M184" s="227"/>
      <c r="N184" s="228"/>
      <c r="O184" s="228"/>
      <c r="P184" s="228"/>
      <c r="Q184" s="228"/>
      <c r="R184" s="228"/>
      <c r="S184" s="228"/>
      <c r="T184" s="229"/>
      <c r="AT184" s="230" t="s">
        <v>209</v>
      </c>
      <c r="AU184" s="230" t="s">
        <v>88</v>
      </c>
      <c r="AV184" s="13" t="s">
        <v>88</v>
      </c>
      <c r="AW184" s="13" t="s">
        <v>31</v>
      </c>
      <c r="AX184" s="13" t="s">
        <v>76</v>
      </c>
      <c r="AY184" s="230" t="s">
        <v>201</v>
      </c>
    </row>
    <row r="185" spans="1:65" s="14" customFormat="1">
      <c r="B185" s="231"/>
      <c r="C185" s="232"/>
      <c r="D185" s="221" t="s">
        <v>209</v>
      </c>
      <c r="E185" s="233" t="s">
        <v>1</v>
      </c>
      <c r="F185" s="234" t="s">
        <v>232</v>
      </c>
      <c r="G185" s="232"/>
      <c r="H185" s="235">
        <v>6</v>
      </c>
      <c r="I185" s="236"/>
      <c r="J185" s="232"/>
      <c r="K185" s="232"/>
      <c r="L185" s="237"/>
      <c r="M185" s="238"/>
      <c r="N185" s="239"/>
      <c r="O185" s="239"/>
      <c r="P185" s="239"/>
      <c r="Q185" s="239"/>
      <c r="R185" s="239"/>
      <c r="S185" s="239"/>
      <c r="T185" s="240"/>
      <c r="AT185" s="241" t="s">
        <v>209</v>
      </c>
      <c r="AU185" s="241" t="s">
        <v>88</v>
      </c>
      <c r="AV185" s="14" t="s">
        <v>207</v>
      </c>
      <c r="AW185" s="14" t="s">
        <v>31</v>
      </c>
      <c r="AX185" s="14" t="s">
        <v>83</v>
      </c>
      <c r="AY185" s="241" t="s">
        <v>201</v>
      </c>
    </row>
    <row r="186" spans="1:65" s="2" customFormat="1" ht="16.5" customHeight="1">
      <c r="A186" s="35"/>
      <c r="B186" s="36"/>
      <c r="C186" s="205" t="s">
        <v>341</v>
      </c>
      <c r="D186" s="205" t="s">
        <v>203</v>
      </c>
      <c r="E186" s="206" t="s">
        <v>3386</v>
      </c>
      <c r="F186" s="207" t="s">
        <v>3387</v>
      </c>
      <c r="G186" s="208" t="s">
        <v>618</v>
      </c>
      <c r="H186" s="209">
        <v>17</v>
      </c>
      <c r="I186" s="210"/>
      <c r="J186" s="211">
        <f t="shared" ref="J186:J191" si="0">ROUND(I186*H186,2)</f>
        <v>0</v>
      </c>
      <c r="K186" s="212"/>
      <c r="L186" s="40"/>
      <c r="M186" s="213" t="s">
        <v>1</v>
      </c>
      <c r="N186" s="214" t="s">
        <v>42</v>
      </c>
      <c r="O186" s="72"/>
      <c r="P186" s="215">
        <f t="shared" ref="P186:P191" si="1">O186*H186</f>
        <v>0</v>
      </c>
      <c r="Q186" s="215">
        <v>1.856E-2</v>
      </c>
      <c r="R186" s="215">
        <f t="shared" ref="R186:R191" si="2">Q186*H186</f>
        <v>0.31552000000000002</v>
      </c>
      <c r="S186" s="215">
        <v>0</v>
      </c>
      <c r="T186" s="216">
        <f t="shared" ref="T186:T191" si="3"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17" t="s">
        <v>207</v>
      </c>
      <c r="AT186" s="217" t="s">
        <v>203</v>
      </c>
      <c r="AU186" s="217" t="s">
        <v>88</v>
      </c>
      <c r="AY186" s="18" t="s">
        <v>201</v>
      </c>
      <c r="BE186" s="218">
        <f t="shared" ref="BE186:BE191" si="4">IF(N186="základná",J186,0)</f>
        <v>0</v>
      </c>
      <c r="BF186" s="218">
        <f t="shared" ref="BF186:BF191" si="5">IF(N186="znížená",J186,0)</f>
        <v>0</v>
      </c>
      <c r="BG186" s="218">
        <f t="shared" ref="BG186:BG191" si="6">IF(N186="zákl. prenesená",J186,0)</f>
        <v>0</v>
      </c>
      <c r="BH186" s="218">
        <f t="shared" ref="BH186:BH191" si="7">IF(N186="zníž. prenesená",J186,0)</f>
        <v>0</v>
      </c>
      <c r="BI186" s="218">
        <f t="shared" ref="BI186:BI191" si="8">IF(N186="nulová",J186,0)</f>
        <v>0</v>
      </c>
      <c r="BJ186" s="18" t="s">
        <v>88</v>
      </c>
      <c r="BK186" s="218">
        <f t="shared" ref="BK186:BK191" si="9">ROUND(I186*H186,2)</f>
        <v>0</v>
      </c>
      <c r="BL186" s="18" t="s">
        <v>207</v>
      </c>
      <c r="BM186" s="217" t="s">
        <v>3388</v>
      </c>
    </row>
    <row r="187" spans="1:65" s="2" customFormat="1" ht="21.75" customHeight="1">
      <c r="A187" s="35"/>
      <c r="B187" s="36"/>
      <c r="C187" s="205" t="s">
        <v>7</v>
      </c>
      <c r="D187" s="205" t="s">
        <v>203</v>
      </c>
      <c r="E187" s="206" t="s">
        <v>3389</v>
      </c>
      <c r="F187" s="207" t="s">
        <v>3390</v>
      </c>
      <c r="G187" s="208" t="s">
        <v>366</v>
      </c>
      <c r="H187" s="209">
        <v>1</v>
      </c>
      <c r="I187" s="210"/>
      <c r="J187" s="211">
        <f t="shared" si="0"/>
        <v>0</v>
      </c>
      <c r="K187" s="212"/>
      <c r="L187" s="40"/>
      <c r="M187" s="213" t="s">
        <v>1</v>
      </c>
      <c r="N187" s="214" t="s">
        <v>42</v>
      </c>
      <c r="O187" s="72"/>
      <c r="P187" s="215">
        <f t="shared" si="1"/>
        <v>0</v>
      </c>
      <c r="Q187" s="215">
        <v>3.0000000000000001E-5</v>
      </c>
      <c r="R187" s="215">
        <f t="shared" si="2"/>
        <v>3.0000000000000001E-5</v>
      </c>
      <c r="S187" s="215">
        <v>0</v>
      </c>
      <c r="T187" s="216">
        <f t="shared" si="3"/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17" t="s">
        <v>207</v>
      </c>
      <c r="AT187" s="217" t="s">
        <v>203</v>
      </c>
      <c r="AU187" s="217" t="s">
        <v>88</v>
      </c>
      <c r="AY187" s="18" t="s">
        <v>201</v>
      </c>
      <c r="BE187" s="218">
        <f t="shared" si="4"/>
        <v>0</v>
      </c>
      <c r="BF187" s="218">
        <f t="shared" si="5"/>
        <v>0</v>
      </c>
      <c r="BG187" s="218">
        <f t="shared" si="6"/>
        <v>0</v>
      </c>
      <c r="BH187" s="218">
        <f t="shared" si="7"/>
        <v>0</v>
      </c>
      <c r="BI187" s="218">
        <f t="shared" si="8"/>
        <v>0</v>
      </c>
      <c r="BJ187" s="18" t="s">
        <v>88</v>
      </c>
      <c r="BK187" s="218">
        <f t="shared" si="9"/>
        <v>0</v>
      </c>
      <c r="BL187" s="18" t="s">
        <v>207</v>
      </c>
      <c r="BM187" s="217" t="s">
        <v>3391</v>
      </c>
    </row>
    <row r="188" spans="1:65" s="2" customFormat="1" ht="42.75" customHeight="1">
      <c r="A188" s="35"/>
      <c r="B188" s="36"/>
      <c r="C188" s="253" t="s">
        <v>356</v>
      </c>
      <c r="D188" s="253" t="s">
        <v>585</v>
      </c>
      <c r="E188" s="254" t="s">
        <v>3392</v>
      </c>
      <c r="F188" s="255" t="s">
        <v>3393</v>
      </c>
      <c r="G188" s="256" t="s">
        <v>366</v>
      </c>
      <c r="H188" s="257">
        <v>1</v>
      </c>
      <c r="I188" s="258"/>
      <c r="J188" s="259">
        <f t="shared" si="0"/>
        <v>0</v>
      </c>
      <c r="K188" s="260"/>
      <c r="L188" s="261"/>
      <c r="M188" s="262" t="s">
        <v>1</v>
      </c>
      <c r="N188" s="263" t="s">
        <v>42</v>
      </c>
      <c r="O188" s="72"/>
      <c r="P188" s="215">
        <f t="shared" si="1"/>
        <v>0</v>
      </c>
      <c r="Q188" s="215">
        <v>5.5300000000000002E-3</v>
      </c>
      <c r="R188" s="215">
        <f t="shared" si="2"/>
        <v>5.5300000000000002E-3</v>
      </c>
      <c r="S188" s="215">
        <v>0</v>
      </c>
      <c r="T188" s="216">
        <f t="shared" si="3"/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17" t="s">
        <v>253</v>
      </c>
      <c r="AT188" s="217" t="s">
        <v>585</v>
      </c>
      <c r="AU188" s="217" t="s">
        <v>88</v>
      </c>
      <c r="AY188" s="18" t="s">
        <v>201</v>
      </c>
      <c r="BE188" s="218">
        <f t="shared" si="4"/>
        <v>0</v>
      </c>
      <c r="BF188" s="218">
        <f t="shared" si="5"/>
        <v>0</v>
      </c>
      <c r="BG188" s="218">
        <f t="shared" si="6"/>
        <v>0</v>
      </c>
      <c r="BH188" s="218">
        <f t="shared" si="7"/>
        <v>0</v>
      </c>
      <c r="BI188" s="218">
        <f t="shared" si="8"/>
        <v>0</v>
      </c>
      <c r="BJ188" s="18" t="s">
        <v>88</v>
      </c>
      <c r="BK188" s="218">
        <f t="shared" si="9"/>
        <v>0</v>
      </c>
      <c r="BL188" s="18" t="s">
        <v>207</v>
      </c>
      <c r="BM188" s="217" t="s">
        <v>3394</v>
      </c>
    </row>
    <row r="189" spans="1:65" s="2" customFormat="1" ht="36.75" customHeight="1">
      <c r="A189" s="35"/>
      <c r="B189" s="36"/>
      <c r="C189" s="253" t="s">
        <v>363</v>
      </c>
      <c r="D189" s="253" t="s">
        <v>585</v>
      </c>
      <c r="E189" s="254" t="s">
        <v>3395</v>
      </c>
      <c r="F189" s="255" t="s">
        <v>3396</v>
      </c>
      <c r="G189" s="256" t="s">
        <v>366</v>
      </c>
      <c r="H189" s="257">
        <v>1</v>
      </c>
      <c r="I189" s="258"/>
      <c r="J189" s="259">
        <f t="shared" si="0"/>
        <v>0</v>
      </c>
      <c r="K189" s="260"/>
      <c r="L189" s="261"/>
      <c r="M189" s="262" t="s">
        <v>1</v>
      </c>
      <c r="N189" s="263" t="s">
        <v>42</v>
      </c>
      <c r="O189" s="72"/>
      <c r="P189" s="215">
        <f t="shared" si="1"/>
        <v>0</v>
      </c>
      <c r="Q189" s="215">
        <v>3.73E-2</v>
      </c>
      <c r="R189" s="215">
        <f t="shared" si="2"/>
        <v>3.73E-2</v>
      </c>
      <c r="S189" s="215">
        <v>0</v>
      </c>
      <c r="T189" s="216">
        <f t="shared" si="3"/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17" t="s">
        <v>253</v>
      </c>
      <c r="AT189" s="217" t="s">
        <v>585</v>
      </c>
      <c r="AU189" s="217" t="s">
        <v>88</v>
      </c>
      <c r="AY189" s="18" t="s">
        <v>201</v>
      </c>
      <c r="BE189" s="218">
        <f t="shared" si="4"/>
        <v>0</v>
      </c>
      <c r="BF189" s="218">
        <f t="shared" si="5"/>
        <v>0</v>
      </c>
      <c r="BG189" s="218">
        <f t="shared" si="6"/>
        <v>0</v>
      </c>
      <c r="BH189" s="218">
        <f t="shared" si="7"/>
        <v>0</v>
      </c>
      <c r="BI189" s="218">
        <f t="shared" si="8"/>
        <v>0</v>
      </c>
      <c r="BJ189" s="18" t="s">
        <v>88</v>
      </c>
      <c r="BK189" s="218">
        <f t="shared" si="9"/>
        <v>0</v>
      </c>
      <c r="BL189" s="18" t="s">
        <v>207</v>
      </c>
      <c r="BM189" s="217" t="s">
        <v>3397</v>
      </c>
    </row>
    <row r="190" spans="1:65" s="2" customFormat="1" ht="16.5" customHeight="1">
      <c r="A190" s="35"/>
      <c r="B190" s="36"/>
      <c r="C190" s="205" t="s">
        <v>369</v>
      </c>
      <c r="D190" s="205" t="s">
        <v>203</v>
      </c>
      <c r="E190" s="206" t="s">
        <v>3398</v>
      </c>
      <c r="F190" s="207" t="s">
        <v>3399</v>
      </c>
      <c r="G190" s="208" t="s">
        <v>366</v>
      </c>
      <c r="H190" s="209">
        <v>1</v>
      </c>
      <c r="I190" s="210"/>
      <c r="J190" s="211">
        <f t="shared" si="0"/>
        <v>0</v>
      </c>
      <c r="K190" s="212"/>
      <c r="L190" s="40"/>
      <c r="M190" s="213" t="s">
        <v>1</v>
      </c>
      <c r="N190" s="214" t="s">
        <v>42</v>
      </c>
      <c r="O190" s="72"/>
      <c r="P190" s="215">
        <f t="shared" si="1"/>
        <v>0</v>
      </c>
      <c r="Q190" s="215">
        <v>0.3</v>
      </c>
      <c r="R190" s="215">
        <f t="shared" si="2"/>
        <v>0.3</v>
      </c>
      <c r="S190" s="215">
        <v>0</v>
      </c>
      <c r="T190" s="216">
        <f t="shared" si="3"/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17" t="s">
        <v>207</v>
      </c>
      <c r="AT190" s="217" t="s">
        <v>203</v>
      </c>
      <c r="AU190" s="217" t="s">
        <v>88</v>
      </c>
      <c r="AY190" s="18" t="s">
        <v>201</v>
      </c>
      <c r="BE190" s="218">
        <f t="shared" si="4"/>
        <v>0</v>
      </c>
      <c r="BF190" s="218">
        <f t="shared" si="5"/>
        <v>0</v>
      </c>
      <c r="BG190" s="218">
        <f t="shared" si="6"/>
        <v>0</v>
      </c>
      <c r="BH190" s="218">
        <f t="shared" si="7"/>
        <v>0</v>
      </c>
      <c r="BI190" s="218">
        <f t="shared" si="8"/>
        <v>0</v>
      </c>
      <c r="BJ190" s="18" t="s">
        <v>88</v>
      </c>
      <c r="BK190" s="218">
        <f t="shared" si="9"/>
        <v>0</v>
      </c>
      <c r="BL190" s="18" t="s">
        <v>207</v>
      </c>
      <c r="BM190" s="217" t="s">
        <v>3400</v>
      </c>
    </row>
    <row r="191" spans="1:65" s="2" customFormat="1" ht="32.25" customHeight="1">
      <c r="A191" s="35"/>
      <c r="B191" s="36"/>
      <c r="C191" s="205" t="s">
        <v>375</v>
      </c>
      <c r="D191" s="205" t="s">
        <v>203</v>
      </c>
      <c r="E191" s="206" t="s">
        <v>3401</v>
      </c>
      <c r="F191" s="207" t="s">
        <v>3402</v>
      </c>
      <c r="G191" s="208" t="s">
        <v>618</v>
      </c>
      <c r="H191" s="209">
        <v>17</v>
      </c>
      <c r="I191" s="210"/>
      <c r="J191" s="211">
        <f t="shared" si="0"/>
        <v>0</v>
      </c>
      <c r="K191" s="212"/>
      <c r="L191" s="40"/>
      <c r="M191" s="213" t="s">
        <v>1</v>
      </c>
      <c r="N191" s="214" t="s">
        <v>42</v>
      </c>
      <c r="O191" s="72"/>
      <c r="P191" s="215">
        <f t="shared" si="1"/>
        <v>0</v>
      </c>
      <c r="Q191" s="215">
        <v>2.0000000000000001E-4</v>
      </c>
      <c r="R191" s="215">
        <f t="shared" si="2"/>
        <v>3.4000000000000002E-3</v>
      </c>
      <c r="S191" s="215">
        <v>0</v>
      </c>
      <c r="T191" s="216">
        <f t="shared" si="3"/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17" t="s">
        <v>207</v>
      </c>
      <c r="AT191" s="217" t="s">
        <v>203</v>
      </c>
      <c r="AU191" s="217" t="s">
        <v>88</v>
      </c>
      <c r="AY191" s="18" t="s">
        <v>201</v>
      </c>
      <c r="BE191" s="218">
        <f t="shared" si="4"/>
        <v>0</v>
      </c>
      <c r="BF191" s="218">
        <f t="shared" si="5"/>
        <v>0</v>
      </c>
      <c r="BG191" s="218">
        <f t="shared" si="6"/>
        <v>0</v>
      </c>
      <c r="BH191" s="218">
        <f t="shared" si="7"/>
        <v>0</v>
      </c>
      <c r="BI191" s="218">
        <f t="shared" si="8"/>
        <v>0</v>
      </c>
      <c r="BJ191" s="18" t="s">
        <v>88</v>
      </c>
      <c r="BK191" s="218">
        <f t="shared" si="9"/>
        <v>0</v>
      </c>
      <c r="BL191" s="18" t="s">
        <v>207</v>
      </c>
      <c r="BM191" s="217" t="s">
        <v>3403</v>
      </c>
    </row>
    <row r="192" spans="1:65" s="12" customFormat="1" ht="22.9" customHeight="1">
      <c r="B192" s="189"/>
      <c r="C192" s="190"/>
      <c r="D192" s="191" t="s">
        <v>75</v>
      </c>
      <c r="E192" s="203" t="s">
        <v>259</v>
      </c>
      <c r="F192" s="203" t="s">
        <v>821</v>
      </c>
      <c r="G192" s="190"/>
      <c r="H192" s="190"/>
      <c r="I192" s="193"/>
      <c r="J192" s="204">
        <f>BK192</f>
        <v>0</v>
      </c>
      <c r="K192" s="190"/>
      <c r="L192" s="195"/>
      <c r="M192" s="196"/>
      <c r="N192" s="197"/>
      <c r="O192" s="197"/>
      <c r="P192" s="198">
        <f>SUM(P193:P201)</f>
        <v>0</v>
      </c>
      <c r="Q192" s="197"/>
      <c r="R192" s="198">
        <f>SUM(R193:R201)</f>
        <v>9.0000000000000008E-4</v>
      </c>
      <c r="S192" s="197"/>
      <c r="T192" s="199">
        <f>SUM(T193:T201)</f>
        <v>0</v>
      </c>
      <c r="AR192" s="200" t="s">
        <v>83</v>
      </c>
      <c r="AT192" s="201" t="s">
        <v>75</v>
      </c>
      <c r="AU192" s="201" t="s">
        <v>83</v>
      </c>
      <c r="AY192" s="200" t="s">
        <v>201</v>
      </c>
      <c r="BK192" s="202">
        <f>SUM(BK193:BK201)</f>
        <v>0</v>
      </c>
    </row>
    <row r="193" spans="1:65" s="2" customFormat="1" ht="21.75" customHeight="1">
      <c r="A193" s="35"/>
      <c r="B193" s="36"/>
      <c r="C193" s="205" t="s">
        <v>389</v>
      </c>
      <c r="D193" s="205" t="s">
        <v>203</v>
      </c>
      <c r="E193" s="206" t="s">
        <v>3404</v>
      </c>
      <c r="F193" s="207" t="s">
        <v>3405</v>
      </c>
      <c r="G193" s="208" t="s">
        <v>618</v>
      </c>
      <c r="H193" s="209">
        <v>18</v>
      </c>
      <c r="I193" s="210"/>
      <c r="J193" s="211">
        <f>ROUND(I193*H193,2)</f>
        <v>0</v>
      </c>
      <c r="K193" s="212"/>
      <c r="L193" s="40"/>
      <c r="M193" s="213" t="s">
        <v>1</v>
      </c>
      <c r="N193" s="214" t="s">
        <v>42</v>
      </c>
      <c r="O193" s="72"/>
      <c r="P193" s="215">
        <f>O193*H193</f>
        <v>0</v>
      </c>
      <c r="Q193" s="215">
        <v>0</v>
      </c>
      <c r="R193" s="215">
        <f>Q193*H193</f>
        <v>0</v>
      </c>
      <c r="S193" s="215">
        <v>0</v>
      </c>
      <c r="T193" s="216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17" t="s">
        <v>207</v>
      </c>
      <c r="AT193" s="217" t="s">
        <v>203</v>
      </c>
      <c r="AU193" s="217" t="s">
        <v>88</v>
      </c>
      <c r="AY193" s="18" t="s">
        <v>201</v>
      </c>
      <c r="BE193" s="218">
        <f>IF(N193="základná",J193,0)</f>
        <v>0</v>
      </c>
      <c r="BF193" s="218">
        <f>IF(N193="znížená",J193,0)</f>
        <v>0</v>
      </c>
      <c r="BG193" s="218">
        <f>IF(N193="zákl. prenesená",J193,0)</f>
        <v>0</v>
      </c>
      <c r="BH193" s="218">
        <f>IF(N193="zníž. prenesená",J193,0)</f>
        <v>0</v>
      </c>
      <c r="BI193" s="218">
        <f>IF(N193="nulová",J193,0)</f>
        <v>0</v>
      </c>
      <c r="BJ193" s="18" t="s">
        <v>88</v>
      </c>
      <c r="BK193" s="218">
        <f>ROUND(I193*H193,2)</f>
        <v>0</v>
      </c>
      <c r="BL193" s="18" t="s">
        <v>207</v>
      </c>
      <c r="BM193" s="217" t="s">
        <v>3406</v>
      </c>
    </row>
    <row r="194" spans="1:65" s="13" customFormat="1">
      <c r="B194" s="219"/>
      <c r="C194" s="220"/>
      <c r="D194" s="221" t="s">
        <v>209</v>
      </c>
      <c r="E194" s="222" t="s">
        <v>1</v>
      </c>
      <c r="F194" s="223" t="s">
        <v>3407</v>
      </c>
      <c r="G194" s="220"/>
      <c r="H194" s="224">
        <v>6</v>
      </c>
      <c r="I194" s="225"/>
      <c r="J194" s="220"/>
      <c r="K194" s="220"/>
      <c r="L194" s="226"/>
      <c r="M194" s="227"/>
      <c r="N194" s="228"/>
      <c r="O194" s="228"/>
      <c r="P194" s="228"/>
      <c r="Q194" s="228"/>
      <c r="R194" s="228"/>
      <c r="S194" s="228"/>
      <c r="T194" s="229"/>
      <c r="AT194" s="230" t="s">
        <v>209</v>
      </c>
      <c r="AU194" s="230" t="s">
        <v>88</v>
      </c>
      <c r="AV194" s="13" t="s">
        <v>88</v>
      </c>
      <c r="AW194" s="13" t="s">
        <v>31</v>
      </c>
      <c r="AX194" s="13" t="s">
        <v>76</v>
      </c>
      <c r="AY194" s="230" t="s">
        <v>201</v>
      </c>
    </row>
    <row r="195" spans="1:65" s="13" customFormat="1">
      <c r="B195" s="219"/>
      <c r="C195" s="220"/>
      <c r="D195" s="221" t="s">
        <v>209</v>
      </c>
      <c r="E195" s="222" t="s">
        <v>1</v>
      </c>
      <c r="F195" s="223" t="s">
        <v>3408</v>
      </c>
      <c r="G195" s="220"/>
      <c r="H195" s="224">
        <v>12</v>
      </c>
      <c r="I195" s="225"/>
      <c r="J195" s="220"/>
      <c r="K195" s="220"/>
      <c r="L195" s="226"/>
      <c r="M195" s="227"/>
      <c r="N195" s="228"/>
      <c r="O195" s="228"/>
      <c r="P195" s="228"/>
      <c r="Q195" s="228"/>
      <c r="R195" s="228"/>
      <c r="S195" s="228"/>
      <c r="T195" s="229"/>
      <c r="AT195" s="230" t="s">
        <v>209</v>
      </c>
      <c r="AU195" s="230" t="s">
        <v>88</v>
      </c>
      <c r="AV195" s="13" t="s">
        <v>88</v>
      </c>
      <c r="AW195" s="13" t="s">
        <v>31</v>
      </c>
      <c r="AX195" s="13" t="s">
        <v>76</v>
      </c>
      <c r="AY195" s="230" t="s">
        <v>201</v>
      </c>
    </row>
    <row r="196" spans="1:65" s="14" customFormat="1">
      <c r="B196" s="231"/>
      <c r="C196" s="232"/>
      <c r="D196" s="221" t="s">
        <v>209</v>
      </c>
      <c r="E196" s="233" t="s">
        <v>1</v>
      </c>
      <c r="F196" s="234" t="s">
        <v>232</v>
      </c>
      <c r="G196" s="232"/>
      <c r="H196" s="235">
        <v>18</v>
      </c>
      <c r="I196" s="236"/>
      <c r="J196" s="232"/>
      <c r="K196" s="232"/>
      <c r="L196" s="237"/>
      <c r="M196" s="238"/>
      <c r="N196" s="239"/>
      <c r="O196" s="239"/>
      <c r="P196" s="239"/>
      <c r="Q196" s="239"/>
      <c r="R196" s="239"/>
      <c r="S196" s="239"/>
      <c r="T196" s="240"/>
      <c r="AT196" s="241" t="s">
        <v>209</v>
      </c>
      <c r="AU196" s="241" t="s">
        <v>88</v>
      </c>
      <c r="AV196" s="14" t="s">
        <v>207</v>
      </c>
      <c r="AW196" s="14" t="s">
        <v>31</v>
      </c>
      <c r="AX196" s="14" t="s">
        <v>83</v>
      </c>
      <c r="AY196" s="241" t="s">
        <v>201</v>
      </c>
    </row>
    <row r="197" spans="1:65" s="2" customFormat="1" ht="32.25" customHeight="1">
      <c r="A197" s="35"/>
      <c r="B197" s="36"/>
      <c r="C197" s="205" t="s">
        <v>398</v>
      </c>
      <c r="D197" s="205" t="s">
        <v>203</v>
      </c>
      <c r="E197" s="206" t="s">
        <v>3409</v>
      </c>
      <c r="F197" s="207" t="s">
        <v>3410</v>
      </c>
      <c r="G197" s="208" t="s">
        <v>618</v>
      </c>
      <c r="H197" s="209">
        <v>18</v>
      </c>
      <c r="I197" s="210"/>
      <c r="J197" s="211">
        <f>ROUND(I197*H197,2)</f>
        <v>0</v>
      </c>
      <c r="K197" s="212"/>
      <c r="L197" s="40"/>
      <c r="M197" s="213" t="s">
        <v>1</v>
      </c>
      <c r="N197" s="214" t="s">
        <v>42</v>
      </c>
      <c r="O197" s="72"/>
      <c r="P197" s="215">
        <f>O197*H197</f>
        <v>0</v>
      </c>
      <c r="Q197" s="215">
        <v>5.0000000000000002E-5</v>
      </c>
      <c r="R197" s="215">
        <f>Q197*H197</f>
        <v>9.0000000000000008E-4</v>
      </c>
      <c r="S197" s="215">
        <v>0</v>
      </c>
      <c r="T197" s="216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17" t="s">
        <v>207</v>
      </c>
      <c r="AT197" s="217" t="s">
        <v>203</v>
      </c>
      <c r="AU197" s="217" t="s">
        <v>88</v>
      </c>
      <c r="AY197" s="18" t="s">
        <v>201</v>
      </c>
      <c r="BE197" s="218">
        <f>IF(N197="základná",J197,0)</f>
        <v>0</v>
      </c>
      <c r="BF197" s="218">
        <f>IF(N197="znížená",J197,0)</f>
        <v>0</v>
      </c>
      <c r="BG197" s="218">
        <f>IF(N197="zákl. prenesená",J197,0)</f>
        <v>0</v>
      </c>
      <c r="BH197" s="218">
        <f>IF(N197="zníž. prenesená",J197,0)</f>
        <v>0</v>
      </c>
      <c r="BI197" s="218">
        <f>IF(N197="nulová",J197,0)</f>
        <v>0</v>
      </c>
      <c r="BJ197" s="18" t="s">
        <v>88</v>
      </c>
      <c r="BK197" s="218">
        <f>ROUND(I197*H197,2)</f>
        <v>0</v>
      </c>
      <c r="BL197" s="18" t="s">
        <v>207</v>
      </c>
      <c r="BM197" s="217" t="s">
        <v>3411</v>
      </c>
    </row>
    <row r="198" spans="1:65" s="2" customFormat="1" ht="16.5" customHeight="1">
      <c r="A198" s="35"/>
      <c r="B198" s="36"/>
      <c r="C198" s="205" t="s">
        <v>402</v>
      </c>
      <c r="D198" s="205" t="s">
        <v>203</v>
      </c>
      <c r="E198" s="206" t="s">
        <v>3412</v>
      </c>
      <c r="F198" s="207" t="s">
        <v>3413</v>
      </c>
      <c r="G198" s="208" t="s">
        <v>329</v>
      </c>
      <c r="H198" s="209">
        <v>4.0190000000000001</v>
      </c>
      <c r="I198" s="210"/>
      <c r="J198" s="211">
        <f>ROUND(I198*H198,2)</f>
        <v>0</v>
      </c>
      <c r="K198" s="212"/>
      <c r="L198" s="40"/>
      <c r="M198" s="213" t="s">
        <v>1</v>
      </c>
      <c r="N198" s="214" t="s">
        <v>42</v>
      </c>
      <c r="O198" s="72"/>
      <c r="P198" s="215">
        <f>O198*H198</f>
        <v>0</v>
      </c>
      <c r="Q198" s="215">
        <v>0</v>
      </c>
      <c r="R198" s="215">
        <f>Q198*H198</f>
        <v>0</v>
      </c>
      <c r="S198" s="215">
        <v>0</v>
      </c>
      <c r="T198" s="216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17" t="s">
        <v>207</v>
      </c>
      <c r="AT198" s="217" t="s">
        <v>203</v>
      </c>
      <c r="AU198" s="217" t="s">
        <v>88</v>
      </c>
      <c r="AY198" s="18" t="s">
        <v>201</v>
      </c>
      <c r="BE198" s="218">
        <f>IF(N198="základná",J198,0)</f>
        <v>0</v>
      </c>
      <c r="BF198" s="218">
        <f>IF(N198="znížená",J198,0)</f>
        <v>0</v>
      </c>
      <c r="BG198" s="218">
        <f>IF(N198="zákl. prenesená",J198,0)</f>
        <v>0</v>
      </c>
      <c r="BH198" s="218">
        <f>IF(N198="zníž. prenesená",J198,0)</f>
        <v>0</v>
      </c>
      <c r="BI198" s="218">
        <f>IF(N198="nulová",J198,0)</f>
        <v>0</v>
      </c>
      <c r="BJ198" s="18" t="s">
        <v>88</v>
      </c>
      <c r="BK198" s="218">
        <f>ROUND(I198*H198,2)</f>
        <v>0</v>
      </c>
      <c r="BL198" s="18" t="s">
        <v>207</v>
      </c>
      <c r="BM198" s="217" t="s">
        <v>3414</v>
      </c>
    </row>
    <row r="199" spans="1:65" s="2" customFormat="1" ht="21.75" customHeight="1">
      <c r="A199" s="35"/>
      <c r="B199" s="36"/>
      <c r="C199" s="205" t="s">
        <v>406</v>
      </c>
      <c r="D199" s="205" t="s">
        <v>203</v>
      </c>
      <c r="E199" s="206" t="s">
        <v>3415</v>
      </c>
      <c r="F199" s="207" t="s">
        <v>3416</v>
      </c>
      <c r="G199" s="208" t="s">
        <v>329</v>
      </c>
      <c r="H199" s="209">
        <v>56.265999999999998</v>
      </c>
      <c r="I199" s="210"/>
      <c r="J199" s="211">
        <f>ROUND(I199*H199,2)</f>
        <v>0</v>
      </c>
      <c r="K199" s="212"/>
      <c r="L199" s="40"/>
      <c r="M199" s="213" t="s">
        <v>1</v>
      </c>
      <c r="N199" s="214" t="s">
        <v>42</v>
      </c>
      <c r="O199" s="72"/>
      <c r="P199" s="215">
        <f>O199*H199</f>
        <v>0</v>
      </c>
      <c r="Q199" s="215">
        <v>0</v>
      </c>
      <c r="R199" s="215">
        <f>Q199*H199</f>
        <v>0</v>
      </c>
      <c r="S199" s="215">
        <v>0</v>
      </c>
      <c r="T199" s="216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17" t="s">
        <v>207</v>
      </c>
      <c r="AT199" s="217" t="s">
        <v>203</v>
      </c>
      <c r="AU199" s="217" t="s">
        <v>88</v>
      </c>
      <c r="AY199" s="18" t="s">
        <v>201</v>
      </c>
      <c r="BE199" s="218">
        <f>IF(N199="základná",J199,0)</f>
        <v>0</v>
      </c>
      <c r="BF199" s="218">
        <f>IF(N199="znížená",J199,0)</f>
        <v>0</v>
      </c>
      <c r="BG199" s="218">
        <f>IF(N199="zákl. prenesená",J199,0)</f>
        <v>0</v>
      </c>
      <c r="BH199" s="218">
        <f>IF(N199="zníž. prenesená",J199,0)</f>
        <v>0</v>
      </c>
      <c r="BI199" s="218">
        <f>IF(N199="nulová",J199,0)</f>
        <v>0</v>
      </c>
      <c r="BJ199" s="18" t="s">
        <v>88</v>
      </c>
      <c r="BK199" s="218">
        <f>ROUND(I199*H199,2)</f>
        <v>0</v>
      </c>
      <c r="BL199" s="18" t="s">
        <v>207</v>
      </c>
      <c r="BM199" s="217" t="s">
        <v>3417</v>
      </c>
    </row>
    <row r="200" spans="1:65" s="13" customFormat="1">
      <c r="B200" s="219"/>
      <c r="C200" s="220"/>
      <c r="D200" s="221" t="s">
        <v>209</v>
      </c>
      <c r="E200" s="220"/>
      <c r="F200" s="223" t="s">
        <v>3418</v>
      </c>
      <c r="G200" s="220"/>
      <c r="H200" s="224">
        <v>56.265999999999998</v>
      </c>
      <c r="I200" s="225"/>
      <c r="J200" s="220"/>
      <c r="K200" s="220"/>
      <c r="L200" s="226"/>
      <c r="M200" s="227"/>
      <c r="N200" s="228"/>
      <c r="O200" s="228"/>
      <c r="P200" s="228"/>
      <c r="Q200" s="228"/>
      <c r="R200" s="228"/>
      <c r="S200" s="228"/>
      <c r="T200" s="229"/>
      <c r="AT200" s="230" t="s">
        <v>209</v>
      </c>
      <c r="AU200" s="230" t="s">
        <v>88</v>
      </c>
      <c r="AV200" s="13" t="s">
        <v>88</v>
      </c>
      <c r="AW200" s="13" t="s">
        <v>4</v>
      </c>
      <c r="AX200" s="13" t="s">
        <v>83</v>
      </c>
      <c r="AY200" s="230" t="s">
        <v>201</v>
      </c>
    </row>
    <row r="201" spans="1:65" s="2" customFormat="1" ht="30" customHeight="1">
      <c r="A201" s="35"/>
      <c r="B201" s="36"/>
      <c r="C201" s="205" t="s">
        <v>410</v>
      </c>
      <c r="D201" s="205" t="s">
        <v>203</v>
      </c>
      <c r="E201" s="206" t="s">
        <v>3419</v>
      </c>
      <c r="F201" s="207" t="s">
        <v>3420</v>
      </c>
      <c r="G201" s="208" t="s">
        <v>329</v>
      </c>
      <c r="H201" s="209">
        <v>4.0190000000000001</v>
      </c>
      <c r="I201" s="210"/>
      <c r="J201" s="211">
        <f>ROUND(I201*H201,2)</f>
        <v>0</v>
      </c>
      <c r="K201" s="212"/>
      <c r="L201" s="40"/>
      <c r="M201" s="213" t="s">
        <v>1</v>
      </c>
      <c r="N201" s="214" t="s">
        <v>42</v>
      </c>
      <c r="O201" s="72"/>
      <c r="P201" s="215">
        <f>O201*H201</f>
        <v>0</v>
      </c>
      <c r="Q201" s="215">
        <v>0</v>
      </c>
      <c r="R201" s="215">
        <f>Q201*H201</f>
        <v>0</v>
      </c>
      <c r="S201" s="215">
        <v>0</v>
      </c>
      <c r="T201" s="216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17" t="s">
        <v>207</v>
      </c>
      <c r="AT201" s="217" t="s">
        <v>203</v>
      </c>
      <c r="AU201" s="217" t="s">
        <v>88</v>
      </c>
      <c r="AY201" s="18" t="s">
        <v>201</v>
      </c>
      <c r="BE201" s="218">
        <f>IF(N201="základná",J201,0)</f>
        <v>0</v>
      </c>
      <c r="BF201" s="218">
        <f>IF(N201="znížená",J201,0)</f>
        <v>0</v>
      </c>
      <c r="BG201" s="218">
        <f>IF(N201="zákl. prenesená",J201,0)</f>
        <v>0</v>
      </c>
      <c r="BH201" s="218">
        <f>IF(N201="zníž. prenesená",J201,0)</f>
        <v>0</v>
      </c>
      <c r="BI201" s="218">
        <f>IF(N201="nulová",J201,0)</f>
        <v>0</v>
      </c>
      <c r="BJ201" s="18" t="s">
        <v>88</v>
      </c>
      <c r="BK201" s="218">
        <f>ROUND(I201*H201,2)</f>
        <v>0</v>
      </c>
      <c r="BL201" s="18" t="s">
        <v>207</v>
      </c>
      <c r="BM201" s="217" t="s">
        <v>3421</v>
      </c>
    </row>
    <row r="202" spans="1:65" s="12" customFormat="1" ht="22.9" customHeight="1">
      <c r="B202" s="189"/>
      <c r="C202" s="190"/>
      <c r="D202" s="191" t="s">
        <v>75</v>
      </c>
      <c r="E202" s="203" t="s">
        <v>871</v>
      </c>
      <c r="F202" s="203" t="s">
        <v>884</v>
      </c>
      <c r="G202" s="190"/>
      <c r="H202" s="190"/>
      <c r="I202" s="193"/>
      <c r="J202" s="204">
        <f>BK202</f>
        <v>0</v>
      </c>
      <c r="K202" s="190"/>
      <c r="L202" s="195"/>
      <c r="M202" s="196"/>
      <c r="N202" s="197"/>
      <c r="O202" s="197"/>
      <c r="P202" s="198">
        <f>P203</f>
        <v>0</v>
      </c>
      <c r="Q202" s="197"/>
      <c r="R202" s="198">
        <f>R203</f>
        <v>0</v>
      </c>
      <c r="S202" s="197"/>
      <c r="T202" s="199">
        <f>T203</f>
        <v>0</v>
      </c>
      <c r="AR202" s="200" t="s">
        <v>83</v>
      </c>
      <c r="AT202" s="201" t="s">
        <v>75</v>
      </c>
      <c r="AU202" s="201" t="s">
        <v>83</v>
      </c>
      <c r="AY202" s="200" t="s">
        <v>201</v>
      </c>
      <c r="BK202" s="202">
        <f>BK203</f>
        <v>0</v>
      </c>
    </row>
    <row r="203" spans="1:65" s="2" customFormat="1" ht="21.75" customHeight="1">
      <c r="A203" s="35"/>
      <c r="B203" s="36"/>
      <c r="C203" s="205" t="s">
        <v>414</v>
      </c>
      <c r="D203" s="205" t="s">
        <v>203</v>
      </c>
      <c r="E203" s="206" t="s">
        <v>3218</v>
      </c>
      <c r="F203" s="207" t="s">
        <v>3219</v>
      </c>
      <c r="G203" s="208" t="s">
        <v>329</v>
      </c>
      <c r="H203" s="209">
        <v>25.722000000000001</v>
      </c>
      <c r="I203" s="210"/>
      <c r="J203" s="211">
        <f>ROUND(I203*H203,2)</f>
        <v>0</v>
      </c>
      <c r="K203" s="212"/>
      <c r="L203" s="40"/>
      <c r="M203" s="274" t="s">
        <v>1</v>
      </c>
      <c r="N203" s="275" t="s">
        <v>42</v>
      </c>
      <c r="O203" s="276"/>
      <c r="P203" s="277">
        <f>O203*H203</f>
        <v>0</v>
      </c>
      <c r="Q203" s="277">
        <v>0</v>
      </c>
      <c r="R203" s="277">
        <f>Q203*H203</f>
        <v>0</v>
      </c>
      <c r="S203" s="277">
        <v>0</v>
      </c>
      <c r="T203" s="278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17" t="s">
        <v>207</v>
      </c>
      <c r="AT203" s="217" t="s">
        <v>203</v>
      </c>
      <c r="AU203" s="217" t="s">
        <v>88</v>
      </c>
      <c r="AY203" s="18" t="s">
        <v>201</v>
      </c>
      <c r="BE203" s="218">
        <f>IF(N203="základná",J203,0)</f>
        <v>0</v>
      </c>
      <c r="BF203" s="218">
        <f>IF(N203="znížená",J203,0)</f>
        <v>0</v>
      </c>
      <c r="BG203" s="218">
        <f>IF(N203="zákl. prenesená",J203,0)</f>
        <v>0</v>
      </c>
      <c r="BH203" s="218">
        <f>IF(N203="zníž. prenesená",J203,0)</f>
        <v>0</v>
      </c>
      <c r="BI203" s="218">
        <f>IF(N203="nulová",J203,0)</f>
        <v>0</v>
      </c>
      <c r="BJ203" s="18" t="s">
        <v>88</v>
      </c>
      <c r="BK203" s="218">
        <f>ROUND(I203*H203,2)</f>
        <v>0</v>
      </c>
      <c r="BL203" s="18" t="s">
        <v>207</v>
      </c>
      <c r="BM203" s="217" t="s">
        <v>3422</v>
      </c>
    </row>
    <row r="204" spans="1:65" s="2" customFormat="1" ht="6.95" customHeight="1">
      <c r="A204" s="35"/>
      <c r="B204" s="55"/>
      <c r="C204" s="56"/>
      <c r="D204" s="56"/>
      <c r="E204" s="56"/>
      <c r="F204" s="56"/>
      <c r="G204" s="56"/>
      <c r="H204" s="56"/>
      <c r="I204" s="155"/>
      <c r="J204" s="56"/>
      <c r="K204" s="56"/>
      <c r="L204" s="40"/>
      <c r="M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</row>
  </sheetData>
  <autoFilter ref="C126:K203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88"/>
  <sheetViews>
    <sheetView showGridLines="0" topLeftCell="A146" zoomScale="80" zoomScaleNormal="80" workbookViewId="0">
      <selection activeCell="A179" sqref="A179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12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1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AT2" s="18" t="s">
        <v>124</v>
      </c>
    </row>
    <row r="3" spans="1:46" s="1" customFormat="1" ht="6.95" customHeight="1">
      <c r="B3" s="113"/>
      <c r="C3" s="114"/>
      <c r="D3" s="114"/>
      <c r="E3" s="114"/>
      <c r="F3" s="114"/>
      <c r="G3" s="114"/>
      <c r="H3" s="114"/>
      <c r="I3" s="115"/>
      <c r="J3" s="114"/>
      <c r="K3" s="114"/>
      <c r="L3" s="21"/>
      <c r="AT3" s="18" t="s">
        <v>76</v>
      </c>
    </row>
    <row r="4" spans="1:46" s="1" customFormat="1" ht="24.95" customHeight="1">
      <c r="B4" s="21"/>
      <c r="D4" s="116" t="s">
        <v>149</v>
      </c>
      <c r="I4" s="112"/>
      <c r="L4" s="21"/>
      <c r="M4" s="117" t="s">
        <v>9</v>
      </c>
      <c r="AT4" s="18" t="s">
        <v>4</v>
      </c>
    </row>
    <row r="5" spans="1:46" s="1" customFormat="1" ht="6.95" customHeight="1">
      <c r="B5" s="21"/>
      <c r="I5" s="112"/>
      <c r="L5" s="21"/>
    </row>
    <row r="6" spans="1:46" s="1" customFormat="1" ht="12" customHeight="1">
      <c r="B6" s="21"/>
      <c r="D6" s="118" t="s">
        <v>15</v>
      </c>
      <c r="I6" s="112"/>
      <c r="L6" s="21"/>
    </row>
    <row r="7" spans="1:46" s="1" customFormat="1" ht="23.25" customHeight="1">
      <c r="B7" s="21"/>
      <c r="E7" s="339" t="str">
        <f>'Časť 1'!K6</f>
        <v>Detské jasle Komárno - výstavba zariadenia služieb rodinného a pracovného života</v>
      </c>
      <c r="F7" s="340"/>
      <c r="G7" s="340"/>
      <c r="H7" s="340"/>
      <c r="I7" s="112"/>
      <c r="L7" s="21"/>
    </row>
    <row r="8" spans="1:46" s="1" customFormat="1" ht="12" customHeight="1">
      <c r="B8" s="21"/>
      <c r="D8" s="118" t="s">
        <v>150</v>
      </c>
      <c r="I8" s="112"/>
      <c r="L8" s="21"/>
    </row>
    <row r="9" spans="1:46" s="2" customFormat="1" ht="16.5" customHeight="1">
      <c r="A9" s="35"/>
      <c r="B9" s="40"/>
      <c r="C9" s="35"/>
      <c r="D9" s="35"/>
      <c r="E9" s="339" t="s">
        <v>3334</v>
      </c>
      <c r="F9" s="341"/>
      <c r="G9" s="341"/>
      <c r="H9" s="341"/>
      <c r="I9" s="119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18" t="s">
        <v>152</v>
      </c>
      <c r="E10" s="35"/>
      <c r="F10" s="35"/>
      <c r="G10" s="35"/>
      <c r="H10" s="35"/>
      <c r="I10" s="119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42" t="s">
        <v>3423</v>
      </c>
      <c r="F11" s="341"/>
      <c r="G11" s="341"/>
      <c r="H11" s="341"/>
      <c r="I11" s="119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>
      <c r="A12" s="35"/>
      <c r="B12" s="40"/>
      <c r="C12" s="35"/>
      <c r="D12" s="35"/>
      <c r="E12" s="35"/>
      <c r="F12" s="35"/>
      <c r="G12" s="35"/>
      <c r="H12" s="35"/>
      <c r="I12" s="119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18" t="s">
        <v>17</v>
      </c>
      <c r="E13" s="35"/>
      <c r="F13" s="111" t="s">
        <v>1</v>
      </c>
      <c r="G13" s="35"/>
      <c r="H13" s="35"/>
      <c r="I13" s="120" t="s">
        <v>18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8" t="s">
        <v>19</v>
      </c>
      <c r="E14" s="35"/>
      <c r="F14" s="111" t="s">
        <v>20</v>
      </c>
      <c r="G14" s="35"/>
      <c r="H14" s="35"/>
      <c r="I14" s="120" t="s">
        <v>21</v>
      </c>
      <c r="J14" s="121" t="str">
        <f>'Časť 1'!AN9</f>
        <v>21. 4. 2020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119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18" t="s">
        <v>23</v>
      </c>
      <c r="E16" s="35"/>
      <c r="F16" s="35"/>
      <c r="G16" s="35"/>
      <c r="H16" s="35"/>
      <c r="I16" s="120" t="s">
        <v>24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25</v>
      </c>
      <c r="F17" s="35"/>
      <c r="G17" s="35"/>
      <c r="H17" s="35"/>
      <c r="I17" s="120" t="s">
        <v>26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119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18" t="s">
        <v>27</v>
      </c>
      <c r="E19" s="35"/>
      <c r="F19" s="35"/>
      <c r="G19" s="35"/>
      <c r="H19" s="35"/>
      <c r="I19" s="120" t="s">
        <v>24</v>
      </c>
      <c r="J19" s="31" t="str">
        <f>'Časť 1'!AN14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43" t="str">
        <f>'Časť 1'!E15</f>
        <v>Vyplň údaj</v>
      </c>
      <c r="F20" s="344"/>
      <c r="G20" s="344"/>
      <c r="H20" s="344"/>
      <c r="I20" s="120" t="s">
        <v>26</v>
      </c>
      <c r="J20" s="31" t="str">
        <f>'Časť 1'!AN15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119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18" t="s">
        <v>29</v>
      </c>
      <c r="E22" s="35"/>
      <c r="F22" s="35"/>
      <c r="G22" s="35"/>
      <c r="H22" s="35"/>
      <c r="I22" s="120" t="s">
        <v>24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30</v>
      </c>
      <c r="F23" s="35"/>
      <c r="G23" s="35"/>
      <c r="H23" s="35"/>
      <c r="I23" s="120" t="s">
        <v>26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119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18" t="s">
        <v>32</v>
      </c>
      <c r="E25" s="35"/>
      <c r="F25" s="35"/>
      <c r="G25" s="35"/>
      <c r="H25" s="35"/>
      <c r="I25" s="120" t="s">
        <v>24</v>
      </c>
      <c r="J25" s="111" t="str">
        <f>IF('Časť 1'!AN20="","",'Časť 1'!AN20)</f>
        <v/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tr">
        <f>IF('Časť 1'!E21="","",'Časť 1'!E21)</f>
        <v xml:space="preserve"> </v>
      </c>
      <c r="F26" s="35"/>
      <c r="G26" s="35"/>
      <c r="H26" s="35"/>
      <c r="I26" s="120" t="s">
        <v>26</v>
      </c>
      <c r="J26" s="111" t="str">
        <f>IF('Časť 1'!AN21="","",'Časť 1'!AN21)</f>
        <v/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119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18" t="s">
        <v>34</v>
      </c>
      <c r="E28" s="35"/>
      <c r="F28" s="35"/>
      <c r="G28" s="35"/>
      <c r="H28" s="35"/>
      <c r="I28" s="119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23.25" customHeight="1">
      <c r="A29" s="122"/>
      <c r="B29" s="123"/>
      <c r="C29" s="122"/>
      <c r="D29" s="122"/>
      <c r="E29" s="345" t="s">
        <v>154</v>
      </c>
      <c r="F29" s="345"/>
      <c r="G29" s="345"/>
      <c r="H29" s="345"/>
      <c r="I29" s="124"/>
      <c r="J29" s="122"/>
      <c r="K29" s="122"/>
      <c r="L29" s="125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119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6"/>
      <c r="E31" s="126"/>
      <c r="F31" s="126"/>
      <c r="G31" s="126"/>
      <c r="H31" s="126"/>
      <c r="I31" s="127"/>
      <c r="J31" s="126"/>
      <c r="K31" s="126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8" t="s">
        <v>36</v>
      </c>
      <c r="E32" s="35"/>
      <c r="F32" s="35"/>
      <c r="G32" s="35"/>
      <c r="H32" s="35"/>
      <c r="I32" s="119"/>
      <c r="J32" s="129">
        <f>ROUND(J125,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6"/>
      <c r="E33" s="126"/>
      <c r="F33" s="126"/>
      <c r="G33" s="126"/>
      <c r="H33" s="126"/>
      <c r="I33" s="127"/>
      <c r="J33" s="126"/>
      <c r="K33" s="126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30" t="s">
        <v>38</v>
      </c>
      <c r="G34" s="35"/>
      <c r="H34" s="35"/>
      <c r="I34" s="131" t="s">
        <v>37</v>
      </c>
      <c r="J34" s="130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32" t="s">
        <v>40</v>
      </c>
      <c r="E35" s="118" t="s">
        <v>41</v>
      </c>
      <c r="F35" s="133">
        <f>ROUND((SUM(BE125:BE187)),  2)</f>
        <v>0</v>
      </c>
      <c r="G35" s="35"/>
      <c r="H35" s="35"/>
      <c r="I35" s="134">
        <v>0.2</v>
      </c>
      <c r="J35" s="133">
        <f>ROUND(((SUM(BE125:BE187))*I35),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18" t="s">
        <v>42</v>
      </c>
      <c r="F36" s="133">
        <f>ROUND((SUM(BF125:BF187)),  2)</f>
        <v>0</v>
      </c>
      <c r="G36" s="35"/>
      <c r="H36" s="35"/>
      <c r="I36" s="134">
        <v>0.2</v>
      </c>
      <c r="J36" s="133">
        <f>ROUND(((SUM(BF125:BF187))*I36),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8" t="s">
        <v>43</v>
      </c>
      <c r="F37" s="133">
        <f>ROUND((SUM(BG125:BG187)),  2)</f>
        <v>0</v>
      </c>
      <c r="G37" s="35"/>
      <c r="H37" s="35"/>
      <c r="I37" s="134">
        <v>0.2</v>
      </c>
      <c r="J37" s="133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18" t="s">
        <v>44</v>
      </c>
      <c r="F38" s="133">
        <f>ROUND((SUM(BH125:BH187)),  2)</f>
        <v>0</v>
      </c>
      <c r="G38" s="35"/>
      <c r="H38" s="35"/>
      <c r="I38" s="134">
        <v>0.2</v>
      </c>
      <c r="J38" s="133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18" t="s">
        <v>45</v>
      </c>
      <c r="F39" s="133">
        <f>ROUND((SUM(BI125:BI187)),  2)</f>
        <v>0</v>
      </c>
      <c r="G39" s="35"/>
      <c r="H39" s="35"/>
      <c r="I39" s="134">
        <v>0</v>
      </c>
      <c r="J39" s="133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119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5"/>
      <c r="D41" s="136" t="s">
        <v>46</v>
      </c>
      <c r="E41" s="137"/>
      <c r="F41" s="137"/>
      <c r="G41" s="138" t="s">
        <v>47</v>
      </c>
      <c r="H41" s="139" t="s">
        <v>48</v>
      </c>
      <c r="I41" s="140"/>
      <c r="J41" s="141">
        <f>SUM(J32:J39)</f>
        <v>0</v>
      </c>
      <c r="K41" s="142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119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I43" s="112"/>
      <c r="L43" s="21"/>
    </row>
    <row r="44" spans="1:31" s="1" customFormat="1" ht="14.45" customHeight="1">
      <c r="B44" s="21"/>
      <c r="I44" s="112"/>
      <c r="L44" s="21"/>
    </row>
    <row r="45" spans="1:31" s="1" customFormat="1" ht="14.45" customHeight="1">
      <c r="B45" s="21"/>
      <c r="I45" s="112"/>
      <c r="L45" s="21"/>
    </row>
    <row r="46" spans="1:31" s="1" customFormat="1" ht="14.45" customHeight="1">
      <c r="B46" s="21"/>
      <c r="I46" s="112"/>
      <c r="L46" s="21"/>
    </row>
    <row r="47" spans="1:31" s="1" customFormat="1" ht="14.45" customHeight="1">
      <c r="B47" s="21"/>
      <c r="I47" s="112"/>
      <c r="L47" s="21"/>
    </row>
    <row r="48" spans="1:31" s="1" customFormat="1" ht="14.45" customHeight="1">
      <c r="B48" s="21"/>
      <c r="I48" s="112"/>
      <c r="L48" s="21"/>
    </row>
    <row r="49" spans="1:31" s="1" customFormat="1" ht="14.45" customHeight="1">
      <c r="B49" s="21"/>
      <c r="I49" s="112"/>
      <c r="L49" s="21"/>
    </row>
    <row r="50" spans="1:31" s="2" customFormat="1" ht="14.45" customHeight="1">
      <c r="B50" s="52"/>
      <c r="D50" s="143" t="s">
        <v>49</v>
      </c>
      <c r="E50" s="144"/>
      <c r="F50" s="144"/>
      <c r="G50" s="143" t="s">
        <v>50</v>
      </c>
      <c r="H50" s="144"/>
      <c r="I50" s="145"/>
      <c r="J50" s="144"/>
      <c r="K50" s="144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6" t="s">
        <v>51</v>
      </c>
      <c r="E61" s="147"/>
      <c r="F61" s="148" t="s">
        <v>52</v>
      </c>
      <c r="G61" s="146" t="s">
        <v>51</v>
      </c>
      <c r="H61" s="147"/>
      <c r="I61" s="149"/>
      <c r="J61" s="150" t="s">
        <v>52</v>
      </c>
      <c r="K61" s="147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43" t="s">
        <v>53</v>
      </c>
      <c r="E65" s="151"/>
      <c r="F65" s="151"/>
      <c r="G65" s="143" t="s">
        <v>54</v>
      </c>
      <c r="H65" s="151"/>
      <c r="I65" s="152"/>
      <c r="J65" s="151"/>
      <c r="K65" s="151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6" t="s">
        <v>51</v>
      </c>
      <c r="E76" s="147"/>
      <c r="F76" s="148" t="s">
        <v>52</v>
      </c>
      <c r="G76" s="146" t="s">
        <v>51</v>
      </c>
      <c r="H76" s="147"/>
      <c r="I76" s="149"/>
      <c r="J76" s="150" t="s">
        <v>52</v>
      </c>
      <c r="K76" s="147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53"/>
      <c r="C77" s="154"/>
      <c r="D77" s="154"/>
      <c r="E77" s="154"/>
      <c r="F77" s="154"/>
      <c r="G77" s="154"/>
      <c r="H77" s="154"/>
      <c r="I77" s="155"/>
      <c r="J77" s="154"/>
      <c r="K77" s="154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56"/>
      <c r="C81" s="157"/>
      <c r="D81" s="157"/>
      <c r="E81" s="157"/>
      <c r="F81" s="157"/>
      <c r="G81" s="157"/>
      <c r="H81" s="157"/>
      <c r="I81" s="158"/>
      <c r="J81" s="157"/>
      <c r="K81" s="157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155</v>
      </c>
      <c r="D82" s="37"/>
      <c r="E82" s="37"/>
      <c r="F82" s="37"/>
      <c r="G82" s="37"/>
      <c r="H82" s="37"/>
      <c r="I82" s="119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119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119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23.25" customHeight="1">
      <c r="A85" s="35"/>
      <c r="B85" s="36"/>
      <c r="C85" s="37"/>
      <c r="D85" s="37"/>
      <c r="E85" s="337" t="str">
        <f>E7</f>
        <v>Detské jasle Komárno - výstavba zariadenia služieb rodinného a pracovného života</v>
      </c>
      <c r="F85" s="338"/>
      <c r="G85" s="338"/>
      <c r="H85" s="338"/>
      <c r="I85" s="119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150</v>
      </c>
      <c r="D86" s="23"/>
      <c r="E86" s="23"/>
      <c r="F86" s="23"/>
      <c r="G86" s="23"/>
      <c r="H86" s="23"/>
      <c r="I86" s="112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37" t="s">
        <v>3334</v>
      </c>
      <c r="F87" s="336"/>
      <c r="G87" s="336"/>
      <c r="H87" s="336"/>
      <c r="I87" s="119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152</v>
      </c>
      <c r="D88" s="37"/>
      <c r="E88" s="37"/>
      <c r="F88" s="37"/>
      <c r="G88" s="37"/>
      <c r="H88" s="37"/>
      <c r="I88" s="119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305" t="str">
        <f>E11</f>
        <v>02 - SO-03.2  Vonkajšia domová kanalizácia</v>
      </c>
      <c r="F89" s="336"/>
      <c r="G89" s="336"/>
      <c r="H89" s="336"/>
      <c r="I89" s="119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119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19</v>
      </c>
      <c r="D91" s="37"/>
      <c r="E91" s="37"/>
      <c r="F91" s="28" t="str">
        <f>F14</f>
        <v>Komárno, Ul. gen. Klapku, p. č. 7046/4, 7051/393</v>
      </c>
      <c r="G91" s="37"/>
      <c r="H91" s="37"/>
      <c r="I91" s="120" t="s">
        <v>21</v>
      </c>
      <c r="J91" s="67" t="str">
        <f>IF(J14="","",J14)</f>
        <v>21. 4. 2020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119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23</v>
      </c>
      <c r="D93" s="37"/>
      <c r="E93" s="37"/>
      <c r="F93" s="28" t="str">
        <f>E17</f>
        <v>Amante n. o., Marcelová</v>
      </c>
      <c r="G93" s="37"/>
      <c r="H93" s="37"/>
      <c r="I93" s="120" t="s">
        <v>29</v>
      </c>
      <c r="J93" s="33" t="str">
        <f>E23</f>
        <v>Ing. Olivér Csémy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27</v>
      </c>
      <c r="D94" s="37"/>
      <c r="E94" s="37"/>
      <c r="F94" s="28" t="str">
        <f>IF(E20="","",E20)</f>
        <v>Vyplň údaj</v>
      </c>
      <c r="G94" s="37"/>
      <c r="H94" s="37"/>
      <c r="I94" s="120" t="s">
        <v>32</v>
      </c>
      <c r="J94" s="33" t="str">
        <f>E26</f>
        <v xml:space="preserve"> 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119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9" t="s">
        <v>156</v>
      </c>
      <c r="D96" s="160"/>
      <c r="E96" s="160"/>
      <c r="F96" s="160"/>
      <c r="G96" s="160"/>
      <c r="H96" s="160"/>
      <c r="I96" s="161"/>
      <c r="J96" s="162" t="s">
        <v>157</v>
      </c>
      <c r="K96" s="160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119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63" t="s">
        <v>158</v>
      </c>
      <c r="D98" s="37"/>
      <c r="E98" s="37"/>
      <c r="F98" s="37"/>
      <c r="G98" s="37"/>
      <c r="H98" s="37"/>
      <c r="I98" s="119"/>
      <c r="J98" s="85">
        <f>J125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159</v>
      </c>
    </row>
    <row r="99" spans="1:47" s="9" customFormat="1" ht="24.95" customHeight="1">
      <c r="B99" s="164"/>
      <c r="C99" s="165"/>
      <c r="D99" s="166" t="s">
        <v>160</v>
      </c>
      <c r="E99" s="167"/>
      <c r="F99" s="167"/>
      <c r="G99" s="167"/>
      <c r="H99" s="167"/>
      <c r="I99" s="168"/>
      <c r="J99" s="169">
        <f>J126</f>
        <v>0</v>
      </c>
      <c r="K99" s="165"/>
      <c r="L99" s="170"/>
    </row>
    <row r="100" spans="1:47" s="10" customFormat="1" ht="19.899999999999999" customHeight="1">
      <c r="B100" s="171"/>
      <c r="C100" s="105"/>
      <c r="D100" s="172" t="s">
        <v>161</v>
      </c>
      <c r="E100" s="173"/>
      <c r="F100" s="173"/>
      <c r="G100" s="173"/>
      <c r="H100" s="173"/>
      <c r="I100" s="174"/>
      <c r="J100" s="175">
        <f>J127</f>
        <v>0</v>
      </c>
      <c r="K100" s="105"/>
      <c r="L100" s="176"/>
    </row>
    <row r="101" spans="1:47" s="10" customFormat="1" ht="19.899999999999999" customHeight="1">
      <c r="B101" s="171"/>
      <c r="C101" s="105"/>
      <c r="D101" s="172" t="s">
        <v>164</v>
      </c>
      <c r="E101" s="173"/>
      <c r="F101" s="173"/>
      <c r="G101" s="173"/>
      <c r="H101" s="173"/>
      <c r="I101" s="174"/>
      <c r="J101" s="175">
        <f>J163</f>
        <v>0</v>
      </c>
      <c r="K101" s="105"/>
      <c r="L101" s="176"/>
    </row>
    <row r="102" spans="1:47" s="10" customFormat="1" ht="19.899999999999999" customHeight="1">
      <c r="B102" s="171"/>
      <c r="C102" s="105"/>
      <c r="D102" s="172" t="s">
        <v>3104</v>
      </c>
      <c r="E102" s="173"/>
      <c r="F102" s="173"/>
      <c r="G102" s="173"/>
      <c r="H102" s="173"/>
      <c r="I102" s="174"/>
      <c r="J102" s="175">
        <f>J168</f>
        <v>0</v>
      </c>
      <c r="K102" s="105"/>
      <c r="L102" s="176"/>
    </row>
    <row r="103" spans="1:47" s="10" customFormat="1" ht="19.899999999999999" customHeight="1">
      <c r="B103" s="171"/>
      <c r="C103" s="105"/>
      <c r="D103" s="172" t="s">
        <v>168</v>
      </c>
      <c r="E103" s="173"/>
      <c r="F103" s="173"/>
      <c r="G103" s="173"/>
      <c r="H103" s="173"/>
      <c r="I103" s="174"/>
      <c r="J103" s="175">
        <f>J186</f>
        <v>0</v>
      </c>
      <c r="K103" s="105"/>
      <c r="L103" s="176"/>
    </row>
    <row r="104" spans="1:47" s="2" customFormat="1" ht="21.75" customHeight="1">
      <c r="A104" s="35"/>
      <c r="B104" s="36"/>
      <c r="C104" s="37"/>
      <c r="D104" s="37"/>
      <c r="E104" s="37"/>
      <c r="F104" s="37"/>
      <c r="G104" s="37"/>
      <c r="H104" s="37"/>
      <c r="I104" s="119"/>
      <c r="J104" s="37"/>
      <c r="K104" s="37"/>
      <c r="L104" s="52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pans="1:47" s="2" customFormat="1" ht="6.95" customHeight="1">
      <c r="A105" s="35"/>
      <c r="B105" s="55"/>
      <c r="C105" s="56"/>
      <c r="D105" s="56"/>
      <c r="E105" s="56"/>
      <c r="F105" s="56"/>
      <c r="G105" s="56"/>
      <c r="H105" s="56"/>
      <c r="I105" s="155"/>
      <c r="J105" s="56"/>
      <c r="K105" s="56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9" spans="1:47" s="2" customFormat="1" ht="6.95" customHeight="1">
      <c r="A109" s="35"/>
      <c r="B109" s="57"/>
      <c r="C109" s="58"/>
      <c r="D109" s="58"/>
      <c r="E109" s="58"/>
      <c r="F109" s="58"/>
      <c r="G109" s="58"/>
      <c r="H109" s="58"/>
      <c r="I109" s="158"/>
      <c r="J109" s="58"/>
      <c r="K109" s="58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24.95" customHeight="1">
      <c r="A110" s="35"/>
      <c r="B110" s="36"/>
      <c r="C110" s="24" t="s">
        <v>188</v>
      </c>
      <c r="D110" s="37"/>
      <c r="E110" s="37"/>
      <c r="F110" s="37"/>
      <c r="G110" s="37"/>
      <c r="H110" s="37"/>
      <c r="I110" s="119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47" s="2" customFormat="1" ht="6.95" customHeight="1">
      <c r="A111" s="35"/>
      <c r="B111" s="36"/>
      <c r="C111" s="37"/>
      <c r="D111" s="37"/>
      <c r="E111" s="37"/>
      <c r="F111" s="37"/>
      <c r="G111" s="37"/>
      <c r="H111" s="37"/>
      <c r="I111" s="119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2" customFormat="1" ht="12" customHeight="1">
      <c r="A112" s="35"/>
      <c r="B112" s="36"/>
      <c r="C112" s="30" t="s">
        <v>15</v>
      </c>
      <c r="D112" s="37"/>
      <c r="E112" s="37"/>
      <c r="F112" s="37"/>
      <c r="G112" s="37"/>
      <c r="H112" s="37"/>
      <c r="I112" s="119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23.25" customHeight="1">
      <c r="A113" s="35"/>
      <c r="B113" s="36"/>
      <c r="C113" s="37"/>
      <c r="D113" s="37"/>
      <c r="E113" s="337" t="str">
        <f>E7</f>
        <v>Detské jasle Komárno - výstavba zariadenia služieb rodinného a pracovného života</v>
      </c>
      <c r="F113" s="338"/>
      <c r="G113" s="338"/>
      <c r="H113" s="338"/>
      <c r="I113" s="119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1" customFormat="1" ht="12" customHeight="1">
      <c r="B114" s="22"/>
      <c r="C114" s="30" t="s">
        <v>150</v>
      </c>
      <c r="D114" s="23"/>
      <c r="E114" s="23"/>
      <c r="F114" s="23"/>
      <c r="G114" s="23"/>
      <c r="H114" s="23"/>
      <c r="I114" s="112"/>
      <c r="J114" s="23"/>
      <c r="K114" s="23"/>
      <c r="L114" s="21"/>
    </row>
    <row r="115" spans="1:65" s="2" customFormat="1" ht="16.5" customHeight="1">
      <c r="A115" s="35"/>
      <c r="B115" s="36"/>
      <c r="C115" s="37"/>
      <c r="D115" s="37"/>
      <c r="E115" s="337" t="s">
        <v>3334</v>
      </c>
      <c r="F115" s="336"/>
      <c r="G115" s="336"/>
      <c r="H115" s="336"/>
      <c r="I115" s="119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152</v>
      </c>
      <c r="D116" s="37"/>
      <c r="E116" s="37"/>
      <c r="F116" s="37"/>
      <c r="G116" s="37"/>
      <c r="H116" s="37"/>
      <c r="I116" s="119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6.5" customHeight="1">
      <c r="A117" s="35"/>
      <c r="B117" s="36"/>
      <c r="C117" s="37"/>
      <c r="D117" s="37"/>
      <c r="E117" s="305" t="str">
        <f>E11</f>
        <v>02 - SO-03.2  Vonkajšia domová kanalizácia</v>
      </c>
      <c r="F117" s="336"/>
      <c r="G117" s="336"/>
      <c r="H117" s="336"/>
      <c r="I117" s="119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6.95" customHeight="1">
      <c r="A118" s="35"/>
      <c r="B118" s="36"/>
      <c r="C118" s="37"/>
      <c r="D118" s="37"/>
      <c r="E118" s="37"/>
      <c r="F118" s="37"/>
      <c r="G118" s="37"/>
      <c r="H118" s="37"/>
      <c r="I118" s="119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2" customHeight="1">
      <c r="A119" s="35"/>
      <c r="B119" s="36"/>
      <c r="C119" s="30" t="s">
        <v>19</v>
      </c>
      <c r="D119" s="37"/>
      <c r="E119" s="37"/>
      <c r="F119" s="28" t="str">
        <f>F14</f>
        <v>Komárno, Ul. gen. Klapku, p. č. 7046/4, 7051/393</v>
      </c>
      <c r="G119" s="37"/>
      <c r="H119" s="37"/>
      <c r="I119" s="120" t="s">
        <v>21</v>
      </c>
      <c r="J119" s="67" t="str">
        <f>IF(J14="","",J14)</f>
        <v>21. 4. 2020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6.95" customHeight="1">
      <c r="A120" s="35"/>
      <c r="B120" s="36"/>
      <c r="C120" s="37"/>
      <c r="D120" s="37"/>
      <c r="E120" s="37"/>
      <c r="F120" s="37"/>
      <c r="G120" s="37"/>
      <c r="H120" s="37"/>
      <c r="I120" s="119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5.2" customHeight="1">
      <c r="A121" s="35"/>
      <c r="B121" s="36"/>
      <c r="C121" s="30" t="s">
        <v>23</v>
      </c>
      <c r="D121" s="37"/>
      <c r="E121" s="37"/>
      <c r="F121" s="28" t="str">
        <f>E17</f>
        <v>Amante n. o., Marcelová</v>
      </c>
      <c r="G121" s="37"/>
      <c r="H121" s="37"/>
      <c r="I121" s="120" t="s">
        <v>29</v>
      </c>
      <c r="J121" s="33" t="str">
        <f>E23</f>
        <v>Ing. Olivér Csémy</v>
      </c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2" customFormat="1" ht="15.2" customHeight="1">
      <c r="A122" s="35"/>
      <c r="B122" s="36"/>
      <c r="C122" s="30" t="s">
        <v>27</v>
      </c>
      <c r="D122" s="37"/>
      <c r="E122" s="37"/>
      <c r="F122" s="28" t="str">
        <f>IF(E20="","",E20)</f>
        <v>Vyplň údaj</v>
      </c>
      <c r="G122" s="37"/>
      <c r="H122" s="37"/>
      <c r="I122" s="120" t="s">
        <v>32</v>
      </c>
      <c r="J122" s="33" t="str">
        <f>E26</f>
        <v xml:space="preserve"> </v>
      </c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5" s="2" customFormat="1" ht="10.35" customHeight="1">
      <c r="A123" s="35"/>
      <c r="B123" s="36"/>
      <c r="C123" s="37"/>
      <c r="D123" s="37"/>
      <c r="E123" s="37"/>
      <c r="F123" s="37"/>
      <c r="G123" s="37"/>
      <c r="H123" s="37"/>
      <c r="I123" s="119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5" s="11" customFormat="1" ht="51" customHeight="1">
      <c r="A124" s="177"/>
      <c r="B124" s="178"/>
      <c r="C124" s="179" t="s">
        <v>189</v>
      </c>
      <c r="D124" s="180" t="s">
        <v>61</v>
      </c>
      <c r="E124" s="180" t="s">
        <v>57</v>
      </c>
      <c r="F124" s="180" t="s">
        <v>58</v>
      </c>
      <c r="G124" s="180" t="s">
        <v>190</v>
      </c>
      <c r="H124" s="180" t="s">
        <v>191</v>
      </c>
      <c r="I124" s="181" t="s">
        <v>3986</v>
      </c>
      <c r="J124" s="182" t="s">
        <v>3987</v>
      </c>
      <c r="K124" s="183" t="s">
        <v>192</v>
      </c>
      <c r="L124" s="286" t="s">
        <v>3988</v>
      </c>
      <c r="M124" s="76" t="s">
        <v>1</v>
      </c>
      <c r="N124" s="77" t="s">
        <v>40</v>
      </c>
      <c r="O124" s="77" t="s">
        <v>193</v>
      </c>
      <c r="P124" s="77" t="s">
        <v>194</v>
      </c>
      <c r="Q124" s="77" t="s">
        <v>195</v>
      </c>
      <c r="R124" s="77" t="s">
        <v>196</v>
      </c>
      <c r="S124" s="77" t="s">
        <v>197</v>
      </c>
      <c r="T124" s="78" t="s">
        <v>198</v>
      </c>
      <c r="U124" s="177"/>
      <c r="V124" s="177"/>
      <c r="W124" s="177"/>
      <c r="X124" s="177"/>
      <c r="Y124" s="177"/>
      <c r="Z124" s="177"/>
      <c r="AA124" s="177"/>
      <c r="AB124" s="177"/>
      <c r="AC124" s="177"/>
      <c r="AD124" s="177"/>
      <c r="AE124" s="177"/>
    </row>
    <row r="125" spans="1:65" s="2" customFormat="1" ht="22.9" customHeight="1">
      <c r="A125" s="35"/>
      <c r="B125" s="36"/>
      <c r="C125" s="83" t="s">
        <v>158</v>
      </c>
      <c r="D125" s="37"/>
      <c r="E125" s="37"/>
      <c r="F125" s="37"/>
      <c r="G125" s="37"/>
      <c r="H125" s="37"/>
      <c r="I125" s="119"/>
      <c r="J125" s="184">
        <f>BK125</f>
        <v>0</v>
      </c>
      <c r="K125" s="37"/>
      <c r="L125" s="40"/>
      <c r="M125" s="79"/>
      <c r="N125" s="185"/>
      <c r="O125" s="80"/>
      <c r="P125" s="186">
        <f>P126</f>
        <v>0</v>
      </c>
      <c r="Q125" s="80"/>
      <c r="R125" s="186">
        <f>R126</f>
        <v>47.873991999999994</v>
      </c>
      <c r="S125" s="80"/>
      <c r="T125" s="187">
        <f>T126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8" t="s">
        <v>75</v>
      </c>
      <c r="AU125" s="18" t="s">
        <v>159</v>
      </c>
      <c r="BK125" s="188">
        <f>BK126</f>
        <v>0</v>
      </c>
    </row>
    <row r="126" spans="1:65" s="12" customFormat="1" ht="25.9" customHeight="1">
      <c r="B126" s="189"/>
      <c r="C126" s="190"/>
      <c r="D126" s="191" t="s">
        <v>75</v>
      </c>
      <c r="E126" s="192" t="s">
        <v>199</v>
      </c>
      <c r="F126" s="192" t="s">
        <v>200</v>
      </c>
      <c r="G126" s="190"/>
      <c r="H126" s="190"/>
      <c r="I126" s="193"/>
      <c r="J126" s="194">
        <f>BK126</f>
        <v>0</v>
      </c>
      <c r="K126" s="190"/>
      <c r="L126" s="195"/>
      <c r="M126" s="196"/>
      <c r="N126" s="197"/>
      <c r="O126" s="197"/>
      <c r="P126" s="198">
        <f>P127+P163+P168+P186</f>
        <v>0</v>
      </c>
      <c r="Q126" s="197"/>
      <c r="R126" s="198">
        <f>R127+R163+R168+R186</f>
        <v>47.873991999999994</v>
      </c>
      <c r="S126" s="197"/>
      <c r="T126" s="199">
        <f>T127+T163+T168+T186</f>
        <v>0</v>
      </c>
      <c r="AR126" s="200" t="s">
        <v>83</v>
      </c>
      <c r="AT126" s="201" t="s">
        <v>75</v>
      </c>
      <c r="AU126" s="201" t="s">
        <v>76</v>
      </c>
      <c r="AY126" s="200" t="s">
        <v>201</v>
      </c>
      <c r="BK126" s="202">
        <f>BK127+BK163+BK168+BK186</f>
        <v>0</v>
      </c>
    </row>
    <row r="127" spans="1:65" s="12" customFormat="1" ht="22.9" customHeight="1">
      <c r="B127" s="189"/>
      <c r="C127" s="190"/>
      <c r="D127" s="191" t="s">
        <v>75</v>
      </c>
      <c r="E127" s="203" t="s">
        <v>83</v>
      </c>
      <c r="F127" s="203" t="s">
        <v>202</v>
      </c>
      <c r="G127" s="190"/>
      <c r="H127" s="190"/>
      <c r="I127" s="193"/>
      <c r="J127" s="204">
        <f>BK127</f>
        <v>0</v>
      </c>
      <c r="K127" s="190"/>
      <c r="L127" s="195"/>
      <c r="M127" s="196"/>
      <c r="N127" s="197"/>
      <c r="O127" s="197"/>
      <c r="P127" s="198">
        <f>SUM(P128:P162)</f>
        <v>0</v>
      </c>
      <c r="Q127" s="197"/>
      <c r="R127" s="198">
        <f>SUM(R128:R162)</f>
        <v>34.549999999999997</v>
      </c>
      <c r="S127" s="197"/>
      <c r="T127" s="199">
        <f>SUM(T128:T162)</f>
        <v>0</v>
      </c>
      <c r="AR127" s="200" t="s">
        <v>83</v>
      </c>
      <c r="AT127" s="201" t="s">
        <v>75</v>
      </c>
      <c r="AU127" s="201" t="s">
        <v>83</v>
      </c>
      <c r="AY127" s="200" t="s">
        <v>201</v>
      </c>
      <c r="BK127" s="202">
        <f>SUM(BK128:BK162)</f>
        <v>0</v>
      </c>
    </row>
    <row r="128" spans="1:65" s="2" customFormat="1" ht="21.75" customHeight="1">
      <c r="A128" s="35"/>
      <c r="B128" s="36"/>
      <c r="C128" s="205" t="s">
        <v>83</v>
      </c>
      <c r="D128" s="205" t="s">
        <v>203</v>
      </c>
      <c r="E128" s="206" t="s">
        <v>223</v>
      </c>
      <c r="F128" s="207" t="s">
        <v>224</v>
      </c>
      <c r="G128" s="208" t="s">
        <v>206</v>
      </c>
      <c r="H128" s="209">
        <v>7.7</v>
      </c>
      <c r="I128" s="210"/>
      <c r="J128" s="211">
        <f>ROUND(I128*H128,2)</f>
        <v>0</v>
      </c>
      <c r="K128" s="212"/>
      <c r="L128" s="40"/>
      <c r="M128" s="213" t="s">
        <v>1</v>
      </c>
      <c r="N128" s="214" t="s">
        <v>42</v>
      </c>
      <c r="O128" s="72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17" t="s">
        <v>207</v>
      </c>
      <c r="AT128" s="217" t="s">
        <v>203</v>
      </c>
      <c r="AU128" s="217" t="s">
        <v>88</v>
      </c>
      <c r="AY128" s="18" t="s">
        <v>201</v>
      </c>
      <c r="BE128" s="218">
        <f>IF(N128="základná",J128,0)</f>
        <v>0</v>
      </c>
      <c r="BF128" s="218">
        <f>IF(N128="znížená",J128,0)</f>
        <v>0</v>
      </c>
      <c r="BG128" s="218">
        <f>IF(N128="zákl. prenesená",J128,0)</f>
        <v>0</v>
      </c>
      <c r="BH128" s="218">
        <f>IF(N128="zníž. prenesená",J128,0)</f>
        <v>0</v>
      </c>
      <c r="BI128" s="218">
        <f>IF(N128="nulová",J128,0)</f>
        <v>0</v>
      </c>
      <c r="BJ128" s="18" t="s">
        <v>88</v>
      </c>
      <c r="BK128" s="218">
        <f>ROUND(I128*H128,2)</f>
        <v>0</v>
      </c>
      <c r="BL128" s="18" t="s">
        <v>207</v>
      </c>
      <c r="BM128" s="217" t="s">
        <v>3424</v>
      </c>
    </row>
    <row r="129" spans="1:65" s="13" customFormat="1">
      <c r="B129" s="219"/>
      <c r="C129" s="220"/>
      <c r="D129" s="221" t="s">
        <v>209</v>
      </c>
      <c r="E129" s="222" t="s">
        <v>1</v>
      </c>
      <c r="F129" s="223" t="s">
        <v>3425</v>
      </c>
      <c r="G129" s="220"/>
      <c r="H129" s="224">
        <v>7.6630000000000003</v>
      </c>
      <c r="I129" s="225"/>
      <c r="J129" s="220"/>
      <c r="K129" s="220"/>
      <c r="L129" s="226"/>
      <c r="M129" s="227"/>
      <c r="N129" s="228"/>
      <c r="O129" s="228"/>
      <c r="P129" s="228"/>
      <c r="Q129" s="228"/>
      <c r="R129" s="228"/>
      <c r="S129" s="228"/>
      <c r="T129" s="229"/>
      <c r="AT129" s="230" t="s">
        <v>209</v>
      </c>
      <c r="AU129" s="230" t="s">
        <v>88</v>
      </c>
      <c r="AV129" s="13" t="s">
        <v>88</v>
      </c>
      <c r="AW129" s="13" t="s">
        <v>31</v>
      </c>
      <c r="AX129" s="13" t="s">
        <v>76</v>
      </c>
      <c r="AY129" s="230" t="s">
        <v>201</v>
      </c>
    </row>
    <row r="130" spans="1:65" s="13" customFormat="1">
      <c r="B130" s="219"/>
      <c r="C130" s="220"/>
      <c r="D130" s="221" t="s">
        <v>209</v>
      </c>
      <c r="E130" s="222" t="s">
        <v>1</v>
      </c>
      <c r="F130" s="223" t="s">
        <v>3426</v>
      </c>
      <c r="G130" s="220"/>
      <c r="H130" s="224">
        <v>3.6999999999999998E-2</v>
      </c>
      <c r="I130" s="225"/>
      <c r="J130" s="220"/>
      <c r="K130" s="220"/>
      <c r="L130" s="226"/>
      <c r="M130" s="227"/>
      <c r="N130" s="228"/>
      <c r="O130" s="228"/>
      <c r="P130" s="228"/>
      <c r="Q130" s="228"/>
      <c r="R130" s="228"/>
      <c r="S130" s="228"/>
      <c r="T130" s="229"/>
      <c r="AT130" s="230" t="s">
        <v>209</v>
      </c>
      <c r="AU130" s="230" t="s">
        <v>88</v>
      </c>
      <c r="AV130" s="13" t="s">
        <v>88</v>
      </c>
      <c r="AW130" s="13" t="s">
        <v>31</v>
      </c>
      <c r="AX130" s="13" t="s">
        <v>76</v>
      </c>
      <c r="AY130" s="230" t="s">
        <v>201</v>
      </c>
    </row>
    <row r="131" spans="1:65" s="14" customFormat="1">
      <c r="B131" s="231"/>
      <c r="C131" s="232"/>
      <c r="D131" s="221" t="s">
        <v>209</v>
      </c>
      <c r="E131" s="233" t="s">
        <v>1</v>
      </c>
      <c r="F131" s="234" t="s">
        <v>232</v>
      </c>
      <c r="G131" s="232"/>
      <c r="H131" s="235">
        <v>7.7</v>
      </c>
      <c r="I131" s="236"/>
      <c r="J131" s="232"/>
      <c r="K131" s="232"/>
      <c r="L131" s="237"/>
      <c r="M131" s="238"/>
      <c r="N131" s="239"/>
      <c r="O131" s="239"/>
      <c r="P131" s="239"/>
      <c r="Q131" s="239"/>
      <c r="R131" s="239"/>
      <c r="S131" s="239"/>
      <c r="T131" s="240"/>
      <c r="AT131" s="241" t="s">
        <v>209</v>
      </c>
      <c r="AU131" s="241" t="s">
        <v>88</v>
      </c>
      <c r="AV131" s="14" t="s">
        <v>207</v>
      </c>
      <c r="AW131" s="14" t="s">
        <v>31</v>
      </c>
      <c r="AX131" s="14" t="s">
        <v>83</v>
      </c>
      <c r="AY131" s="241" t="s">
        <v>201</v>
      </c>
    </row>
    <row r="132" spans="1:65" s="2" customFormat="1" ht="16.5" customHeight="1">
      <c r="A132" s="35"/>
      <c r="B132" s="36"/>
      <c r="C132" s="205" t="s">
        <v>88</v>
      </c>
      <c r="D132" s="205" t="s">
        <v>203</v>
      </c>
      <c r="E132" s="206" t="s">
        <v>234</v>
      </c>
      <c r="F132" s="207" t="s">
        <v>235</v>
      </c>
      <c r="G132" s="208" t="s">
        <v>206</v>
      </c>
      <c r="H132" s="209">
        <v>43.4</v>
      </c>
      <c r="I132" s="210"/>
      <c r="J132" s="211">
        <f>ROUND(I132*H132,2)</f>
        <v>0</v>
      </c>
      <c r="K132" s="212"/>
      <c r="L132" s="40"/>
      <c r="M132" s="213" t="s">
        <v>1</v>
      </c>
      <c r="N132" s="214" t="s">
        <v>42</v>
      </c>
      <c r="O132" s="72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17" t="s">
        <v>207</v>
      </c>
      <c r="AT132" s="217" t="s">
        <v>203</v>
      </c>
      <c r="AU132" s="217" t="s">
        <v>88</v>
      </c>
      <c r="AY132" s="18" t="s">
        <v>201</v>
      </c>
      <c r="BE132" s="218">
        <f>IF(N132="základná",J132,0)</f>
        <v>0</v>
      </c>
      <c r="BF132" s="218">
        <f>IF(N132="znížená",J132,0)</f>
        <v>0</v>
      </c>
      <c r="BG132" s="218">
        <f>IF(N132="zákl. prenesená",J132,0)</f>
        <v>0</v>
      </c>
      <c r="BH132" s="218">
        <f>IF(N132="zníž. prenesená",J132,0)</f>
        <v>0</v>
      </c>
      <c r="BI132" s="218">
        <f>IF(N132="nulová",J132,0)</f>
        <v>0</v>
      </c>
      <c r="BJ132" s="18" t="s">
        <v>88</v>
      </c>
      <c r="BK132" s="218">
        <f>ROUND(I132*H132,2)</f>
        <v>0</v>
      </c>
      <c r="BL132" s="18" t="s">
        <v>207</v>
      </c>
      <c r="BM132" s="217" t="s">
        <v>3427</v>
      </c>
    </row>
    <row r="133" spans="1:65" s="13" customFormat="1">
      <c r="B133" s="219"/>
      <c r="C133" s="220"/>
      <c r="D133" s="221" t="s">
        <v>209</v>
      </c>
      <c r="E133" s="222" t="s">
        <v>1</v>
      </c>
      <c r="F133" s="223" t="s">
        <v>3428</v>
      </c>
      <c r="G133" s="220"/>
      <c r="H133" s="224">
        <v>38.115000000000002</v>
      </c>
      <c r="I133" s="225"/>
      <c r="J133" s="220"/>
      <c r="K133" s="220"/>
      <c r="L133" s="226"/>
      <c r="M133" s="227"/>
      <c r="N133" s="228"/>
      <c r="O133" s="228"/>
      <c r="P133" s="228"/>
      <c r="Q133" s="228"/>
      <c r="R133" s="228"/>
      <c r="S133" s="228"/>
      <c r="T133" s="229"/>
      <c r="AT133" s="230" t="s">
        <v>209</v>
      </c>
      <c r="AU133" s="230" t="s">
        <v>88</v>
      </c>
      <c r="AV133" s="13" t="s">
        <v>88</v>
      </c>
      <c r="AW133" s="13" t="s">
        <v>31</v>
      </c>
      <c r="AX133" s="13" t="s">
        <v>76</v>
      </c>
      <c r="AY133" s="230" t="s">
        <v>201</v>
      </c>
    </row>
    <row r="134" spans="1:65" s="13" customFormat="1" ht="22.5">
      <c r="B134" s="219"/>
      <c r="C134" s="220"/>
      <c r="D134" s="221" t="s">
        <v>209</v>
      </c>
      <c r="E134" s="222" t="s">
        <v>1</v>
      </c>
      <c r="F134" s="223" t="s">
        <v>3429</v>
      </c>
      <c r="G134" s="220"/>
      <c r="H134" s="224">
        <v>6.3360000000000003</v>
      </c>
      <c r="I134" s="225"/>
      <c r="J134" s="220"/>
      <c r="K134" s="220"/>
      <c r="L134" s="226"/>
      <c r="M134" s="227"/>
      <c r="N134" s="228"/>
      <c r="O134" s="228"/>
      <c r="P134" s="228"/>
      <c r="Q134" s="228"/>
      <c r="R134" s="228"/>
      <c r="S134" s="228"/>
      <c r="T134" s="229"/>
      <c r="AT134" s="230" t="s">
        <v>209</v>
      </c>
      <c r="AU134" s="230" t="s">
        <v>88</v>
      </c>
      <c r="AV134" s="13" t="s">
        <v>88</v>
      </c>
      <c r="AW134" s="13" t="s">
        <v>31</v>
      </c>
      <c r="AX134" s="13" t="s">
        <v>76</v>
      </c>
      <c r="AY134" s="230" t="s">
        <v>201</v>
      </c>
    </row>
    <row r="135" spans="1:65" s="13" customFormat="1">
      <c r="B135" s="219"/>
      <c r="C135" s="220"/>
      <c r="D135" s="221" t="s">
        <v>209</v>
      </c>
      <c r="E135" s="222" t="s">
        <v>1</v>
      </c>
      <c r="F135" s="223" t="s">
        <v>3430</v>
      </c>
      <c r="G135" s="220"/>
      <c r="H135" s="224">
        <v>6.633</v>
      </c>
      <c r="I135" s="225"/>
      <c r="J135" s="220"/>
      <c r="K135" s="220"/>
      <c r="L135" s="226"/>
      <c r="M135" s="227"/>
      <c r="N135" s="228"/>
      <c r="O135" s="228"/>
      <c r="P135" s="228"/>
      <c r="Q135" s="228"/>
      <c r="R135" s="228"/>
      <c r="S135" s="228"/>
      <c r="T135" s="229"/>
      <c r="AT135" s="230" t="s">
        <v>209</v>
      </c>
      <c r="AU135" s="230" t="s">
        <v>88</v>
      </c>
      <c r="AV135" s="13" t="s">
        <v>88</v>
      </c>
      <c r="AW135" s="13" t="s">
        <v>31</v>
      </c>
      <c r="AX135" s="13" t="s">
        <v>76</v>
      </c>
      <c r="AY135" s="230" t="s">
        <v>201</v>
      </c>
    </row>
    <row r="136" spans="1:65" s="15" customFormat="1">
      <c r="B136" s="242"/>
      <c r="C136" s="243"/>
      <c r="D136" s="221" t="s">
        <v>209</v>
      </c>
      <c r="E136" s="244" t="s">
        <v>1</v>
      </c>
      <c r="F136" s="245" t="s">
        <v>240</v>
      </c>
      <c r="G136" s="243"/>
      <c r="H136" s="246">
        <v>51.084000000000003</v>
      </c>
      <c r="I136" s="247"/>
      <c r="J136" s="243"/>
      <c r="K136" s="243"/>
      <c r="L136" s="248"/>
      <c r="M136" s="249"/>
      <c r="N136" s="250"/>
      <c r="O136" s="250"/>
      <c r="P136" s="250"/>
      <c r="Q136" s="250"/>
      <c r="R136" s="250"/>
      <c r="S136" s="250"/>
      <c r="T136" s="251"/>
      <c r="AT136" s="252" t="s">
        <v>209</v>
      </c>
      <c r="AU136" s="252" t="s">
        <v>88</v>
      </c>
      <c r="AV136" s="15" t="s">
        <v>219</v>
      </c>
      <c r="AW136" s="15" t="s">
        <v>31</v>
      </c>
      <c r="AX136" s="15" t="s">
        <v>76</v>
      </c>
      <c r="AY136" s="252" t="s">
        <v>201</v>
      </c>
    </row>
    <row r="137" spans="1:65" s="13" customFormat="1">
      <c r="B137" s="219"/>
      <c r="C137" s="220"/>
      <c r="D137" s="221" t="s">
        <v>209</v>
      </c>
      <c r="E137" s="222" t="s">
        <v>1</v>
      </c>
      <c r="F137" s="223" t="s">
        <v>3431</v>
      </c>
      <c r="G137" s="220"/>
      <c r="H137" s="224">
        <v>-7.6630000000000003</v>
      </c>
      <c r="I137" s="225"/>
      <c r="J137" s="220"/>
      <c r="K137" s="220"/>
      <c r="L137" s="226"/>
      <c r="M137" s="227"/>
      <c r="N137" s="228"/>
      <c r="O137" s="228"/>
      <c r="P137" s="228"/>
      <c r="Q137" s="228"/>
      <c r="R137" s="228"/>
      <c r="S137" s="228"/>
      <c r="T137" s="229"/>
      <c r="AT137" s="230" t="s">
        <v>209</v>
      </c>
      <c r="AU137" s="230" t="s">
        <v>88</v>
      </c>
      <c r="AV137" s="13" t="s">
        <v>88</v>
      </c>
      <c r="AW137" s="13" t="s">
        <v>31</v>
      </c>
      <c r="AX137" s="13" t="s">
        <v>76</v>
      </c>
      <c r="AY137" s="230" t="s">
        <v>201</v>
      </c>
    </row>
    <row r="138" spans="1:65" s="13" customFormat="1">
      <c r="B138" s="219"/>
      <c r="C138" s="220"/>
      <c r="D138" s="221" t="s">
        <v>209</v>
      </c>
      <c r="E138" s="222" t="s">
        <v>1</v>
      </c>
      <c r="F138" s="223" t="s">
        <v>452</v>
      </c>
      <c r="G138" s="220"/>
      <c r="H138" s="224">
        <v>-2.1000000000000001E-2</v>
      </c>
      <c r="I138" s="225"/>
      <c r="J138" s="220"/>
      <c r="K138" s="220"/>
      <c r="L138" s="226"/>
      <c r="M138" s="227"/>
      <c r="N138" s="228"/>
      <c r="O138" s="228"/>
      <c r="P138" s="228"/>
      <c r="Q138" s="228"/>
      <c r="R138" s="228"/>
      <c r="S138" s="228"/>
      <c r="T138" s="229"/>
      <c r="AT138" s="230" t="s">
        <v>209</v>
      </c>
      <c r="AU138" s="230" t="s">
        <v>88</v>
      </c>
      <c r="AV138" s="13" t="s">
        <v>88</v>
      </c>
      <c r="AW138" s="13" t="s">
        <v>31</v>
      </c>
      <c r="AX138" s="13" t="s">
        <v>76</v>
      </c>
      <c r="AY138" s="230" t="s">
        <v>201</v>
      </c>
    </row>
    <row r="139" spans="1:65" s="14" customFormat="1">
      <c r="B139" s="231"/>
      <c r="C139" s="232"/>
      <c r="D139" s="221" t="s">
        <v>209</v>
      </c>
      <c r="E139" s="233" t="s">
        <v>1</v>
      </c>
      <c r="F139" s="234" t="s">
        <v>232</v>
      </c>
      <c r="G139" s="232"/>
      <c r="H139" s="235">
        <v>43.400000000000006</v>
      </c>
      <c r="I139" s="236"/>
      <c r="J139" s="232"/>
      <c r="K139" s="232"/>
      <c r="L139" s="237"/>
      <c r="M139" s="238"/>
      <c r="N139" s="239"/>
      <c r="O139" s="239"/>
      <c r="P139" s="239"/>
      <c r="Q139" s="239"/>
      <c r="R139" s="239"/>
      <c r="S139" s="239"/>
      <c r="T139" s="240"/>
      <c r="AT139" s="241" t="s">
        <v>209</v>
      </c>
      <c r="AU139" s="241" t="s">
        <v>88</v>
      </c>
      <c r="AV139" s="14" t="s">
        <v>207</v>
      </c>
      <c r="AW139" s="14" t="s">
        <v>31</v>
      </c>
      <c r="AX139" s="14" t="s">
        <v>83</v>
      </c>
      <c r="AY139" s="241" t="s">
        <v>201</v>
      </c>
    </row>
    <row r="140" spans="1:65" s="2" customFormat="1" ht="41.25" customHeight="1">
      <c r="A140" s="35"/>
      <c r="B140" s="36"/>
      <c r="C140" s="205" t="s">
        <v>219</v>
      </c>
      <c r="D140" s="205" t="s">
        <v>203</v>
      </c>
      <c r="E140" s="206" t="s">
        <v>243</v>
      </c>
      <c r="F140" s="207" t="s">
        <v>244</v>
      </c>
      <c r="G140" s="208" t="s">
        <v>206</v>
      </c>
      <c r="H140" s="209">
        <v>13</v>
      </c>
      <c r="I140" s="210"/>
      <c r="J140" s="211">
        <f>ROUND(I140*H140,2)</f>
        <v>0</v>
      </c>
      <c r="K140" s="212"/>
      <c r="L140" s="40"/>
      <c r="M140" s="213" t="s">
        <v>1</v>
      </c>
      <c r="N140" s="214" t="s">
        <v>42</v>
      </c>
      <c r="O140" s="72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17" t="s">
        <v>207</v>
      </c>
      <c r="AT140" s="217" t="s">
        <v>203</v>
      </c>
      <c r="AU140" s="217" t="s">
        <v>88</v>
      </c>
      <c r="AY140" s="18" t="s">
        <v>201</v>
      </c>
      <c r="BE140" s="218">
        <f>IF(N140="základná",J140,0)</f>
        <v>0</v>
      </c>
      <c r="BF140" s="218">
        <f>IF(N140="znížená",J140,0)</f>
        <v>0</v>
      </c>
      <c r="BG140" s="218">
        <f>IF(N140="zákl. prenesená",J140,0)</f>
        <v>0</v>
      </c>
      <c r="BH140" s="218">
        <f>IF(N140="zníž. prenesená",J140,0)</f>
        <v>0</v>
      </c>
      <c r="BI140" s="218">
        <f>IF(N140="nulová",J140,0)</f>
        <v>0</v>
      </c>
      <c r="BJ140" s="18" t="s">
        <v>88</v>
      </c>
      <c r="BK140" s="218">
        <f>ROUND(I140*H140,2)</f>
        <v>0</v>
      </c>
      <c r="BL140" s="18" t="s">
        <v>207</v>
      </c>
      <c r="BM140" s="217" t="s">
        <v>3432</v>
      </c>
    </row>
    <row r="141" spans="1:65" s="2" customFormat="1" ht="21.75" customHeight="1">
      <c r="A141" s="35"/>
      <c r="B141" s="36"/>
      <c r="C141" s="205" t="s">
        <v>207</v>
      </c>
      <c r="D141" s="205" t="s">
        <v>203</v>
      </c>
      <c r="E141" s="206" t="s">
        <v>247</v>
      </c>
      <c r="F141" s="207" t="s">
        <v>248</v>
      </c>
      <c r="G141" s="208" t="s">
        <v>206</v>
      </c>
      <c r="H141" s="209">
        <v>26.3</v>
      </c>
      <c r="I141" s="210"/>
      <c r="J141" s="211">
        <f>ROUND(I141*H141,2)</f>
        <v>0</v>
      </c>
      <c r="K141" s="212"/>
      <c r="L141" s="40"/>
      <c r="M141" s="213" t="s">
        <v>1</v>
      </c>
      <c r="N141" s="214" t="s">
        <v>42</v>
      </c>
      <c r="O141" s="72"/>
      <c r="P141" s="215">
        <f>O141*H141</f>
        <v>0</v>
      </c>
      <c r="Q141" s="215">
        <v>0</v>
      </c>
      <c r="R141" s="215">
        <f>Q141*H141</f>
        <v>0</v>
      </c>
      <c r="S141" s="215">
        <v>0</v>
      </c>
      <c r="T141" s="216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17" t="s">
        <v>207</v>
      </c>
      <c r="AT141" s="217" t="s">
        <v>203</v>
      </c>
      <c r="AU141" s="217" t="s">
        <v>88</v>
      </c>
      <c r="AY141" s="18" t="s">
        <v>201</v>
      </c>
      <c r="BE141" s="218">
        <f>IF(N141="základná",J141,0)</f>
        <v>0</v>
      </c>
      <c r="BF141" s="218">
        <f>IF(N141="znížená",J141,0)</f>
        <v>0</v>
      </c>
      <c r="BG141" s="218">
        <f>IF(N141="zákl. prenesená",J141,0)</f>
        <v>0</v>
      </c>
      <c r="BH141" s="218">
        <f>IF(N141="zníž. prenesená",J141,0)</f>
        <v>0</v>
      </c>
      <c r="BI141" s="218">
        <f>IF(N141="nulová",J141,0)</f>
        <v>0</v>
      </c>
      <c r="BJ141" s="18" t="s">
        <v>88</v>
      </c>
      <c r="BK141" s="218">
        <f>ROUND(I141*H141,2)</f>
        <v>0</v>
      </c>
      <c r="BL141" s="18" t="s">
        <v>207</v>
      </c>
      <c r="BM141" s="217" t="s">
        <v>3433</v>
      </c>
    </row>
    <row r="142" spans="1:65" s="13" customFormat="1">
      <c r="B142" s="219"/>
      <c r="C142" s="220"/>
      <c r="D142" s="221" t="s">
        <v>209</v>
      </c>
      <c r="E142" s="222" t="s">
        <v>1</v>
      </c>
      <c r="F142" s="223" t="s">
        <v>3434</v>
      </c>
      <c r="G142" s="220"/>
      <c r="H142" s="224">
        <v>51.1</v>
      </c>
      <c r="I142" s="225"/>
      <c r="J142" s="220"/>
      <c r="K142" s="220"/>
      <c r="L142" s="226"/>
      <c r="M142" s="227"/>
      <c r="N142" s="228"/>
      <c r="O142" s="228"/>
      <c r="P142" s="228"/>
      <c r="Q142" s="228"/>
      <c r="R142" s="228"/>
      <c r="S142" s="228"/>
      <c r="T142" s="229"/>
      <c r="AT142" s="230" t="s">
        <v>209</v>
      </c>
      <c r="AU142" s="230" t="s">
        <v>88</v>
      </c>
      <c r="AV142" s="13" t="s">
        <v>88</v>
      </c>
      <c r="AW142" s="13" t="s">
        <v>31</v>
      </c>
      <c r="AX142" s="13" t="s">
        <v>76</v>
      </c>
      <c r="AY142" s="230" t="s">
        <v>201</v>
      </c>
    </row>
    <row r="143" spans="1:65" s="13" customFormat="1">
      <c r="B143" s="219"/>
      <c r="C143" s="220"/>
      <c r="D143" s="221" t="s">
        <v>209</v>
      </c>
      <c r="E143" s="222" t="s">
        <v>1</v>
      </c>
      <c r="F143" s="223" t="s">
        <v>3435</v>
      </c>
      <c r="G143" s="220"/>
      <c r="H143" s="224">
        <v>-24.8</v>
      </c>
      <c r="I143" s="225"/>
      <c r="J143" s="220"/>
      <c r="K143" s="220"/>
      <c r="L143" s="226"/>
      <c r="M143" s="227"/>
      <c r="N143" s="228"/>
      <c r="O143" s="228"/>
      <c r="P143" s="228"/>
      <c r="Q143" s="228"/>
      <c r="R143" s="228"/>
      <c r="S143" s="228"/>
      <c r="T143" s="229"/>
      <c r="AT143" s="230" t="s">
        <v>209</v>
      </c>
      <c r="AU143" s="230" t="s">
        <v>88</v>
      </c>
      <c r="AV143" s="13" t="s">
        <v>88</v>
      </c>
      <c r="AW143" s="13" t="s">
        <v>31</v>
      </c>
      <c r="AX143" s="13" t="s">
        <v>76</v>
      </c>
      <c r="AY143" s="230" t="s">
        <v>201</v>
      </c>
    </row>
    <row r="144" spans="1:65" s="14" customFormat="1">
      <c r="B144" s="231"/>
      <c r="C144" s="232"/>
      <c r="D144" s="221" t="s">
        <v>209</v>
      </c>
      <c r="E144" s="233" t="s">
        <v>1</v>
      </c>
      <c r="F144" s="234" t="s">
        <v>252</v>
      </c>
      <c r="G144" s="232"/>
      <c r="H144" s="235">
        <v>26.3</v>
      </c>
      <c r="I144" s="236"/>
      <c r="J144" s="232"/>
      <c r="K144" s="232"/>
      <c r="L144" s="237"/>
      <c r="M144" s="238"/>
      <c r="N144" s="239"/>
      <c r="O144" s="239"/>
      <c r="P144" s="239"/>
      <c r="Q144" s="239"/>
      <c r="R144" s="239"/>
      <c r="S144" s="239"/>
      <c r="T144" s="240"/>
      <c r="AT144" s="241" t="s">
        <v>209</v>
      </c>
      <c r="AU144" s="241" t="s">
        <v>88</v>
      </c>
      <c r="AV144" s="14" t="s">
        <v>207</v>
      </c>
      <c r="AW144" s="14" t="s">
        <v>31</v>
      </c>
      <c r="AX144" s="14" t="s">
        <v>83</v>
      </c>
      <c r="AY144" s="241" t="s">
        <v>201</v>
      </c>
    </row>
    <row r="145" spans="1:65" s="2" customFormat="1" ht="21.75" customHeight="1">
      <c r="A145" s="35"/>
      <c r="B145" s="36"/>
      <c r="C145" s="205" t="s">
        <v>233</v>
      </c>
      <c r="D145" s="205" t="s">
        <v>203</v>
      </c>
      <c r="E145" s="206" t="s">
        <v>254</v>
      </c>
      <c r="F145" s="207" t="s">
        <v>255</v>
      </c>
      <c r="G145" s="208" t="s">
        <v>206</v>
      </c>
      <c r="H145" s="209">
        <v>7.7</v>
      </c>
      <c r="I145" s="210"/>
      <c r="J145" s="211">
        <f>ROUND(I145*H145,2)</f>
        <v>0</v>
      </c>
      <c r="K145" s="212"/>
      <c r="L145" s="40"/>
      <c r="M145" s="213" t="s">
        <v>1</v>
      </c>
      <c r="N145" s="214" t="s">
        <v>42</v>
      </c>
      <c r="O145" s="72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17" t="s">
        <v>207</v>
      </c>
      <c r="AT145" s="217" t="s">
        <v>203</v>
      </c>
      <c r="AU145" s="217" t="s">
        <v>88</v>
      </c>
      <c r="AY145" s="18" t="s">
        <v>201</v>
      </c>
      <c r="BE145" s="218">
        <f>IF(N145="základná",J145,0)</f>
        <v>0</v>
      </c>
      <c r="BF145" s="218">
        <f>IF(N145="znížená",J145,0)</f>
        <v>0</v>
      </c>
      <c r="BG145" s="218">
        <f>IF(N145="zákl. prenesená",J145,0)</f>
        <v>0</v>
      </c>
      <c r="BH145" s="218">
        <f>IF(N145="zníž. prenesená",J145,0)</f>
        <v>0</v>
      </c>
      <c r="BI145" s="218">
        <f>IF(N145="nulová",J145,0)</f>
        <v>0</v>
      </c>
      <c r="BJ145" s="18" t="s">
        <v>88</v>
      </c>
      <c r="BK145" s="218">
        <f>ROUND(I145*H145,2)</f>
        <v>0</v>
      </c>
      <c r="BL145" s="18" t="s">
        <v>207</v>
      </c>
      <c r="BM145" s="217" t="s">
        <v>3436</v>
      </c>
    </row>
    <row r="146" spans="1:65" s="2" customFormat="1" ht="16.5" customHeight="1">
      <c r="A146" s="35"/>
      <c r="B146" s="36"/>
      <c r="C146" s="205" t="s">
        <v>242</v>
      </c>
      <c r="D146" s="205" t="s">
        <v>203</v>
      </c>
      <c r="E146" s="206" t="s">
        <v>3148</v>
      </c>
      <c r="F146" s="207" t="s">
        <v>3149</v>
      </c>
      <c r="G146" s="208" t="s">
        <v>206</v>
      </c>
      <c r="H146" s="209">
        <v>26.3</v>
      </c>
      <c r="I146" s="210"/>
      <c r="J146" s="211">
        <f>ROUND(I146*H146,2)</f>
        <v>0</v>
      </c>
      <c r="K146" s="212"/>
      <c r="L146" s="40"/>
      <c r="M146" s="213" t="s">
        <v>1</v>
      </c>
      <c r="N146" s="214" t="s">
        <v>42</v>
      </c>
      <c r="O146" s="72"/>
      <c r="P146" s="215">
        <f>O146*H146</f>
        <v>0</v>
      </c>
      <c r="Q146" s="215">
        <v>0</v>
      </c>
      <c r="R146" s="215">
        <f>Q146*H146</f>
        <v>0</v>
      </c>
      <c r="S146" s="215">
        <v>0</v>
      </c>
      <c r="T146" s="216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17" t="s">
        <v>207</v>
      </c>
      <c r="AT146" s="217" t="s">
        <v>203</v>
      </c>
      <c r="AU146" s="217" t="s">
        <v>88</v>
      </c>
      <c r="AY146" s="18" t="s">
        <v>201</v>
      </c>
      <c r="BE146" s="218">
        <f>IF(N146="základná",J146,0)</f>
        <v>0</v>
      </c>
      <c r="BF146" s="218">
        <f>IF(N146="znížená",J146,0)</f>
        <v>0</v>
      </c>
      <c r="BG146" s="218">
        <f>IF(N146="zákl. prenesená",J146,0)</f>
        <v>0</v>
      </c>
      <c r="BH146" s="218">
        <f>IF(N146="zníž. prenesená",J146,0)</f>
        <v>0</v>
      </c>
      <c r="BI146" s="218">
        <f>IF(N146="nulová",J146,0)</f>
        <v>0</v>
      </c>
      <c r="BJ146" s="18" t="s">
        <v>88</v>
      </c>
      <c r="BK146" s="218">
        <f>ROUND(I146*H146,2)</f>
        <v>0</v>
      </c>
      <c r="BL146" s="18" t="s">
        <v>207</v>
      </c>
      <c r="BM146" s="217" t="s">
        <v>3437</v>
      </c>
    </row>
    <row r="147" spans="1:65" s="2" customFormat="1" ht="30" customHeight="1">
      <c r="A147" s="35"/>
      <c r="B147" s="36"/>
      <c r="C147" s="205" t="s">
        <v>246</v>
      </c>
      <c r="D147" s="205" t="s">
        <v>203</v>
      </c>
      <c r="E147" s="206" t="s">
        <v>3151</v>
      </c>
      <c r="F147" s="207" t="s">
        <v>3152</v>
      </c>
      <c r="G147" s="208" t="s">
        <v>206</v>
      </c>
      <c r="H147" s="209">
        <v>24.8</v>
      </c>
      <c r="I147" s="210"/>
      <c r="J147" s="211">
        <f>ROUND(I147*H147,2)</f>
        <v>0</v>
      </c>
      <c r="K147" s="212"/>
      <c r="L147" s="40"/>
      <c r="M147" s="213" t="s">
        <v>1</v>
      </c>
      <c r="N147" s="214" t="s">
        <v>42</v>
      </c>
      <c r="O147" s="72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17" t="s">
        <v>207</v>
      </c>
      <c r="AT147" s="217" t="s">
        <v>203</v>
      </c>
      <c r="AU147" s="217" t="s">
        <v>88</v>
      </c>
      <c r="AY147" s="18" t="s">
        <v>201</v>
      </c>
      <c r="BE147" s="218">
        <f>IF(N147="základná",J147,0)</f>
        <v>0</v>
      </c>
      <c r="BF147" s="218">
        <f>IF(N147="znížená",J147,0)</f>
        <v>0</v>
      </c>
      <c r="BG147" s="218">
        <f>IF(N147="zákl. prenesená",J147,0)</f>
        <v>0</v>
      </c>
      <c r="BH147" s="218">
        <f>IF(N147="zníž. prenesená",J147,0)</f>
        <v>0</v>
      </c>
      <c r="BI147" s="218">
        <f>IF(N147="nulová",J147,0)</f>
        <v>0</v>
      </c>
      <c r="BJ147" s="18" t="s">
        <v>88</v>
      </c>
      <c r="BK147" s="218">
        <f>ROUND(I147*H147,2)</f>
        <v>0</v>
      </c>
      <c r="BL147" s="18" t="s">
        <v>207</v>
      </c>
      <c r="BM147" s="217" t="s">
        <v>3438</v>
      </c>
    </row>
    <row r="148" spans="1:65" s="13" customFormat="1">
      <c r="B148" s="219"/>
      <c r="C148" s="220"/>
      <c r="D148" s="221" t="s">
        <v>209</v>
      </c>
      <c r="E148" s="222" t="s">
        <v>1</v>
      </c>
      <c r="F148" s="223" t="s">
        <v>3439</v>
      </c>
      <c r="G148" s="220"/>
      <c r="H148" s="224">
        <v>51.1</v>
      </c>
      <c r="I148" s="225"/>
      <c r="J148" s="220"/>
      <c r="K148" s="220"/>
      <c r="L148" s="226"/>
      <c r="M148" s="227"/>
      <c r="N148" s="228"/>
      <c r="O148" s="228"/>
      <c r="P148" s="228"/>
      <c r="Q148" s="228"/>
      <c r="R148" s="228"/>
      <c r="S148" s="228"/>
      <c r="T148" s="229"/>
      <c r="AT148" s="230" t="s">
        <v>209</v>
      </c>
      <c r="AU148" s="230" t="s">
        <v>88</v>
      </c>
      <c r="AV148" s="13" t="s">
        <v>88</v>
      </c>
      <c r="AW148" s="13" t="s">
        <v>31</v>
      </c>
      <c r="AX148" s="13" t="s">
        <v>76</v>
      </c>
      <c r="AY148" s="230" t="s">
        <v>201</v>
      </c>
    </row>
    <row r="149" spans="1:65" s="13" customFormat="1">
      <c r="B149" s="219"/>
      <c r="C149" s="220"/>
      <c r="D149" s="221" t="s">
        <v>209</v>
      </c>
      <c r="E149" s="222" t="s">
        <v>1</v>
      </c>
      <c r="F149" s="223" t="s">
        <v>3440</v>
      </c>
      <c r="G149" s="220"/>
      <c r="H149" s="224">
        <v>-26.3</v>
      </c>
      <c r="I149" s="225"/>
      <c r="J149" s="220"/>
      <c r="K149" s="220"/>
      <c r="L149" s="226"/>
      <c r="M149" s="227"/>
      <c r="N149" s="228"/>
      <c r="O149" s="228"/>
      <c r="P149" s="228"/>
      <c r="Q149" s="228"/>
      <c r="R149" s="228"/>
      <c r="S149" s="228"/>
      <c r="T149" s="229"/>
      <c r="AT149" s="230" t="s">
        <v>209</v>
      </c>
      <c r="AU149" s="230" t="s">
        <v>88</v>
      </c>
      <c r="AV149" s="13" t="s">
        <v>88</v>
      </c>
      <c r="AW149" s="13" t="s">
        <v>31</v>
      </c>
      <c r="AX149" s="13" t="s">
        <v>76</v>
      </c>
      <c r="AY149" s="230" t="s">
        <v>201</v>
      </c>
    </row>
    <row r="150" spans="1:65" s="14" customFormat="1">
      <c r="B150" s="231"/>
      <c r="C150" s="232"/>
      <c r="D150" s="221" t="s">
        <v>209</v>
      </c>
      <c r="E150" s="233" t="s">
        <v>1</v>
      </c>
      <c r="F150" s="234" t="s">
        <v>232</v>
      </c>
      <c r="G150" s="232"/>
      <c r="H150" s="235">
        <v>24.8</v>
      </c>
      <c r="I150" s="236"/>
      <c r="J150" s="232"/>
      <c r="K150" s="232"/>
      <c r="L150" s="237"/>
      <c r="M150" s="238"/>
      <c r="N150" s="239"/>
      <c r="O150" s="239"/>
      <c r="P150" s="239"/>
      <c r="Q150" s="239"/>
      <c r="R150" s="239"/>
      <c r="S150" s="239"/>
      <c r="T150" s="240"/>
      <c r="AT150" s="241" t="s">
        <v>209</v>
      </c>
      <c r="AU150" s="241" t="s">
        <v>88</v>
      </c>
      <c r="AV150" s="14" t="s">
        <v>207</v>
      </c>
      <c r="AW150" s="14" t="s">
        <v>31</v>
      </c>
      <c r="AX150" s="14" t="s">
        <v>83</v>
      </c>
      <c r="AY150" s="241" t="s">
        <v>201</v>
      </c>
    </row>
    <row r="151" spans="1:65" s="2" customFormat="1" ht="36" customHeight="1">
      <c r="A151" s="35"/>
      <c r="B151" s="36"/>
      <c r="C151" s="205" t="s">
        <v>253</v>
      </c>
      <c r="D151" s="205" t="s">
        <v>203</v>
      </c>
      <c r="E151" s="206" t="s">
        <v>3156</v>
      </c>
      <c r="F151" s="207" t="s">
        <v>3157</v>
      </c>
      <c r="G151" s="208" t="s">
        <v>206</v>
      </c>
      <c r="H151" s="209">
        <v>19.7</v>
      </c>
      <c r="I151" s="210"/>
      <c r="J151" s="211">
        <f>ROUND(I151*H151,2)</f>
        <v>0</v>
      </c>
      <c r="K151" s="212"/>
      <c r="L151" s="40"/>
      <c r="M151" s="213" t="s">
        <v>1</v>
      </c>
      <c r="N151" s="214" t="s">
        <v>42</v>
      </c>
      <c r="O151" s="72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17" t="s">
        <v>207</v>
      </c>
      <c r="AT151" s="217" t="s">
        <v>203</v>
      </c>
      <c r="AU151" s="217" t="s">
        <v>88</v>
      </c>
      <c r="AY151" s="18" t="s">
        <v>201</v>
      </c>
      <c r="BE151" s="218">
        <f>IF(N151="základná",J151,0)</f>
        <v>0</v>
      </c>
      <c r="BF151" s="218">
        <f>IF(N151="znížená",J151,0)</f>
        <v>0</v>
      </c>
      <c r="BG151" s="218">
        <f>IF(N151="zákl. prenesená",J151,0)</f>
        <v>0</v>
      </c>
      <c r="BH151" s="218">
        <f>IF(N151="zníž. prenesená",J151,0)</f>
        <v>0</v>
      </c>
      <c r="BI151" s="218">
        <f>IF(N151="nulová",J151,0)</f>
        <v>0</v>
      </c>
      <c r="BJ151" s="18" t="s">
        <v>88</v>
      </c>
      <c r="BK151" s="218">
        <f>ROUND(I151*H151,2)</f>
        <v>0</v>
      </c>
      <c r="BL151" s="18" t="s">
        <v>207</v>
      </c>
      <c r="BM151" s="217" t="s">
        <v>3441</v>
      </c>
    </row>
    <row r="152" spans="1:65" s="13" customFormat="1">
      <c r="B152" s="219"/>
      <c r="C152" s="220"/>
      <c r="D152" s="221" t="s">
        <v>209</v>
      </c>
      <c r="E152" s="222" t="s">
        <v>1</v>
      </c>
      <c r="F152" s="223" t="s">
        <v>3442</v>
      </c>
      <c r="G152" s="220"/>
      <c r="H152" s="224">
        <v>16.335000000000001</v>
      </c>
      <c r="I152" s="225"/>
      <c r="J152" s="220"/>
      <c r="K152" s="220"/>
      <c r="L152" s="226"/>
      <c r="M152" s="227"/>
      <c r="N152" s="228"/>
      <c r="O152" s="228"/>
      <c r="P152" s="228"/>
      <c r="Q152" s="228"/>
      <c r="R152" s="228"/>
      <c r="S152" s="228"/>
      <c r="T152" s="229"/>
      <c r="AT152" s="230" t="s">
        <v>209</v>
      </c>
      <c r="AU152" s="230" t="s">
        <v>88</v>
      </c>
      <c r="AV152" s="13" t="s">
        <v>88</v>
      </c>
      <c r="AW152" s="13" t="s">
        <v>31</v>
      </c>
      <c r="AX152" s="13" t="s">
        <v>76</v>
      </c>
      <c r="AY152" s="230" t="s">
        <v>201</v>
      </c>
    </row>
    <row r="153" spans="1:65" s="13" customFormat="1">
      <c r="B153" s="219"/>
      <c r="C153" s="220"/>
      <c r="D153" s="221" t="s">
        <v>209</v>
      </c>
      <c r="E153" s="222" t="s">
        <v>1</v>
      </c>
      <c r="F153" s="223" t="s">
        <v>3443</v>
      </c>
      <c r="G153" s="220"/>
      <c r="H153" s="224">
        <v>3.3660000000000001</v>
      </c>
      <c r="I153" s="225"/>
      <c r="J153" s="220"/>
      <c r="K153" s="220"/>
      <c r="L153" s="226"/>
      <c r="M153" s="227"/>
      <c r="N153" s="228"/>
      <c r="O153" s="228"/>
      <c r="P153" s="228"/>
      <c r="Q153" s="228"/>
      <c r="R153" s="228"/>
      <c r="S153" s="228"/>
      <c r="T153" s="229"/>
      <c r="AT153" s="230" t="s">
        <v>209</v>
      </c>
      <c r="AU153" s="230" t="s">
        <v>88</v>
      </c>
      <c r="AV153" s="13" t="s">
        <v>88</v>
      </c>
      <c r="AW153" s="13" t="s">
        <v>31</v>
      </c>
      <c r="AX153" s="13" t="s">
        <v>76</v>
      </c>
      <c r="AY153" s="230" t="s">
        <v>201</v>
      </c>
    </row>
    <row r="154" spans="1:65" s="15" customFormat="1">
      <c r="B154" s="242"/>
      <c r="C154" s="243"/>
      <c r="D154" s="221" t="s">
        <v>209</v>
      </c>
      <c r="E154" s="244" t="s">
        <v>1</v>
      </c>
      <c r="F154" s="245" t="s">
        <v>240</v>
      </c>
      <c r="G154" s="243"/>
      <c r="H154" s="246">
        <v>19.701000000000001</v>
      </c>
      <c r="I154" s="247"/>
      <c r="J154" s="243"/>
      <c r="K154" s="243"/>
      <c r="L154" s="248"/>
      <c r="M154" s="249"/>
      <c r="N154" s="250"/>
      <c r="O154" s="250"/>
      <c r="P154" s="250"/>
      <c r="Q154" s="250"/>
      <c r="R154" s="250"/>
      <c r="S154" s="250"/>
      <c r="T154" s="251"/>
      <c r="AT154" s="252" t="s">
        <v>209</v>
      </c>
      <c r="AU154" s="252" t="s">
        <v>88</v>
      </c>
      <c r="AV154" s="15" t="s">
        <v>219</v>
      </c>
      <c r="AW154" s="15" t="s">
        <v>31</v>
      </c>
      <c r="AX154" s="15" t="s">
        <v>76</v>
      </c>
      <c r="AY154" s="252" t="s">
        <v>201</v>
      </c>
    </row>
    <row r="155" spans="1:65" s="13" customFormat="1">
      <c r="B155" s="219"/>
      <c r="C155" s="220"/>
      <c r="D155" s="221" t="s">
        <v>209</v>
      </c>
      <c r="E155" s="222" t="s">
        <v>1</v>
      </c>
      <c r="F155" s="223" t="s">
        <v>3444</v>
      </c>
      <c r="G155" s="220"/>
      <c r="H155" s="224">
        <v>-1E-3</v>
      </c>
      <c r="I155" s="225"/>
      <c r="J155" s="220"/>
      <c r="K155" s="220"/>
      <c r="L155" s="226"/>
      <c r="M155" s="227"/>
      <c r="N155" s="228"/>
      <c r="O155" s="228"/>
      <c r="P155" s="228"/>
      <c r="Q155" s="228"/>
      <c r="R155" s="228"/>
      <c r="S155" s="228"/>
      <c r="T155" s="229"/>
      <c r="AT155" s="230" t="s">
        <v>209</v>
      </c>
      <c r="AU155" s="230" t="s">
        <v>88</v>
      </c>
      <c r="AV155" s="13" t="s">
        <v>88</v>
      </c>
      <c r="AW155" s="13" t="s">
        <v>31</v>
      </c>
      <c r="AX155" s="13" t="s">
        <v>76</v>
      </c>
      <c r="AY155" s="230" t="s">
        <v>201</v>
      </c>
    </row>
    <row r="156" spans="1:65" s="14" customFormat="1">
      <c r="B156" s="231"/>
      <c r="C156" s="232"/>
      <c r="D156" s="221" t="s">
        <v>209</v>
      </c>
      <c r="E156" s="233" t="s">
        <v>1</v>
      </c>
      <c r="F156" s="234" t="s">
        <v>232</v>
      </c>
      <c r="G156" s="232"/>
      <c r="H156" s="235">
        <v>19.7</v>
      </c>
      <c r="I156" s="236"/>
      <c r="J156" s="232"/>
      <c r="K156" s="232"/>
      <c r="L156" s="237"/>
      <c r="M156" s="238"/>
      <c r="N156" s="239"/>
      <c r="O156" s="239"/>
      <c r="P156" s="239"/>
      <c r="Q156" s="239"/>
      <c r="R156" s="239"/>
      <c r="S156" s="239"/>
      <c r="T156" s="240"/>
      <c r="AT156" s="241" t="s">
        <v>209</v>
      </c>
      <c r="AU156" s="241" t="s">
        <v>88</v>
      </c>
      <c r="AV156" s="14" t="s">
        <v>207</v>
      </c>
      <c r="AW156" s="14" t="s">
        <v>31</v>
      </c>
      <c r="AX156" s="14" t="s">
        <v>83</v>
      </c>
      <c r="AY156" s="241" t="s">
        <v>201</v>
      </c>
    </row>
    <row r="157" spans="1:65" s="2" customFormat="1" ht="16.5" customHeight="1">
      <c r="A157" s="35"/>
      <c r="B157" s="36"/>
      <c r="C157" s="253" t="s">
        <v>259</v>
      </c>
      <c r="D157" s="253" t="s">
        <v>585</v>
      </c>
      <c r="E157" s="254" t="s">
        <v>3161</v>
      </c>
      <c r="F157" s="255" t="s">
        <v>3162</v>
      </c>
      <c r="G157" s="256" t="s">
        <v>329</v>
      </c>
      <c r="H157" s="257">
        <v>34.549999999999997</v>
      </c>
      <c r="I157" s="258"/>
      <c r="J157" s="259">
        <f>ROUND(I157*H157,2)</f>
        <v>0</v>
      </c>
      <c r="K157" s="260"/>
      <c r="L157" s="261"/>
      <c r="M157" s="262" t="s">
        <v>1</v>
      </c>
      <c r="N157" s="263" t="s">
        <v>42</v>
      </c>
      <c r="O157" s="72"/>
      <c r="P157" s="215">
        <f>O157*H157</f>
        <v>0</v>
      </c>
      <c r="Q157" s="215">
        <v>1</v>
      </c>
      <c r="R157" s="215">
        <f>Q157*H157</f>
        <v>34.549999999999997</v>
      </c>
      <c r="S157" s="215">
        <v>0</v>
      </c>
      <c r="T157" s="216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17" t="s">
        <v>253</v>
      </c>
      <c r="AT157" s="217" t="s">
        <v>585</v>
      </c>
      <c r="AU157" s="217" t="s">
        <v>88</v>
      </c>
      <c r="AY157" s="18" t="s">
        <v>201</v>
      </c>
      <c r="BE157" s="218">
        <f>IF(N157="základná",J157,0)</f>
        <v>0</v>
      </c>
      <c r="BF157" s="218">
        <f>IF(N157="znížená",J157,0)</f>
        <v>0</v>
      </c>
      <c r="BG157" s="218">
        <f>IF(N157="zákl. prenesená",J157,0)</f>
        <v>0</v>
      </c>
      <c r="BH157" s="218">
        <f>IF(N157="zníž. prenesená",J157,0)</f>
        <v>0</v>
      </c>
      <c r="BI157" s="218">
        <f>IF(N157="nulová",J157,0)</f>
        <v>0</v>
      </c>
      <c r="BJ157" s="18" t="s">
        <v>88</v>
      </c>
      <c r="BK157" s="218">
        <f>ROUND(I157*H157,2)</f>
        <v>0</v>
      </c>
      <c r="BL157" s="18" t="s">
        <v>207</v>
      </c>
      <c r="BM157" s="217" t="s">
        <v>3445</v>
      </c>
    </row>
    <row r="158" spans="1:65" s="13" customFormat="1">
      <c r="B158" s="219"/>
      <c r="C158" s="220"/>
      <c r="D158" s="221" t="s">
        <v>209</v>
      </c>
      <c r="E158" s="222" t="s">
        <v>1</v>
      </c>
      <c r="F158" s="223" t="s">
        <v>3446</v>
      </c>
      <c r="G158" s="220"/>
      <c r="H158" s="224">
        <v>32.899000000000001</v>
      </c>
      <c r="I158" s="225"/>
      <c r="J158" s="220"/>
      <c r="K158" s="220"/>
      <c r="L158" s="226"/>
      <c r="M158" s="227"/>
      <c r="N158" s="228"/>
      <c r="O158" s="228"/>
      <c r="P158" s="228"/>
      <c r="Q158" s="228"/>
      <c r="R158" s="228"/>
      <c r="S158" s="228"/>
      <c r="T158" s="229"/>
      <c r="AT158" s="230" t="s">
        <v>209</v>
      </c>
      <c r="AU158" s="230" t="s">
        <v>88</v>
      </c>
      <c r="AV158" s="13" t="s">
        <v>88</v>
      </c>
      <c r="AW158" s="13" t="s">
        <v>31</v>
      </c>
      <c r="AX158" s="13" t="s">
        <v>76</v>
      </c>
      <c r="AY158" s="230" t="s">
        <v>201</v>
      </c>
    </row>
    <row r="159" spans="1:65" s="13" customFormat="1">
      <c r="B159" s="219"/>
      <c r="C159" s="220"/>
      <c r="D159" s="221" t="s">
        <v>209</v>
      </c>
      <c r="E159" s="222" t="s">
        <v>1</v>
      </c>
      <c r="F159" s="223" t="s">
        <v>3447</v>
      </c>
      <c r="G159" s="220"/>
      <c r="H159" s="224">
        <v>1.645</v>
      </c>
      <c r="I159" s="225"/>
      <c r="J159" s="220"/>
      <c r="K159" s="220"/>
      <c r="L159" s="226"/>
      <c r="M159" s="227"/>
      <c r="N159" s="228"/>
      <c r="O159" s="228"/>
      <c r="P159" s="228"/>
      <c r="Q159" s="228"/>
      <c r="R159" s="228"/>
      <c r="S159" s="228"/>
      <c r="T159" s="229"/>
      <c r="AT159" s="230" t="s">
        <v>209</v>
      </c>
      <c r="AU159" s="230" t="s">
        <v>88</v>
      </c>
      <c r="AV159" s="13" t="s">
        <v>88</v>
      </c>
      <c r="AW159" s="13" t="s">
        <v>31</v>
      </c>
      <c r="AX159" s="13" t="s">
        <v>76</v>
      </c>
      <c r="AY159" s="230" t="s">
        <v>201</v>
      </c>
    </row>
    <row r="160" spans="1:65" s="15" customFormat="1">
      <c r="B160" s="242"/>
      <c r="C160" s="243"/>
      <c r="D160" s="221" t="s">
        <v>209</v>
      </c>
      <c r="E160" s="244" t="s">
        <v>1</v>
      </c>
      <c r="F160" s="245" t="s">
        <v>240</v>
      </c>
      <c r="G160" s="243"/>
      <c r="H160" s="246">
        <v>34.544000000000004</v>
      </c>
      <c r="I160" s="247"/>
      <c r="J160" s="243"/>
      <c r="K160" s="243"/>
      <c r="L160" s="248"/>
      <c r="M160" s="249"/>
      <c r="N160" s="250"/>
      <c r="O160" s="250"/>
      <c r="P160" s="250"/>
      <c r="Q160" s="250"/>
      <c r="R160" s="250"/>
      <c r="S160" s="250"/>
      <c r="T160" s="251"/>
      <c r="AT160" s="252" t="s">
        <v>209</v>
      </c>
      <c r="AU160" s="252" t="s">
        <v>88</v>
      </c>
      <c r="AV160" s="15" t="s">
        <v>219</v>
      </c>
      <c r="AW160" s="15" t="s">
        <v>31</v>
      </c>
      <c r="AX160" s="15" t="s">
        <v>76</v>
      </c>
      <c r="AY160" s="252" t="s">
        <v>201</v>
      </c>
    </row>
    <row r="161" spans="1:65" s="13" customFormat="1">
      <c r="B161" s="219"/>
      <c r="C161" s="220"/>
      <c r="D161" s="221" t="s">
        <v>209</v>
      </c>
      <c r="E161" s="222" t="s">
        <v>1</v>
      </c>
      <c r="F161" s="223" t="s">
        <v>217</v>
      </c>
      <c r="G161" s="220"/>
      <c r="H161" s="224">
        <v>6.0000000000000001E-3</v>
      </c>
      <c r="I161" s="225"/>
      <c r="J161" s="220"/>
      <c r="K161" s="220"/>
      <c r="L161" s="226"/>
      <c r="M161" s="227"/>
      <c r="N161" s="228"/>
      <c r="O161" s="228"/>
      <c r="P161" s="228"/>
      <c r="Q161" s="228"/>
      <c r="R161" s="228"/>
      <c r="S161" s="228"/>
      <c r="T161" s="229"/>
      <c r="AT161" s="230" t="s">
        <v>209</v>
      </c>
      <c r="AU161" s="230" t="s">
        <v>88</v>
      </c>
      <c r="AV161" s="13" t="s">
        <v>88</v>
      </c>
      <c r="AW161" s="13" t="s">
        <v>31</v>
      </c>
      <c r="AX161" s="13" t="s">
        <v>76</v>
      </c>
      <c r="AY161" s="230" t="s">
        <v>201</v>
      </c>
    </row>
    <row r="162" spans="1:65" s="14" customFormat="1">
      <c r="B162" s="231"/>
      <c r="C162" s="232"/>
      <c r="D162" s="221" t="s">
        <v>209</v>
      </c>
      <c r="E162" s="233" t="s">
        <v>1</v>
      </c>
      <c r="F162" s="234" t="s">
        <v>232</v>
      </c>
      <c r="G162" s="232"/>
      <c r="H162" s="235">
        <v>34.550000000000004</v>
      </c>
      <c r="I162" s="236"/>
      <c r="J162" s="232"/>
      <c r="K162" s="232"/>
      <c r="L162" s="237"/>
      <c r="M162" s="238"/>
      <c r="N162" s="239"/>
      <c r="O162" s="239"/>
      <c r="P162" s="239"/>
      <c r="Q162" s="239"/>
      <c r="R162" s="239"/>
      <c r="S162" s="239"/>
      <c r="T162" s="240"/>
      <c r="AT162" s="241" t="s">
        <v>209</v>
      </c>
      <c r="AU162" s="241" t="s">
        <v>88</v>
      </c>
      <c r="AV162" s="14" t="s">
        <v>207</v>
      </c>
      <c r="AW162" s="14" t="s">
        <v>31</v>
      </c>
      <c r="AX162" s="14" t="s">
        <v>83</v>
      </c>
      <c r="AY162" s="241" t="s">
        <v>201</v>
      </c>
    </row>
    <row r="163" spans="1:65" s="12" customFormat="1" ht="22.9" customHeight="1">
      <c r="B163" s="189"/>
      <c r="C163" s="190"/>
      <c r="D163" s="191" t="s">
        <v>75</v>
      </c>
      <c r="E163" s="203" t="s">
        <v>207</v>
      </c>
      <c r="F163" s="203" t="s">
        <v>498</v>
      </c>
      <c r="G163" s="190"/>
      <c r="H163" s="190"/>
      <c r="I163" s="193"/>
      <c r="J163" s="204">
        <f>BK163</f>
        <v>0</v>
      </c>
      <c r="K163" s="190"/>
      <c r="L163" s="195"/>
      <c r="M163" s="196"/>
      <c r="N163" s="197"/>
      <c r="O163" s="197"/>
      <c r="P163" s="198">
        <f>SUM(P164:P167)</f>
        <v>0</v>
      </c>
      <c r="Q163" s="197"/>
      <c r="R163" s="198">
        <f>SUM(R164:R167)</f>
        <v>12.479082</v>
      </c>
      <c r="S163" s="197"/>
      <c r="T163" s="199">
        <f>SUM(T164:T167)</f>
        <v>0</v>
      </c>
      <c r="AR163" s="200" t="s">
        <v>83</v>
      </c>
      <c r="AT163" s="201" t="s">
        <v>75</v>
      </c>
      <c r="AU163" s="201" t="s">
        <v>83</v>
      </c>
      <c r="AY163" s="200" t="s">
        <v>201</v>
      </c>
      <c r="BK163" s="202">
        <f>SUM(BK164:BK167)</f>
        <v>0</v>
      </c>
    </row>
    <row r="164" spans="1:65" s="2" customFormat="1" ht="35.25" customHeight="1">
      <c r="A164" s="35"/>
      <c r="B164" s="36"/>
      <c r="C164" s="205" t="s">
        <v>263</v>
      </c>
      <c r="D164" s="205" t="s">
        <v>203</v>
      </c>
      <c r="E164" s="206" t="s">
        <v>3167</v>
      </c>
      <c r="F164" s="207" t="s">
        <v>3168</v>
      </c>
      <c r="G164" s="208" t="s">
        <v>206</v>
      </c>
      <c r="H164" s="209">
        <v>6.6</v>
      </c>
      <c r="I164" s="210"/>
      <c r="J164" s="211">
        <f>ROUND(I164*H164,2)</f>
        <v>0</v>
      </c>
      <c r="K164" s="212"/>
      <c r="L164" s="40"/>
      <c r="M164" s="213" t="s">
        <v>1</v>
      </c>
      <c r="N164" s="214" t="s">
        <v>42</v>
      </c>
      <c r="O164" s="72"/>
      <c r="P164" s="215">
        <f>O164*H164</f>
        <v>0</v>
      </c>
      <c r="Q164" s="215">
        <v>1.8907700000000001</v>
      </c>
      <c r="R164" s="215">
        <f>Q164*H164</f>
        <v>12.479082</v>
      </c>
      <c r="S164" s="215">
        <v>0</v>
      </c>
      <c r="T164" s="216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17" t="s">
        <v>207</v>
      </c>
      <c r="AT164" s="217" t="s">
        <v>203</v>
      </c>
      <c r="AU164" s="217" t="s">
        <v>88</v>
      </c>
      <c r="AY164" s="18" t="s">
        <v>201</v>
      </c>
      <c r="BE164" s="218">
        <f>IF(N164="základná",J164,0)</f>
        <v>0</v>
      </c>
      <c r="BF164" s="218">
        <f>IF(N164="znížená",J164,0)</f>
        <v>0</v>
      </c>
      <c r="BG164" s="218">
        <f>IF(N164="zákl. prenesená",J164,0)</f>
        <v>0</v>
      </c>
      <c r="BH164" s="218">
        <f>IF(N164="zníž. prenesená",J164,0)</f>
        <v>0</v>
      </c>
      <c r="BI164" s="218">
        <f>IF(N164="nulová",J164,0)</f>
        <v>0</v>
      </c>
      <c r="BJ164" s="18" t="s">
        <v>88</v>
      </c>
      <c r="BK164" s="218">
        <f>ROUND(I164*H164,2)</f>
        <v>0</v>
      </c>
      <c r="BL164" s="18" t="s">
        <v>207</v>
      </c>
      <c r="BM164" s="217" t="s">
        <v>3448</v>
      </c>
    </row>
    <row r="165" spans="1:65" s="13" customFormat="1">
      <c r="B165" s="219"/>
      <c r="C165" s="220"/>
      <c r="D165" s="221" t="s">
        <v>209</v>
      </c>
      <c r="E165" s="222" t="s">
        <v>1</v>
      </c>
      <c r="F165" s="223" t="s">
        <v>3449</v>
      </c>
      <c r="G165" s="220"/>
      <c r="H165" s="224">
        <v>6.633</v>
      </c>
      <c r="I165" s="225"/>
      <c r="J165" s="220"/>
      <c r="K165" s="220"/>
      <c r="L165" s="226"/>
      <c r="M165" s="227"/>
      <c r="N165" s="228"/>
      <c r="O165" s="228"/>
      <c r="P165" s="228"/>
      <c r="Q165" s="228"/>
      <c r="R165" s="228"/>
      <c r="S165" s="228"/>
      <c r="T165" s="229"/>
      <c r="AT165" s="230" t="s">
        <v>209</v>
      </c>
      <c r="AU165" s="230" t="s">
        <v>88</v>
      </c>
      <c r="AV165" s="13" t="s">
        <v>88</v>
      </c>
      <c r="AW165" s="13" t="s">
        <v>31</v>
      </c>
      <c r="AX165" s="13" t="s">
        <v>76</v>
      </c>
      <c r="AY165" s="230" t="s">
        <v>201</v>
      </c>
    </row>
    <row r="166" spans="1:65" s="13" customFormat="1">
      <c r="B166" s="219"/>
      <c r="C166" s="220"/>
      <c r="D166" s="221" t="s">
        <v>209</v>
      </c>
      <c r="E166" s="222" t="s">
        <v>1</v>
      </c>
      <c r="F166" s="223" t="s">
        <v>644</v>
      </c>
      <c r="G166" s="220"/>
      <c r="H166" s="224">
        <v>-3.3000000000000002E-2</v>
      </c>
      <c r="I166" s="225"/>
      <c r="J166" s="220"/>
      <c r="K166" s="220"/>
      <c r="L166" s="226"/>
      <c r="M166" s="227"/>
      <c r="N166" s="228"/>
      <c r="O166" s="228"/>
      <c r="P166" s="228"/>
      <c r="Q166" s="228"/>
      <c r="R166" s="228"/>
      <c r="S166" s="228"/>
      <c r="T166" s="229"/>
      <c r="AT166" s="230" t="s">
        <v>209</v>
      </c>
      <c r="AU166" s="230" t="s">
        <v>88</v>
      </c>
      <c r="AV166" s="13" t="s">
        <v>88</v>
      </c>
      <c r="AW166" s="13" t="s">
        <v>31</v>
      </c>
      <c r="AX166" s="13" t="s">
        <v>76</v>
      </c>
      <c r="AY166" s="230" t="s">
        <v>201</v>
      </c>
    </row>
    <row r="167" spans="1:65" s="14" customFormat="1">
      <c r="B167" s="231"/>
      <c r="C167" s="232"/>
      <c r="D167" s="221" t="s">
        <v>209</v>
      </c>
      <c r="E167" s="233" t="s">
        <v>1</v>
      </c>
      <c r="F167" s="234" t="s">
        <v>232</v>
      </c>
      <c r="G167" s="232"/>
      <c r="H167" s="235">
        <v>6.6</v>
      </c>
      <c r="I167" s="236"/>
      <c r="J167" s="232"/>
      <c r="K167" s="232"/>
      <c r="L167" s="237"/>
      <c r="M167" s="238"/>
      <c r="N167" s="239"/>
      <c r="O167" s="239"/>
      <c r="P167" s="239"/>
      <c r="Q167" s="239"/>
      <c r="R167" s="239"/>
      <c r="S167" s="239"/>
      <c r="T167" s="240"/>
      <c r="AT167" s="241" t="s">
        <v>209</v>
      </c>
      <c r="AU167" s="241" t="s">
        <v>88</v>
      </c>
      <c r="AV167" s="14" t="s">
        <v>207</v>
      </c>
      <c r="AW167" s="14" t="s">
        <v>31</v>
      </c>
      <c r="AX167" s="14" t="s">
        <v>83</v>
      </c>
      <c r="AY167" s="241" t="s">
        <v>201</v>
      </c>
    </row>
    <row r="168" spans="1:65" s="12" customFormat="1" ht="22.9" customHeight="1">
      <c r="B168" s="189"/>
      <c r="C168" s="190"/>
      <c r="D168" s="191" t="s">
        <v>75</v>
      </c>
      <c r="E168" s="203" t="s">
        <v>253</v>
      </c>
      <c r="F168" s="203" t="s">
        <v>3172</v>
      </c>
      <c r="G168" s="190"/>
      <c r="H168" s="190"/>
      <c r="I168" s="193"/>
      <c r="J168" s="204">
        <f>BK168</f>
        <v>0</v>
      </c>
      <c r="K168" s="190"/>
      <c r="L168" s="195"/>
      <c r="M168" s="196"/>
      <c r="N168" s="197"/>
      <c r="O168" s="197"/>
      <c r="P168" s="198">
        <f>SUM(P169:P185)</f>
        <v>0</v>
      </c>
      <c r="Q168" s="197"/>
      <c r="R168" s="198">
        <f>SUM(R169:R185)</f>
        <v>0.84491000000000016</v>
      </c>
      <c r="S168" s="197"/>
      <c r="T168" s="199">
        <f>SUM(T169:T185)</f>
        <v>0</v>
      </c>
      <c r="AR168" s="200" t="s">
        <v>83</v>
      </c>
      <c r="AT168" s="201" t="s">
        <v>75</v>
      </c>
      <c r="AU168" s="201" t="s">
        <v>83</v>
      </c>
      <c r="AY168" s="200" t="s">
        <v>201</v>
      </c>
      <c r="BK168" s="202">
        <f>SUM(BK169:BK185)</f>
        <v>0</v>
      </c>
    </row>
    <row r="169" spans="1:65" s="2" customFormat="1" ht="32.25" customHeight="1">
      <c r="A169" s="35"/>
      <c r="B169" s="36"/>
      <c r="C169" s="205" t="s">
        <v>273</v>
      </c>
      <c r="D169" s="205" t="s">
        <v>203</v>
      </c>
      <c r="E169" s="206" t="s">
        <v>3378</v>
      </c>
      <c r="F169" s="207" t="s">
        <v>3379</v>
      </c>
      <c r="G169" s="208" t="s">
        <v>618</v>
      </c>
      <c r="H169" s="209">
        <v>33</v>
      </c>
      <c r="I169" s="210"/>
      <c r="J169" s="211">
        <f>ROUND(I169*H169,2)</f>
        <v>0</v>
      </c>
      <c r="K169" s="212"/>
      <c r="L169" s="40"/>
      <c r="M169" s="213" t="s">
        <v>1</v>
      </c>
      <c r="N169" s="214" t="s">
        <v>42</v>
      </c>
      <c r="O169" s="72"/>
      <c r="P169" s="215">
        <f>O169*H169</f>
        <v>0</v>
      </c>
      <c r="Q169" s="215">
        <v>1.0000000000000001E-5</v>
      </c>
      <c r="R169" s="215">
        <f>Q169*H169</f>
        <v>3.3000000000000005E-4</v>
      </c>
      <c r="S169" s="215">
        <v>0</v>
      </c>
      <c r="T169" s="216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17" t="s">
        <v>207</v>
      </c>
      <c r="AT169" s="217" t="s">
        <v>203</v>
      </c>
      <c r="AU169" s="217" t="s">
        <v>88</v>
      </c>
      <c r="AY169" s="18" t="s">
        <v>201</v>
      </c>
      <c r="BE169" s="218">
        <f>IF(N169="základná",J169,0)</f>
        <v>0</v>
      </c>
      <c r="BF169" s="218">
        <f>IF(N169="znížená",J169,0)</f>
        <v>0</v>
      </c>
      <c r="BG169" s="218">
        <f>IF(N169="zákl. prenesená",J169,0)</f>
        <v>0</v>
      </c>
      <c r="BH169" s="218">
        <f>IF(N169="zníž. prenesená",J169,0)</f>
        <v>0</v>
      </c>
      <c r="BI169" s="218">
        <f>IF(N169="nulová",J169,0)</f>
        <v>0</v>
      </c>
      <c r="BJ169" s="18" t="s">
        <v>88</v>
      </c>
      <c r="BK169" s="218">
        <f>ROUND(I169*H169,2)</f>
        <v>0</v>
      </c>
      <c r="BL169" s="18" t="s">
        <v>207</v>
      </c>
      <c r="BM169" s="217" t="s">
        <v>3450</v>
      </c>
    </row>
    <row r="170" spans="1:65" s="16" customFormat="1">
      <c r="B170" s="264"/>
      <c r="C170" s="265"/>
      <c r="D170" s="221" t="s">
        <v>209</v>
      </c>
      <c r="E170" s="266" t="s">
        <v>1</v>
      </c>
      <c r="F170" s="267" t="s">
        <v>3451</v>
      </c>
      <c r="G170" s="265"/>
      <c r="H170" s="266" t="s">
        <v>1</v>
      </c>
      <c r="I170" s="268"/>
      <c r="J170" s="265"/>
      <c r="K170" s="265"/>
      <c r="L170" s="269"/>
      <c r="M170" s="270"/>
      <c r="N170" s="271"/>
      <c r="O170" s="271"/>
      <c r="P170" s="271"/>
      <c r="Q170" s="271"/>
      <c r="R170" s="271"/>
      <c r="S170" s="271"/>
      <c r="T170" s="272"/>
      <c r="AT170" s="273" t="s">
        <v>209</v>
      </c>
      <c r="AU170" s="273" t="s">
        <v>88</v>
      </c>
      <c r="AV170" s="16" t="s">
        <v>83</v>
      </c>
      <c r="AW170" s="16" t="s">
        <v>31</v>
      </c>
      <c r="AX170" s="16" t="s">
        <v>76</v>
      </c>
      <c r="AY170" s="273" t="s">
        <v>201</v>
      </c>
    </row>
    <row r="171" spans="1:65" s="13" customFormat="1">
      <c r="B171" s="219"/>
      <c r="C171" s="220"/>
      <c r="D171" s="221" t="s">
        <v>209</v>
      </c>
      <c r="E171" s="222" t="s">
        <v>1</v>
      </c>
      <c r="F171" s="223" t="s">
        <v>3452</v>
      </c>
      <c r="G171" s="220"/>
      <c r="H171" s="224">
        <v>33</v>
      </c>
      <c r="I171" s="225"/>
      <c r="J171" s="220"/>
      <c r="K171" s="220"/>
      <c r="L171" s="226"/>
      <c r="M171" s="227"/>
      <c r="N171" s="228"/>
      <c r="O171" s="228"/>
      <c r="P171" s="228"/>
      <c r="Q171" s="228"/>
      <c r="R171" s="228"/>
      <c r="S171" s="228"/>
      <c r="T171" s="229"/>
      <c r="AT171" s="230" t="s">
        <v>209</v>
      </c>
      <c r="AU171" s="230" t="s">
        <v>88</v>
      </c>
      <c r="AV171" s="13" t="s">
        <v>88</v>
      </c>
      <c r="AW171" s="13" t="s">
        <v>31</v>
      </c>
      <c r="AX171" s="13" t="s">
        <v>83</v>
      </c>
      <c r="AY171" s="230" t="s">
        <v>201</v>
      </c>
    </row>
    <row r="172" spans="1:65" s="2" customFormat="1" ht="32.25" customHeight="1">
      <c r="A172" s="35"/>
      <c r="B172" s="36"/>
      <c r="C172" s="253" t="s">
        <v>280</v>
      </c>
      <c r="D172" s="253" t="s">
        <v>585</v>
      </c>
      <c r="E172" s="254" t="s">
        <v>3453</v>
      </c>
      <c r="F172" s="255" t="s">
        <v>3454</v>
      </c>
      <c r="G172" s="256" t="s">
        <v>366</v>
      </c>
      <c r="H172" s="257">
        <v>18</v>
      </c>
      <c r="I172" s="258"/>
      <c r="J172" s="259">
        <f>ROUND(I172*H172,2)</f>
        <v>0</v>
      </c>
      <c r="K172" s="260"/>
      <c r="L172" s="261"/>
      <c r="M172" s="262" t="s">
        <v>1</v>
      </c>
      <c r="N172" s="263" t="s">
        <v>42</v>
      </c>
      <c r="O172" s="72"/>
      <c r="P172" s="215">
        <f>O172*H172</f>
        <v>0</v>
      </c>
      <c r="Q172" s="215">
        <v>5.2399999999999999E-3</v>
      </c>
      <c r="R172" s="215">
        <f>Q172*H172</f>
        <v>9.4320000000000001E-2</v>
      </c>
      <c r="S172" s="215">
        <v>0</v>
      </c>
      <c r="T172" s="216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17" t="s">
        <v>253</v>
      </c>
      <c r="AT172" s="217" t="s">
        <v>585</v>
      </c>
      <c r="AU172" s="217" t="s">
        <v>88</v>
      </c>
      <c r="AY172" s="18" t="s">
        <v>201</v>
      </c>
      <c r="BE172" s="218">
        <f>IF(N172="základná",J172,0)</f>
        <v>0</v>
      </c>
      <c r="BF172" s="218">
        <f>IF(N172="znížená",J172,0)</f>
        <v>0</v>
      </c>
      <c r="BG172" s="218">
        <f>IF(N172="zákl. prenesená",J172,0)</f>
        <v>0</v>
      </c>
      <c r="BH172" s="218">
        <f>IF(N172="zníž. prenesená",J172,0)</f>
        <v>0</v>
      </c>
      <c r="BI172" s="218">
        <f>IF(N172="nulová",J172,0)</f>
        <v>0</v>
      </c>
      <c r="BJ172" s="18" t="s">
        <v>88</v>
      </c>
      <c r="BK172" s="218">
        <f>ROUND(I172*H172,2)</f>
        <v>0</v>
      </c>
      <c r="BL172" s="18" t="s">
        <v>207</v>
      </c>
      <c r="BM172" s="217" t="s">
        <v>3455</v>
      </c>
    </row>
    <row r="173" spans="1:65" s="13" customFormat="1">
      <c r="B173" s="219"/>
      <c r="C173" s="220"/>
      <c r="D173" s="221" t="s">
        <v>209</v>
      </c>
      <c r="E173" s="222" t="s">
        <v>1</v>
      </c>
      <c r="F173" s="223" t="s">
        <v>3456</v>
      </c>
      <c r="G173" s="220"/>
      <c r="H173" s="224">
        <v>18.035</v>
      </c>
      <c r="I173" s="225"/>
      <c r="J173" s="220"/>
      <c r="K173" s="220"/>
      <c r="L173" s="226"/>
      <c r="M173" s="227"/>
      <c r="N173" s="228"/>
      <c r="O173" s="228"/>
      <c r="P173" s="228"/>
      <c r="Q173" s="228"/>
      <c r="R173" s="228"/>
      <c r="S173" s="228"/>
      <c r="T173" s="229"/>
      <c r="AT173" s="230" t="s">
        <v>209</v>
      </c>
      <c r="AU173" s="230" t="s">
        <v>88</v>
      </c>
      <c r="AV173" s="13" t="s">
        <v>88</v>
      </c>
      <c r="AW173" s="13" t="s">
        <v>31</v>
      </c>
      <c r="AX173" s="13" t="s">
        <v>76</v>
      </c>
      <c r="AY173" s="230" t="s">
        <v>201</v>
      </c>
    </row>
    <row r="174" spans="1:65" s="13" customFormat="1">
      <c r="B174" s="219"/>
      <c r="C174" s="220"/>
      <c r="D174" s="221" t="s">
        <v>209</v>
      </c>
      <c r="E174" s="222" t="s">
        <v>1</v>
      </c>
      <c r="F174" s="223" t="s">
        <v>1400</v>
      </c>
      <c r="G174" s="220"/>
      <c r="H174" s="224">
        <v>-3.5000000000000003E-2</v>
      </c>
      <c r="I174" s="225"/>
      <c r="J174" s="220"/>
      <c r="K174" s="220"/>
      <c r="L174" s="226"/>
      <c r="M174" s="227"/>
      <c r="N174" s="228"/>
      <c r="O174" s="228"/>
      <c r="P174" s="228"/>
      <c r="Q174" s="228"/>
      <c r="R174" s="228"/>
      <c r="S174" s="228"/>
      <c r="T174" s="229"/>
      <c r="AT174" s="230" t="s">
        <v>209</v>
      </c>
      <c r="AU174" s="230" t="s">
        <v>88</v>
      </c>
      <c r="AV174" s="13" t="s">
        <v>88</v>
      </c>
      <c r="AW174" s="13" t="s">
        <v>31</v>
      </c>
      <c r="AX174" s="13" t="s">
        <v>76</v>
      </c>
      <c r="AY174" s="230" t="s">
        <v>201</v>
      </c>
    </row>
    <row r="175" spans="1:65" s="14" customFormat="1">
      <c r="B175" s="231"/>
      <c r="C175" s="232"/>
      <c r="D175" s="221" t="s">
        <v>209</v>
      </c>
      <c r="E175" s="233" t="s">
        <v>1</v>
      </c>
      <c r="F175" s="234" t="s">
        <v>232</v>
      </c>
      <c r="G175" s="232"/>
      <c r="H175" s="235">
        <v>18</v>
      </c>
      <c r="I175" s="236"/>
      <c r="J175" s="232"/>
      <c r="K175" s="232"/>
      <c r="L175" s="237"/>
      <c r="M175" s="238"/>
      <c r="N175" s="239"/>
      <c r="O175" s="239"/>
      <c r="P175" s="239"/>
      <c r="Q175" s="239"/>
      <c r="R175" s="239"/>
      <c r="S175" s="239"/>
      <c r="T175" s="240"/>
      <c r="AT175" s="241" t="s">
        <v>209</v>
      </c>
      <c r="AU175" s="241" t="s">
        <v>88</v>
      </c>
      <c r="AV175" s="14" t="s">
        <v>207</v>
      </c>
      <c r="AW175" s="14" t="s">
        <v>31</v>
      </c>
      <c r="AX175" s="14" t="s">
        <v>83</v>
      </c>
      <c r="AY175" s="241" t="s">
        <v>201</v>
      </c>
    </row>
    <row r="176" spans="1:65" s="2" customFormat="1" ht="16.5" customHeight="1">
      <c r="A176" s="35"/>
      <c r="B176" s="36"/>
      <c r="C176" s="205" t="s">
        <v>291</v>
      </c>
      <c r="D176" s="205" t="s">
        <v>203</v>
      </c>
      <c r="E176" s="206" t="s">
        <v>3457</v>
      </c>
      <c r="F176" s="207" t="s">
        <v>3458</v>
      </c>
      <c r="G176" s="208" t="s">
        <v>366</v>
      </c>
      <c r="H176" s="209">
        <v>2</v>
      </c>
      <c r="I176" s="210"/>
      <c r="J176" s="211">
        <f t="shared" ref="J176:J182" si="0">ROUND(I176*H176,2)</f>
        <v>0</v>
      </c>
      <c r="K176" s="212"/>
      <c r="L176" s="40"/>
      <c r="M176" s="213" t="s">
        <v>1</v>
      </c>
      <c r="N176" s="214" t="s">
        <v>42</v>
      </c>
      <c r="O176" s="72"/>
      <c r="P176" s="215">
        <f t="shared" ref="P176:P182" si="1">O176*H176</f>
        <v>0</v>
      </c>
      <c r="Q176" s="215">
        <v>5.0000000000000002E-5</v>
      </c>
      <c r="R176" s="215">
        <f t="shared" ref="R176:R182" si="2">Q176*H176</f>
        <v>1E-4</v>
      </c>
      <c r="S176" s="215">
        <v>0</v>
      </c>
      <c r="T176" s="216">
        <f t="shared" ref="T176:T182" si="3"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17" t="s">
        <v>207</v>
      </c>
      <c r="AT176" s="217" t="s">
        <v>203</v>
      </c>
      <c r="AU176" s="217" t="s">
        <v>88</v>
      </c>
      <c r="AY176" s="18" t="s">
        <v>201</v>
      </c>
      <c r="BE176" s="218">
        <f t="shared" ref="BE176:BE182" si="4">IF(N176="základná",J176,0)</f>
        <v>0</v>
      </c>
      <c r="BF176" s="218">
        <f t="shared" ref="BF176:BF182" si="5">IF(N176="znížená",J176,0)</f>
        <v>0</v>
      </c>
      <c r="BG176" s="218">
        <f t="shared" ref="BG176:BG182" si="6">IF(N176="zákl. prenesená",J176,0)</f>
        <v>0</v>
      </c>
      <c r="BH176" s="218">
        <f t="shared" ref="BH176:BH182" si="7">IF(N176="zníž. prenesená",J176,0)</f>
        <v>0</v>
      </c>
      <c r="BI176" s="218">
        <f t="shared" ref="BI176:BI182" si="8">IF(N176="nulová",J176,0)</f>
        <v>0</v>
      </c>
      <c r="BJ176" s="18" t="s">
        <v>88</v>
      </c>
      <c r="BK176" s="218">
        <f t="shared" ref="BK176:BK182" si="9">ROUND(I176*H176,2)</f>
        <v>0</v>
      </c>
      <c r="BL176" s="18" t="s">
        <v>207</v>
      </c>
      <c r="BM176" s="217" t="s">
        <v>3459</v>
      </c>
    </row>
    <row r="177" spans="1:65" s="2" customFormat="1" ht="27.75" customHeight="1">
      <c r="A177" s="35"/>
      <c r="B177" s="36"/>
      <c r="C177" s="253" t="s">
        <v>298</v>
      </c>
      <c r="D177" s="253" t="s">
        <v>585</v>
      </c>
      <c r="E177" s="254" t="s">
        <v>3460</v>
      </c>
      <c r="F177" s="255" t="s">
        <v>3461</v>
      </c>
      <c r="G177" s="256" t="s">
        <v>366</v>
      </c>
      <c r="H177" s="257">
        <v>2</v>
      </c>
      <c r="I177" s="258"/>
      <c r="J177" s="259">
        <f t="shared" si="0"/>
        <v>0</v>
      </c>
      <c r="K177" s="260"/>
      <c r="L177" s="261"/>
      <c r="M177" s="262" t="s">
        <v>1</v>
      </c>
      <c r="N177" s="263" t="s">
        <v>42</v>
      </c>
      <c r="O177" s="72"/>
      <c r="P177" s="215">
        <f t="shared" si="1"/>
        <v>0</v>
      </c>
      <c r="Q177" s="215">
        <v>5.2999999999999998E-4</v>
      </c>
      <c r="R177" s="215">
        <f t="shared" si="2"/>
        <v>1.06E-3</v>
      </c>
      <c r="S177" s="215">
        <v>0</v>
      </c>
      <c r="T177" s="216">
        <f t="shared" si="3"/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17" t="s">
        <v>253</v>
      </c>
      <c r="AT177" s="217" t="s">
        <v>585</v>
      </c>
      <c r="AU177" s="217" t="s">
        <v>88</v>
      </c>
      <c r="AY177" s="18" t="s">
        <v>201</v>
      </c>
      <c r="BE177" s="218">
        <f t="shared" si="4"/>
        <v>0</v>
      </c>
      <c r="BF177" s="218">
        <f t="shared" si="5"/>
        <v>0</v>
      </c>
      <c r="BG177" s="218">
        <f t="shared" si="6"/>
        <v>0</v>
      </c>
      <c r="BH177" s="218">
        <f t="shared" si="7"/>
        <v>0</v>
      </c>
      <c r="BI177" s="218">
        <f t="shared" si="8"/>
        <v>0</v>
      </c>
      <c r="BJ177" s="18" t="s">
        <v>88</v>
      </c>
      <c r="BK177" s="218">
        <f t="shared" si="9"/>
        <v>0</v>
      </c>
      <c r="BL177" s="18" t="s">
        <v>207</v>
      </c>
      <c r="BM177" s="217" t="s">
        <v>3462</v>
      </c>
    </row>
    <row r="178" spans="1:65" s="2" customFormat="1" ht="16.5" customHeight="1">
      <c r="A178" s="35"/>
      <c r="B178" s="36"/>
      <c r="C178" s="205" t="s">
        <v>302</v>
      </c>
      <c r="D178" s="205" t="s">
        <v>203</v>
      </c>
      <c r="E178" s="206" t="s">
        <v>3386</v>
      </c>
      <c r="F178" s="207" t="s">
        <v>3387</v>
      </c>
      <c r="G178" s="208" t="s">
        <v>618</v>
      </c>
      <c r="H178" s="209">
        <v>33</v>
      </c>
      <c r="I178" s="210"/>
      <c r="J178" s="211">
        <f t="shared" si="0"/>
        <v>0</v>
      </c>
      <c r="K178" s="212"/>
      <c r="L178" s="40"/>
      <c r="M178" s="213" t="s">
        <v>1</v>
      </c>
      <c r="N178" s="214" t="s">
        <v>42</v>
      </c>
      <c r="O178" s="72"/>
      <c r="P178" s="215">
        <f t="shared" si="1"/>
        <v>0</v>
      </c>
      <c r="Q178" s="215">
        <v>1.856E-2</v>
      </c>
      <c r="R178" s="215">
        <f t="shared" si="2"/>
        <v>0.61248000000000002</v>
      </c>
      <c r="S178" s="215">
        <v>0</v>
      </c>
      <c r="T178" s="216">
        <f t="shared" si="3"/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17" t="s">
        <v>207</v>
      </c>
      <c r="AT178" s="217" t="s">
        <v>203</v>
      </c>
      <c r="AU178" s="217" t="s">
        <v>88</v>
      </c>
      <c r="AY178" s="18" t="s">
        <v>201</v>
      </c>
      <c r="BE178" s="218">
        <f t="shared" si="4"/>
        <v>0</v>
      </c>
      <c r="BF178" s="218">
        <f t="shared" si="5"/>
        <v>0</v>
      </c>
      <c r="BG178" s="218">
        <f t="shared" si="6"/>
        <v>0</v>
      </c>
      <c r="BH178" s="218">
        <f t="shared" si="7"/>
        <v>0</v>
      </c>
      <c r="BI178" s="218">
        <f t="shared" si="8"/>
        <v>0</v>
      </c>
      <c r="BJ178" s="18" t="s">
        <v>88</v>
      </c>
      <c r="BK178" s="218">
        <f t="shared" si="9"/>
        <v>0</v>
      </c>
      <c r="BL178" s="18" t="s">
        <v>207</v>
      </c>
      <c r="BM178" s="217" t="s">
        <v>3463</v>
      </c>
    </row>
    <row r="179" spans="1:65" s="2" customFormat="1" ht="31.5" customHeight="1">
      <c r="A179" s="35"/>
      <c r="B179" s="36"/>
      <c r="C179" s="205" t="s">
        <v>308</v>
      </c>
      <c r="D179" s="205" t="s">
        <v>203</v>
      </c>
      <c r="E179" s="206" t="s">
        <v>3464</v>
      </c>
      <c r="F179" s="207" t="s">
        <v>3465</v>
      </c>
      <c r="G179" s="208" t="s">
        <v>366</v>
      </c>
      <c r="H179" s="209">
        <v>3</v>
      </c>
      <c r="I179" s="210"/>
      <c r="J179" s="211">
        <f t="shared" si="0"/>
        <v>0</v>
      </c>
      <c r="K179" s="212"/>
      <c r="L179" s="40"/>
      <c r="M179" s="213" t="s">
        <v>1</v>
      </c>
      <c r="N179" s="214" t="s">
        <v>42</v>
      </c>
      <c r="O179" s="72"/>
      <c r="P179" s="215">
        <f t="shared" si="1"/>
        <v>0</v>
      </c>
      <c r="Q179" s="215">
        <v>3.0000000000000001E-5</v>
      </c>
      <c r="R179" s="215">
        <f t="shared" si="2"/>
        <v>9.0000000000000006E-5</v>
      </c>
      <c r="S179" s="215">
        <v>0</v>
      </c>
      <c r="T179" s="216">
        <f t="shared" si="3"/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17" t="s">
        <v>207</v>
      </c>
      <c r="AT179" s="217" t="s">
        <v>203</v>
      </c>
      <c r="AU179" s="217" t="s">
        <v>88</v>
      </c>
      <c r="AY179" s="18" t="s">
        <v>201</v>
      </c>
      <c r="BE179" s="218">
        <f t="shared" si="4"/>
        <v>0</v>
      </c>
      <c r="BF179" s="218">
        <f t="shared" si="5"/>
        <v>0</v>
      </c>
      <c r="BG179" s="218">
        <f t="shared" si="6"/>
        <v>0</v>
      </c>
      <c r="BH179" s="218">
        <f t="shared" si="7"/>
        <v>0</v>
      </c>
      <c r="BI179" s="218">
        <f t="shared" si="8"/>
        <v>0</v>
      </c>
      <c r="BJ179" s="18" t="s">
        <v>88</v>
      </c>
      <c r="BK179" s="218">
        <f t="shared" si="9"/>
        <v>0</v>
      </c>
      <c r="BL179" s="18" t="s">
        <v>207</v>
      </c>
      <c r="BM179" s="217" t="s">
        <v>3466</v>
      </c>
    </row>
    <row r="180" spans="1:65" s="2" customFormat="1" ht="27.75" customHeight="1">
      <c r="A180" s="35"/>
      <c r="B180" s="36"/>
      <c r="C180" s="253" t="s">
        <v>315</v>
      </c>
      <c r="D180" s="253" t="s">
        <v>585</v>
      </c>
      <c r="E180" s="254" t="s">
        <v>3392</v>
      </c>
      <c r="F180" s="255" t="s">
        <v>3393</v>
      </c>
      <c r="G180" s="256" t="s">
        <v>366</v>
      </c>
      <c r="H180" s="257">
        <v>3</v>
      </c>
      <c r="I180" s="258"/>
      <c r="J180" s="259">
        <f t="shared" si="0"/>
        <v>0</v>
      </c>
      <c r="K180" s="260"/>
      <c r="L180" s="261"/>
      <c r="M180" s="262" t="s">
        <v>1</v>
      </c>
      <c r="N180" s="263" t="s">
        <v>42</v>
      </c>
      <c r="O180" s="72"/>
      <c r="P180" s="215">
        <f t="shared" si="1"/>
        <v>0</v>
      </c>
      <c r="Q180" s="215">
        <v>5.5300000000000002E-3</v>
      </c>
      <c r="R180" s="215">
        <f t="shared" si="2"/>
        <v>1.6590000000000001E-2</v>
      </c>
      <c r="S180" s="215">
        <v>0</v>
      </c>
      <c r="T180" s="216">
        <f t="shared" si="3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17" t="s">
        <v>253</v>
      </c>
      <c r="AT180" s="217" t="s">
        <v>585</v>
      </c>
      <c r="AU180" s="217" t="s">
        <v>88</v>
      </c>
      <c r="AY180" s="18" t="s">
        <v>201</v>
      </c>
      <c r="BE180" s="218">
        <f t="shared" si="4"/>
        <v>0</v>
      </c>
      <c r="BF180" s="218">
        <f t="shared" si="5"/>
        <v>0</v>
      </c>
      <c r="BG180" s="218">
        <f t="shared" si="6"/>
        <v>0</v>
      </c>
      <c r="BH180" s="218">
        <f t="shared" si="7"/>
        <v>0</v>
      </c>
      <c r="BI180" s="218">
        <f t="shared" si="8"/>
        <v>0</v>
      </c>
      <c r="BJ180" s="18" t="s">
        <v>88</v>
      </c>
      <c r="BK180" s="218">
        <f t="shared" si="9"/>
        <v>0</v>
      </c>
      <c r="BL180" s="18" t="s">
        <v>207</v>
      </c>
      <c r="BM180" s="217" t="s">
        <v>3467</v>
      </c>
    </row>
    <row r="181" spans="1:65" s="2" customFormat="1" ht="25.5" customHeight="1">
      <c r="A181" s="35"/>
      <c r="B181" s="36"/>
      <c r="C181" s="253" t="s">
        <v>326</v>
      </c>
      <c r="D181" s="253" t="s">
        <v>585</v>
      </c>
      <c r="E181" s="254" t="s">
        <v>3395</v>
      </c>
      <c r="F181" s="255" t="s">
        <v>3396</v>
      </c>
      <c r="G181" s="256" t="s">
        <v>366</v>
      </c>
      <c r="H181" s="257">
        <v>3</v>
      </c>
      <c r="I181" s="258"/>
      <c r="J181" s="259">
        <f t="shared" si="0"/>
        <v>0</v>
      </c>
      <c r="K181" s="260"/>
      <c r="L181" s="261"/>
      <c r="M181" s="262" t="s">
        <v>1</v>
      </c>
      <c r="N181" s="263" t="s">
        <v>42</v>
      </c>
      <c r="O181" s="72"/>
      <c r="P181" s="215">
        <f t="shared" si="1"/>
        <v>0</v>
      </c>
      <c r="Q181" s="215">
        <v>3.73E-2</v>
      </c>
      <c r="R181" s="215">
        <f t="shared" si="2"/>
        <v>0.1119</v>
      </c>
      <c r="S181" s="215">
        <v>0</v>
      </c>
      <c r="T181" s="216">
        <f t="shared" si="3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17" t="s">
        <v>253</v>
      </c>
      <c r="AT181" s="217" t="s">
        <v>585</v>
      </c>
      <c r="AU181" s="217" t="s">
        <v>88</v>
      </c>
      <c r="AY181" s="18" t="s">
        <v>201</v>
      </c>
      <c r="BE181" s="218">
        <f t="shared" si="4"/>
        <v>0</v>
      </c>
      <c r="BF181" s="218">
        <f t="shared" si="5"/>
        <v>0</v>
      </c>
      <c r="BG181" s="218">
        <f t="shared" si="6"/>
        <v>0</v>
      </c>
      <c r="BH181" s="218">
        <f t="shared" si="7"/>
        <v>0</v>
      </c>
      <c r="BI181" s="218">
        <f t="shared" si="8"/>
        <v>0</v>
      </c>
      <c r="BJ181" s="18" t="s">
        <v>88</v>
      </c>
      <c r="BK181" s="218">
        <f t="shared" si="9"/>
        <v>0</v>
      </c>
      <c r="BL181" s="18" t="s">
        <v>207</v>
      </c>
      <c r="BM181" s="217" t="s">
        <v>3468</v>
      </c>
    </row>
    <row r="182" spans="1:65" s="2" customFormat="1" ht="24" customHeight="1">
      <c r="A182" s="35"/>
      <c r="B182" s="36"/>
      <c r="C182" s="205" t="s">
        <v>341</v>
      </c>
      <c r="D182" s="205" t="s">
        <v>203</v>
      </c>
      <c r="E182" s="206" t="s">
        <v>3401</v>
      </c>
      <c r="F182" s="207" t="s">
        <v>3402</v>
      </c>
      <c r="G182" s="208" t="s">
        <v>618</v>
      </c>
      <c r="H182" s="209">
        <v>40.200000000000003</v>
      </c>
      <c r="I182" s="210"/>
      <c r="J182" s="211">
        <f t="shared" si="0"/>
        <v>0</v>
      </c>
      <c r="K182" s="212"/>
      <c r="L182" s="40"/>
      <c r="M182" s="213" t="s">
        <v>1</v>
      </c>
      <c r="N182" s="214" t="s">
        <v>42</v>
      </c>
      <c r="O182" s="72"/>
      <c r="P182" s="215">
        <f t="shared" si="1"/>
        <v>0</v>
      </c>
      <c r="Q182" s="215">
        <v>2.0000000000000001E-4</v>
      </c>
      <c r="R182" s="215">
        <f t="shared" si="2"/>
        <v>8.0400000000000003E-3</v>
      </c>
      <c r="S182" s="215">
        <v>0</v>
      </c>
      <c r="T182" s="216">
        <f t="shared" si="3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17" t="s">
        <v>207</v>
      </c>
      <c r="AT182" s="217" t="s">
        <v>203</v>
      </c>
      <c r="AU182" s="217" t="s">
        <v>88</v>
      </c>
      <c r="AY182" s="18" t="s">
        <v>201</v>
      </c>
      <c r="BE182" s="218">
        <f t="shared" si="4"/>
        <v>0</v>
      </c>
      <c r="BF182" s="218">
        <f t="shared" si="5"/>
        <v>0</v>
      </c>
      <c r="BG182" s="218">
        <f t="shared" si="6"/>
        <v>0</v>
      </c>
      <c r="BH182" s="218">
        <f t="shared" si="7"/>
        <v>0</v>
      </c>
      <c r="BI182" s="218">
        <f t="shared" si="8"/>
        <v>0</v>
      </c>
      <c r="BJ182" s="18" t="s">
        <v>88</v>
      </c>
      <c r="BK182" s="218">
        <f t="shared" si="9"/>
        <v>0</v>
      </c>
      <c r="BL182" s="18" t="s">
        <v>207</v>
      </c>
      <c r="BM182" s="217" t="s">
        <v>3469</v>
      </c>
    </row>
    <row r="183" spans="1:65" s="13" customFormat="1">
      <c r="B183" s="219"/>
      <c r="C183" s="220"/>
      <c r="D183" s="221" t="s">
        <v>209</v>
      </c>
      <c r="E183" s="222" t="s">
        <v>1</v>
      </c>
      <c r="F183" s="223" t="s">
        <v>3452</v>
      </c>
      <c r="G183" s="220"/>
      <c r="H183" s="224">
        <v>33</v>
      </c>
      <c r="I183" s="225"/>
      <c r="J183" s="220"/>
      <c r="K183" s="220"/>
      <c r="L183" s="226"/>
      <c r="M183" s="227"/>
      <c r="N183" s="228"/>
      <c r="O183" s="228"/>
      <c r="P183" s="228"/>
      <c r="Q183" s="228"/>
      <c r="R183" s="228"/>
      <c r="S183" s="228"/>
      <c r="T183" s="229"/>
      <c r="AT183" s="230" t="s">
        <v>209</v>
      </c>
      <c r="AU183" s="230" t="s">
        <v>88</v>
      </c>
      <c r="AV183" s="13" t="s">
        <v>88</v>
      </c>
      <c r="AW183" s="13" t="s">
        <v>31</v>
      </c>
      <c r="AX183" s="13" t="s">
        <v>76</v>
      </c>
      <c r="AY183" s="230" t="s">
        <v>201</v>
      </c>
    </row>
    <row r="184" spans="1:65" s="13" customFormat="1">
      <c r="B184" s="219"/>
      <c r="C184" s="220"/>
      <c r="D184" s="221" t="s">
        <v>209</v>
      </c>
      <c r="E184" s="222" t="s">
        <v>1</v>
      </c>
      <c r="F184" s="223" t="s">
        <v>3470</v>
      </c>
      <c r="G184" s="220"/>
      <c r="H184" s="224">
        <v>7.2</v>
      </c>
      <c r="I184" s="225"/>
      <c r="J184" s="220"/>
      <c r="K184" s="220"/>
      <c r="L184" s="226"/>
      <c r="M184" s="227"/>
      <c r="N184" s="228"/>
      <c r="O184" s="228"/>
      <c r="P184" s="228"/>
      <c r="Q184" s="228"/>
      <c r="R184" s="228"/>
      <c r="S184" s="228"/>
      <c r="T184" s="229"/>
      <c r="AT184" s="230" t="s">
        <v>209</v>
      </c>
      <c r="AU184" s="230" t="s">
        <v>88</v>
      </c>
      <c r="AV184" s="13" t="s">
        <v>88</v>
      </c>
      <c r="AW184" s="13" t="s">
        <v>31</v>
      </c>
      <c r="AX184" s="13" t="s">
        <v>76</v>
      </c>
      <c r="AY184" s="230" t="s">
        <v>201</v>
      </c>
    </row>
    <row r="185" spans="1:65" s="14" customFormat="1">
      <c r="B185" s="231"/>
      <c r="C185" s="232"/>
      <c r="D185" s="221" t="s">
        <v>209</v>
      </c>
      <c r="E185" s="233" t="s">
        <v>1</v>
      </c>
      <c r="F185" s="234" t="s">
        <v>232</v>
      </c>
      <c r="G185" s="232"/>
      <c r="H185" s="235">
        <v>40.200000000000003</v>
      </c>
      <c r="I185" s="236"/>
      <c r="J185" s="232"/>
      <c r="K185" s="232"/>
      <c r="L185" s="237"/>
      <c r="M185" s="238"/>
      <c r="N185" s="239"/>
      <c r="O185" s="239"/>
      <c r="P185" s="239"/>
      <c r="Q185" s="239"/>
      <c r="R185" s="239"/>
      <c r="S185" s="239"/>
      <c r="T185" s="240"/>
      <c r="AT185" s="241" t="s">
        <v>209</v>
      </c>
      <c r="AU185" s="241" t="s">
        <v>88</v>
      </c>
      <c r="AV185" s="14" t="s">
        <v>207</v>
      </c>
      <c r="AW185" s="14" t="s">
        <v>31</v>
      </c>
      <c r="AX185" s="14" t="s">
        <v>83</v>
      </c>
      <c r="AY185" s="241" t="s">
        <v>201</v>
      </c>
    </row>
    <row r="186" spans="1:65" s="12" customFormat="1" ht="22.9" customHeight="1">
      <c r="B186" s="189"/>
      <c r="C186" s="190"/>
      <c r="D186" s="191" t="s">
        <v>75</v>
      </c>
      <c r="E186" s="203" t="s">
        <v>871</v>
      </c>
      <c r="F186" s="203" t="s">
        <v>884</v>
      </c>
      <c r="G186" s="190"/>
      <c r="H186" s="190"/>
      <c r="I186" s="193"/>
      <c r="J186" s="204">
        <f>BK186</f>
        <v>0</v>
      </c>
      <c r="K186" s="190"/>
      <c r="L186" s="195"/>
      <c r="M186" s="196"/>
      <c r="N186" s="197"/>
      <c r="O186" s="197"/>
      <c r="P186" s="198">
        <f>P187</f>
        <v>0</v>
      </c>
      <c r="Q186" s="197"/>
      <c r="R186" s="198">
        <f>R187</f>
        <v>0</v>
      </c>
      <c r="S186" s="197"/>
      <c r="T186" s="199">
        <f>T187</f>
        <v>0</v>
      </c>
      <c r="AR186" s="200" t="s">
        <v>83</v>
      </c>
      <c r="AT186" s="201" t="s">
        <v>75</v>
      </c>
      <c r="AU186" s="201" t="s">
        <v>83</v>
      </c>
      <c r="AY186" s="200" t="s">
        <v>201</v>
      </c>
      <c r="BK186" s="202">
        <f>BK187</f>
        <v>0</v>
      </c>
    </row>
    <row r="187" spans="1:65" s="2" customFormat="1" ht="25.5" customHeight="1">
      <c r="A187" s="35"/>
      <c r="B187" s="36"/>
      <c r="C187" s="205" t="s">
        <v>7</v>
      </c>
      <c r="D187" s="205" t="s">
        <v>203</v>
      </c>
      <c r="E187" s="206" t="s">
        <v>3218</v>
      </c>
      <c r="F187" s="207" t="s">
        <v>3219</v>
      </c>
      <c r="G187" s="208" t="s">
        <v>329</v>
      </c>
      <c r="H187" s="209">
        <v>47.874000000000002</v>
      </c>
      <c r="I187" s="210"/>
      <c r="J187" s="211">
        <f>ROUND(I187*H187,2)</f>
        <v>0</v>
      </c>
      <c r="K187" s="212"/>
      <c r="L187" s="40"/>
      <c r="M187" s="274" t="s">
        <v>1</v>
      </c>
      <c r="N187" s="275" t="s">
        <v>42</v>
      </c>
      <c r="O187" s="276"/>
      <c r="P187" s="277">
        <f>O187*H187</f>
        <v>0</v>
      </c>
      <c r="Q187" s="277">
        <v>0</v>
      </c>
      <c r="R187" s="277">
        <f>Q187*H187</f>
        <v>0</v>
      </c>
      <c r="S187" s="277">
        <v>0</v>
      </c>
      <c r="T187" s="278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17" t="s">
        <v>207</v>
      </c>
      <c r="AT187" s="217" t="s">
        <v>203</v>
      </c>
      <c r="AU187" s="217" t="s">
        <v>88</v>
      </c>
      <c r="AY187" s="18" t="s">
        <v>201</v>
      </c>
      <c r="BE187" s="218">
        <f>IF(N187="základná",J187,0)</f>
        <v>0</v>
      </c>
      <c r="BF187" s="218">
        <f>IF(N187="znížená",J187,0)</f>
        <v>0</v>
      </c>
      <c r="BG187" s="218">
        <f>IF(N187="zákl. prenesená",J187,0)</f>
        <v>0</v>
      </c>
      <c r="BH187" s="218">
        <f>IF(N187="zníž. prenesená",J187,0)</f>
        <v>0</v>
      </c>
      <c r="BI187" s="218">
        <f>IF(N187="nulová",J187,0)</f>
        <v>0</v>
      </c>
      <c r="BJ187" s="18" t="s">
        <v>88</v>
      </c>
      <c r="BK187" s="218">
        <f>ROUND(I187*H187,2)</f>
        <v>0</v>
      </c>
      <c r="BL187" s="18" t="s">
        <v>207</v>
      </c>
      <c r="BM187" s="217" t="s">
        <v>3471</v>
      </c>
    </row>
    <row r="188" spans="1:65" s="2" customFormat="1" ht="6.95" customHeight="1">
      <c r="A188" s="35"/>
      <c r="B188" s="55"/>
      <c r="C188" s="56"/>
      <c r="D188" s="56"/>
      <c r="E188" s="56"/>
      <c r="F188" s="56"/>
      <c r="G188" s="56"/>
      <c r="H188" s="56"/>
      <c r="I188" s="155"/>
      <c r="J188" s="56"/>
      <c r="K188" s="56"/>
      <c r="L188" s="40"/>
      <c r="M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</row>
  </sheetData>
  <autoFilter ref="C124:K187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08"/>
  <sheetViews>
    <sheetView showGridLines="0" topLeftCell="A177" zoomScaleNormal="100" workbookViewId="0">
      <selection activeCell="V129" sqref="V129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12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1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AT2" s="18" t="s">
        <v>128</v>
      </c>
    </row>
    <row r="3" spans="1:46" s="1" customFormat="1" ht="6.95" customHeight="1">
      <c r="B3" s="113"/>
      <c r="C3" s="114"/>
      <c r="D3" s="114"/>
      <c r="E3" s="114"/>
      <c r="F3" s="114"/>
      <c r="G3" s="114"/>
      <c r="H3" s="114"/>
      <c r="I3" s="115"/>
      <c r="J3" s="114"/>
      <c r="K3" s="114"/>
      <c r="L3" s="21"/>
      <c r="AT3" s="18" t="s">
        <v>76</v>
      </c>
    </row>
    <row r="4" spans="1:46" s="1" customFormat="1" ht="24.95" customHeight="1">
      <c r="B4" s="21"/>
      <c r="D4" s="116" t="s">
        <v>149</v>
      </c>
      <c r="I4" s="112"/>
      <c r="L4" s="21"/>
      <c r="M4" s="117" t="s">
        <v>9</v>
      </c>
      <c r="AT4" s="18" t="s">
        <v>4</v>
      </c>
    </row>
    <row r="5" spans="1:46" s="1" customFormat="1" ht="6.95" customHeight="1">
      <c r="B5" s="21"/>
      <c r="I5" s="112"/>
      <c r="L5" s="21"/>
    </row>
    <row r="6" spans="1:46" s="1" customFormat="1" ht="12" customHeight="1">
      <c r="B6" s="21"/>
      <c r="D6" s="118" t="s">
        <v>15</v>
      </c>
      <c r="I6" s="112"/>
      <c r="L6" s="21"/>
    </row>
    <row r="7" spans="1:46" s="1" customFormat="1" ht="23.25" customHeight="1">
      <c r="B7" s="21"/>
      <c r="E7" s="339" t="str">
        <f>'Časť 1'!K6</f>
        <v>Detské jasle Komárno - výstavba zariadenia služieb rodinného a pracovného života</v>
      </c>
      <c r="F7" s="340"/>
      <c r="G7" s="340"/>
      <c r="H7" s="340"/>
      <c r="I7" s="112"/>
      <c r="L7" s="21"/>
    </row>
    <row r="8" spans="1:46" s="1" customFormat="1" ht="12" customHeight="1">
      <c r="B8" s="21"/>
      <c r="D8" s="118" t="s">
        <v>150</v>
      </c>
      <c r="I8" s="112"/>
      <c r="L8" s="21"/>
    </row>
    <row r="9" spans="1:46" s="2" customFormat="1" ht="16.5" customHeight="1">
      <c r="A9" s="35"/>
      <c r="B9" s="40"/>
      <c r="C9" s="35"/>
      <c r="D9" s="35"/>
      <c r="E9" s="339" t="s">
        <v>3472</v>
      </c>
      <c r="F9" s="341"/>
      <c r="G9" s="341"/>
      <c r="H9" s="341"/>
      <c r="I9" s="119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18" t="s">
        <v>152</v>
      </c>
      <c r="E10" s="35"/>
      <c r="F10" s="35"/>
      <c r="G10" s="35"/>
      <c r="H10" s="35"/>
      <c r="I10" s="119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42" t="s">
        <v>3473</v>
      </c>
      <c r="F11" s="341"/>
      <c r="G11" s="341"/>
      <c r="H11" s="341"/>
      <c r="I11" s="119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>
      <c r="A12" s="35"/>
      <c r="B12" s="40"/>
      <c r="C12" s="35"/>
      <c r="D12" s="35"/>
      <c r="E12" s="35"/>
      <c r="F12" s="35"/>
      <c r="G12" s="35"/>
      <c r="H12" s="35"/>
      <c r="I12" s="119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18" t="s">
        <v>17</v>
      </c>
      <c r="E13" s="35"/>
      <c r="F13" s="111" t="s">
        <v>1</v>
      </c>
      <c r="G13" s="35"/>
      <c r="H13" s="35"/>
      <c r="I13" s="120" t="s">
        <v>18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8" t="s">
        <v>19</v>
      </c>
      <c r="E14" s="35"/>
      <c r="F14" s="111" t="s">
        <v>20</v>
      </c>
      <c r="G14" s="35"/>
      <c r="H14" s="35"/>
      <c r="I14" s="120" t="s">
        <v>21</v>
      </c>
      <c r="J14" s="121" t="str">
        <f>'Časť 1'!AN9</f>
        <v>21. 4. 2020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119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18" t="s">
        <v>23</v>
      </c>
      <c r="E16" s="35"/>
      <c r="F16" s="35"/>
      <c r="G16" s="35"/>
      <c r="H16" s="35"/>
      <c r="I16" s="120" t="s">
        <v>24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25</v>
      </c>
      <c r="F17" s="35"/>
      <c r="G17" s="35"/>
      <c r="H17" s="35"/>
      <c r="I17" s="120" t="s">
        <v>26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119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18" t="s">
        <v>27</v>
      </c>
      <c r="E19" s="35"/>
      <c r="F19" s="35"/>
      <c r="G19" s="35"/>
      <c r="H19" s="35"/>
      <c r="I19" s="120" t="s">
        <v>24</v>
      </c>
      <c r="J19" s="31" t="str">
        <f>'Časť 1'!AN14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43" t="str">
        <f>'Časť 1'!E15</f>
        <v>Vyplň údaj</v>
      </c>
      <c r="F20" s="344"/>
      <c r="G20" s="344"/>
      <c r="H20" s="344"/>
      <c r="I20" s="120" t="s">
        <v>26</v>
      </c>
      <c r="J20" s="31" t="str">
        <f>'Časť 1'!AN15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119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18" t="s">
        <v>29</v>
      </c>
      <c r="E22" s="35"/>
      <c r="F22" s="35"/>
      <c r="G22" s="35"/>
      <c r="H22" s="35"/>
      <c r="I22" s="120" t="s">
        <v>24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30</v>
      </c>
      <c r="F23" s="35"/>
      <c r="G23" s="35"/>
      <c r="H23" s="35"/>
      <c r="I23" s="120" t="s">
        <v>26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119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18" t="s">
        <v>32</v>
      </c>
      <c r="E25" s="35"/>
      <c r="F25" s="35"/>
      <c r="G25" s="35"/>
      <c r="H25" s="35"/>
      <c r="I25" s="120" t="s">
        <v>24</v>
      </c>
      <c r="J25" s="111" t="str">
        <f>IF('Časť 1'!AN20="","",'Časť 1'!AN20)</f>
        <v/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tr">
        <f>IF('Časť 1'!E21="","",'Časť 1'!E21)</f>
        <v xml:space="preserve"> </v>
      </c>
      <c r="F26" s="35"/>
      <c r="G26" s="35"/>
      <c r="H26" s="35"/>
      <c r="I26" s="120" t="s">
        <v>26</v>
      </c>
      <c r="J26" s="111" t="str">
        <f>IF('Časť 1'!AN21="","",'Časť 1'!AN21)</f>
        <v/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119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18" t="s">
        <v>34</v>
      </c>
      <c r="E28" s="35"/>
      <c r="F28" s="35"/>
      <c r="G28" s="35"/>
      <c r="H28" s="35"/>
      <c r="I28" s="119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23.25" customHeight="1">
      <c r="A29" s="122"/>
      <c r="B29" s="123"/>
      <c r="C29" s="122"/>
      <c r="D29" s="122"/>
      <c r="E29" s="345" t="s">
        <v>154</v>
      </c>
      <c r="F29" s="345"/>
      <c r="G29" s="345"/>
      <c r="H29" s="345"/>
      <c r="I29" s="124"/>
      <c r="J29" s="122"/>
      <c r="K29" s="122"/>
      <c r="L29" s="125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119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6"/>
      <c r="E31" s="126"/>
      <c r="F31" s="126"/>
      <c r="G31" s="126"/>
      <c r="H31" s="126"/>
      <c r="I31" s="127"/>
      <c r="J31" s="126"/>
      <c r="K31" s="126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8" t="s">
        <v>36</v>
      </c>
      <c r="E32" s="35"/>
      <c r="F32" s="35"/>
      <c r="G32" s="35"/>
      <c r="H32" s="35"/>
      <c r="I32" s="119"/>
      <c r="J32" s="129">
        <f>ROUND(J128,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6"/>
      <c r="E33" s="126"/>
      <c r="F33" s="126"/>
      <c r="G33" s="126"/>
      <c r="H33" s="126"/>
      <c r="I33" s="127"/>
      <c r="J33" s="126"/>
      <c r="K33" s="126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30" t="s">
        <v>38</v>
      </c>
      <c r="G34" s="35"/>
      <c r="H34" s="35"/>
      <c r="I34" s="131" t="s">
        <v>37</v>
      </c>
      <c r="J34" s="130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32" t="s">
        <v>40</v>
      </c>
      <c r="E35" s="118" t="s">
        <v>41</v>
      </c>
      <c r="F35" s="133">
        <f>ROUND((SUM(BE128:BE207)),  2)</f>
        <v>0</v>
      </c>
      <c r="G35" s="35"/>
      <c r="H35" s="35"/>
      <c r="I35" s="134">
        <v>0.2</v>
      </c>
      <c r="J35" s="133">
        <f>ROUND(((SUM(BE128:BE207))*I35),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18" t="s">
        <v>42</v>
      </c>
      <c r="F36" s="133">
        <f>ROUND((SUM(BF128:BF207)),  2)</f>
        <v>0</v>
      </c>
      <c r="G36" s="35"/>
      <c r="H36" s="35"/>
      <c r="I36" s="134">
        <v>0.2</v>
      </c>
      <c r="J36" s="133">
        <f>ROUND(((SUM(BF128:BF207))*I36),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8" t="s">
        <v>43</v>
      </c>
      <c r="F37" s="133">
        <f>ROUND((SUM(BG128:BG207)),  2)</f>
        <v>0</v>
      </c>
      <c r="G37" s="35"/>
      <c r="H37" s="35"/>
      <c r="I37" s="134">
        <v>0.2</v>
      </c>
      <c r="J37" s="133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18" t="s">
        <v>44</v>
      </c>
      <c r="F38" s="133">
        <f>ROUND((SUM(BH128:BH207)),  2)</f>
        <v>0</v>
      </c>
      <c r="G38" s="35"/>
      <c r="H38" s="35"/>
      <c r="I38" s="134">
        <v>0.2</v>
      </c>
      <c r="J38" s="133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18" t="s">
        <v>45</v>
      </c>
      <c r="F39" s="133">
        <f>ROUND((SUM(BI128:BI207)),  2)</f>
        <v>0</v>
      </c>
      <c r="G39" s="35"/>
      <c r="H39" s="35"/>
      <c r="I39" s="134">
        <v>0</v>
      </c>
      <c r="J39" s="133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119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5"/>
      <c r="D41" s="136" t="s">
        <v>46</v>
      </c>
      <c r="E41" s="137"/>
      <c r="F41" s="137"/>
      <c r="G41" s="138" t="s">
        <v>47</v>
      </c>
      <c r="H41" s="139" t="s">
        <v>48</v>
      </c>
      <c r="I41" s="140"/>
      <c r="J41" s="141">
        <f>SUM(J32:J39)</f>
        <v>0</v>
      </c>
      <c r="K41" s="142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119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I43" s="112"/>
      <c r="L43" s="21"/>
    </row>
    <row r="44" spans="1:31" s="1" customFormat="1" ht="14.45" customHeight="1">
      <c r="B44" s="21"/>
      <c r="I44" s="112"/>
      <c r="L44" s="21"/>
    </row>
    <row r="45" spans="1:31" s="1" customFormat="1" ht="14.45" customHeight="1">
      <c r="B45" s="21"/>
      <c r="I45" s="112"/>
      <c r="L45" s="21"/>
    </row>
    <row r="46" spans="1:31" s="1" customFormat="1" ht="14.45" customHeight="1">
      <c r="B46" s="21"/>
      <c r="I46" s="112"/>
      <c r="L46" s="21"/>
    </row>
    <row r="47" spans="1:31" s="1" customFormat="1" ht="14.45" customHeight="1">
      <c r="B47" s="21"/>
      <c r="I47" s="112"/>
      <c r="L47" s="21"/>
    </row>
    <row r="48" spans="1:31" s="1" customFormat="1" ht="14.45" customHeight="1">
      <c r="B48" s="21"/>
      <c r="I48" s="112"/>
      <c r="L48" s="21"/>
    </row>
    <row r="49" spans="1:31" s="1" customFormat="1" ht="14.45" customHeight="1">
      <c r="B49" s="21"/>
      <c r="I49" s="112"/>
      <c r="L49" s="21"/>
    </row>
    <row r="50" spans="1:31" s="2" customFormat="1" ht="14.45" customHeight="1">
      <c r="B50" s="52"/>
      <c r="D50" s="143" t="s">
        <v>49</v>
      </c>
      <c r="E50" s="144"/>
      <c r="F50" s="144"/>
      <c r="G50" s="143" t="s">
        <v>50</v>
      </c>
      <c r="H50" s="144"/>
      <c r="I50" s="145"/>
      <c r="J50" s="144"/>
      <c r="K50" s="144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6" t="s">
        <v>51</v>
      </c>
      <c r="E61" s="147"/>
      <c r="F61" s="148" t="s">
        <v>52</v>
      </c>
      <c r="G61" s="146" t="s">
        <v>51</v>
      </c>
      <c r="H61" s="147"/>
      <c r="I61" s="149"/>
      <c r="J61" s="150" t="s">
        <v>52</v>
      </c>
      <c r="K61" s="147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43" t="s">
        <v>53</v>
      </c>
      <c r="E65" s="151"/>
      <c r="F65" s="151"/>
      <c r="G65" s="143" t="s">
        <v>54</v>
      </c>
      <c r="H65" s="151"/>
      <c r="I65" s="152"/>
      <c r="J65" s="151"/>
      <c r="K65" s="151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6" t="s">
        <v>51</v>
      </c>
      <c r="E76" s="147"/>
      <c r="F76" s="148" t="s">
        <v>52</v>
      </c>
      <c r="G76" s="146" t="s">
        <v>51</v>
      </c>
      <c r="H76" s="147"/>
      <c r="I76" s="149"/>
      <c r="J76" s="150" t="s">
        <v>52</v>
      </c>
      <c r="K76" s="147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53"/>
      <c r="C77" s="154"/>
      <c r="D77" s="154"/>
      <c r="E77" s="154"/>
      <c r="F77" s="154"/>
      <c r="G77" s="154"/>
      <c r="H77" s="154"/>
      <c r="I77" s="155"/>
      <c r="J77" s="154"/>
      <c r="K77" s="154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56"/>
      <c r="C81" s="157"/>
      <c r="D81" s="157"/>
      <c r="E81" s="157"/>
      <c r="F81" s="157"/>
      <c r="G81" s="157"/>
      <c r="H81" s="157"/>
      <c r="I81" s="158"/>
      <c r="J81" s="157"/>
      <c r="K81" s="157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155</v>
      </c>
      <c r="D82" s="37"/>
      <c r="E82" s="37"/>
      <c r="F82" s="37"/>
      <c r="G82" s="37"/>
      <c r="H82" s="37"/>
      <c r="I82" s="119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119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119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23.25" customHeight="1">
      <c r="A85" s="35"/>
      <c r="B85" s="36"/>
      <c r="C85" s="37"/>
      <c r="D85" s="37"/>
      <c r="E85" s="337" t="str">
        <f>E7</f>
        <v>Detské jasle Komárno - výstavba zariadenia služieb rodinného a pracovného života</v>
      </c>
      <c r="F85" s="338"/>
      <c r="G85" s="338"/>
      <c r="H85" s="338"/>
      <c r="I85" s="119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150</v>
      </c>
      <c r="D86" s="23"/>
      <c r="E86" s="23"/>
      <c r="F86" s="23"/>
      <c r="G86" s="23"/>
      <c r="H86" s="23"/>
      <c r="I86" s="112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37" t="s">
        <v>3472</v>
      </c>
      <c r="F87" s="336"/>
      <c r="G87" s="336"/>
      <c r="H87" s="336"/>
      <c r="I87" s="119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152</v>
      </c>
      <c r="D88" s="37"/>
      <c r="E88" s="37"/>
      <c r="F88" s="37"/>
      <c r="G88" s="37"/>
      <c r="H88" s="37"/>
      <c r="I88" s="119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305" t="str">
        <f>E11</f>
        <v>01 - SO-04.1  STL pripojovací plynovod</v>
      </c>
      <c r="F89" s="336"/>
      <c r="G89" s="336"/>
      <c r="H89" s="336"/>
      <c r="I89" s="119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119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19</v>
      </c>
      <c r="D91" s="37"/>
      <c r="E91" s="37"/>
      <c r="F91" s="28" t="str">
        <f>F14</f>
        <v>Komárno, Ul. gen. Klapku, p. č. 7046/4, 7051/393</v>
      </c>
      <c r="G91" s="37"/>
      <c r="H91" s="37"/>
      <c r="I91" s="120" t="s">
        <v>21</v>
      </c>
      <c r="J91" s="67" t="str">
        <f>IF(J14="","",J14)</f>
        <v>21. 4. 2020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119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23</v>
      </c>
      <c r="D93" s="37"/>
      <c r="E93" s="37"/>
      <c r="F93" s="28" t="str">
        <f>E17</f>
        <v>Amante n. o., Marcelová</v>
      </c>
      <c r="G93" s="37"/>
      <c r="H93" s="37"/>
      <c r="I93" s="120" t="s">
        <v>29</v>
      </c>
      <c r="J93" s="33" t="str">
        <f>E23</f>
        <v>Ing. Olivér Csémy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27</v>
      </c>
      <c r="D94" s="37"/>
      <c r="E94" s="37"/>
      <c r="F94" s="28" t="str">
        <f>IF(E20="","",E20)</f>
        <v>Vyplň údaj</v>
      </c>
      <c r="G94" s="37"/>
      <c r="H94" s="37"/>
      <c r="I94" s="120" t="s">
        <v>32</v>
      </c>
      <c r="J94" s="33" t="str">
        <f>E26</f>
        <v xml:space="preserve"> 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119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9" t="s">
        <v>156</v>
      </c>
      <c r="D96" s="160"/>
      <c r="E96" s="160"/>
      <c r="F96" s="160"/>
      <c r="G96" s="160"/>
      <c r="H96" s="160"/>
      <c r="I96" s="161"/>
      <c r="J96" s="162" t="s">
        <v>157</v>
      </c>
      <c r="K96" s="160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119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63" t="s">
        <v>158</v>
      </c>
      <c r="D98" s="37"/>
      <c r="E98" s="37"/>
      <c r="F98" s="37"/>
      <c r="G98" s="37"/>
      <c r="H98" s="37"/>
      <c r="I98" s="119"/>
      <c r="J98" s="85">
        <f>J128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159</v>
      </c>
    </row>
    <row r="99" spans="1:47" s="9" customFormat="1" ht="24.95" customHeight="1">
      <c r="B99" s="164"/>
      <c r="C99" s="165"/>
      <c r="D99" s="166" t="s">
        <v>160</v>
      </c>
      <c r="E99" s="167"/>
      <c r="F99" s="167"/>
      <c r="G99" s="167"/>
      <c r="H99" s="167"/>
      <c r="I99" s="168"/>
      <c r="J99" s="169">
        <f>J129</f>
        <v>0</v>
      </c>
      <c r="K99" s="165"/>
      <c r="L99" s="170"/>
    </row>
    <row r="100" spans="1:47" s="10" customFormat="1" ht="19.899999999999999" customHeight="1">
      <c r="B100" s="171"/>
      <c r="C100" s="105"/>
      <c r="D100" s="172" t="s">
        <v>161</v>
      </c>
      <c r="E100" s="173"/>
      <c r="F100" s="173"/>
      <c r="G100" s="173"/>
      <c r="H100" s="173"/>
      <c r="I100" s="174"/>
      <c r="J100" s="175">
        <f>J130</f>
        <v>0</v>
      </c>
      <c r="K100" s="105"/>
      <c r="L100" s="176"/>
    </row>
    <row r="101" spans="1:47" s="10" customFormat="1" ht="19.899999999999999" customHeight="1">
      <c r="B101" s="171"/>
      <c r="C101" s="105"/>
      <c r="D101" s="172" t="s">
        <v>164</v>
      </c>
      <c r="E101" s="173"/>
      <c r="F101" s="173"/>
      <c r="G101" s="173"/>
      <c r="H101" s="173"/>
      <c r="I101" s="174"/>
      <c r="J101" s="175">
        <f>J169</f>
        <v>0</v>
      </c>
      <c r="K101" s="105"/>
      <c r="L101" s="176"/>
    </row>
    <row r="102" spans="1:47" s="10" customFormat="1" ht="19.899999999999999" customHeight="1">
      <c r="B102" s="171"/>
      <c r="C102" s="105"/>
      <c r="D102" s="172" t="s">
        <v>3104</v>
      </c>
      <c r="E102" s="173"/>
      <c r="F102" s="173"/>
      <c r="G102" s="173"/>
      <c r="H102" s="173"/>
      <c r="I102" s="174"/>
      <c r="J102" s="175">
        <f>J174</f>
        <v>0</v>
      </c>
      <c r="K102" s="105"/>
      <c r="L102" s="176"/>
    </row>
    <row r="103" spans="1:47" s="10" customFormat="1" ht="19.899999999999999" customHeight="1">
      <c r="B103" s="171"/>
      <c r="C103" s="105"/>
      <c r="D103" s="172" t="s">
        <v>168</v>
      </c>
      <c r="E103" s="173"/>
      <c r="F103" s="173"/>
      <c r="G103" s="173"/>
      <c r="H103" s="173"/>
      <c r="I103" s="174"/>
      <c r="J103" s="175">
        <f>J191</f>
        <v>0</v>
      </c>
      <c r="K103" s="105"/>
      <c r="L103" s="176"/>
    </row>
    <row r="104" spans="1:47" s="9" customFormat="1" ht="24.95" customHeight="1">
      <c r="B104" s="164"/>
      <c r="C104" s="165"/>
      <c r="D104" s="166" t="s">
        <v>2572</v>
      </c>
      <c r="E104" s="167"/>
      <c r="F104" s="167"/>
      <c r="G104" s="167"/>
      <c r="H104" s="167"/>
      <c r="I104" s="168"/>
      <c r="J104" s="169">
        <f>J193</f>
        <v>0</v>
      </c>
      <c r="K104" s="165"/>
      <c r="L104" s="170"/>
    </row>
    <row r="105" spans="1:47" s="10" customFormat="1" ht="19.899999999999999" customHeight="1">
      <c r="B105" s="171"/>
      <c r="C105" s="105"/>
      <c r="D105" s="172" t="s">
        <v>3474</v>
      </c>
      <c r="E105" s="173"/>
      <c r="F105" s="173"/>
      <c r="G105" s="173"/>
      <c r="H105" s="173"/>
      <c r="I105" s="174"/>
      <c r="J105" s="175">
        <f>J194</f>
        <v>0</v>
      </c>
      <c r="K105" s="105"/>
      <c r="L105" s="176"/>
    </row>
    <row r="106" spans="1:47" s="9" customFormat="1" ht="24.95" customHeight="1">
      <c r="B106" s="164"/>
      <c r="C106" s="165"/>
      <c r="D106" s="166" t="s">
        <v>2300</v>
      </c>
      <c r="E106" s="167"/>
      <c r="F106" s="167"/>
      <c r="G106" s="167"/>
      <c r="H106" s="167"/>
      <c r="I106" s="168"/>
      <c r="J106" s="169">
        <f>J206</f>
        <v>0</v>
      </c>
      <c r="K106" s="165"/>
      <c r="L106" s="170"/>
    </row>
    <row r="107" spans="1:47" s="2" customFormat="1" ht="21.75" customHeight="1">
      <c r="A107" s="35"/>
      <c r="B107" s="36"/>
      <c r="C107" s="37"/>
      <c r="D107" s="37"/>
      <c r="E107" s="37"/>
      <c r="F107" s="37"/>
      <c r="G107" s="37"/>
      <c r="H107" s="37"/>
      <c r="I107" s="119"/>
      <c r="J107" s="37"/>
      <c r="K107" s="37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47" s="2" customFormat="1" ht="6.95" customHeight="1">
      <c r="A108" s="35"/>
      <c r="B108" s="55"/>
      <c r="C108" s="56"/>
      <c r="D108" s="56"/>
      <c r="E108" s="56"/>
      <c r="F108" s="56"/>
      <c r="G108" s="56"/>
      <c r="H108" s="56"/>
      <c r="I108" s="155"/>
      <c r="J108" s="56"/>
      <c r="K108" s="56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12" spans="1:47" s="2" customFormat="1" ht="6.95" customHeight="1">
      <c r="A112" s="35"/>
      <c r="B112" s="57"/>
      <c r="C112" s="58"/>
      <c r="D112" s="58"/>
      <c r="E112" s="58"/>
      <c r="F112" s="58"/>
      <c r="G112" s="58"/>
      <c r="H112" s="58"/>
      <c r="I112" s="158"/>
      <c r="J112" s="58"/>
      <c r="K112" s="58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3" s="2" customFormat="1" ht="24.95" customHeight="1">
      <c r="A113" s="35"/>
      <c r="B113" s="36"/>
      <c r="C113" s="24" t="s">
        <v>188</v>
      </c>
      <c r="D113" s="37"/>
      <c r="E113" s="37"/>
      <c r="F113" s="37"/>
      <c r="G113" s="37"/>
      <c r="H113" s="37"/>
      <c r="I113" s="119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3" s="2" customFormat="1" ht="6.95" customHeight="1">
      <c r="A114" s="35"/>
      <c r="B114" s="36"/>
      <c r="C114" s="37"/>
      <c r="D114" s="37"/>
      <c r="E114" s="37"/>
      <c r="F114" s="37"/>
      <c r="G114" s="37"/>
      <c r="H114" s="37"/>
      <c r="I114" s="119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3" s="2" customFormat="1" ht="12" customHeight="1">
      <c r="A115" s="35"/>
      <c r="B115" s="36"/>
      <c r="C115" s="30" t="s">
        <v>15</v>
      </c>
      <c r="D115" s="37"/>
      <c r="E115" s="37"/>
      <c r="F115" s="37"/>
      <c r="G115" s="37"/>
      <c r="H115" s="37"/>
      <c r="I115" s="119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3" s="2" customFormat="1" ht="23.25" customHeight="1">
      <c r="A116" s="35"/>
      <c r="B116" s="36"/>
      <c r="C116" s="37"/>
      <c r="D116" s="37"/>
      <c r="E116" s="337" t="str">
        <f>E7</f>
        <v>Detské jasle Komárno - výstavba zariadenia služieb rodinného a pracovného života</v>
      </c>
      <c r="F116" s="338"/>
      <c r="G116" s="338"/>
      <c r="H116" s="338"/>
      <c r="I116" s="119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3" s="1" customFormat="1" ht="12" customHeight="1">
      <c r="B117" s="22"/>
      <c r="C117" s="30" t="s">
        <v>150</v>
      </c>
      <c r="D117" s="23"/>
      <c r="E117" s="23"/>
      <c r="F117" s="23"/>
      <c r="G117" s="23"/>
      <c r="H117" s="23"/>
      <c r="I117" s="112"/>
      <c r="J117" s="23"/>
      <c r="K117" s="23"/>
      <c r="L117" s="21"/>
    </row>
    <row r="118" spans="1:63" s="2" customFormat="1" ht="16.5" customHeight="1">
      <c r="A118" s="35"/>
      <c r="B118" s="36"/>
      <c r="C118" s="37"/>
      <c r="D118" s="37"/>
      <c r="E118" s="337" t="s">
        <v>3472</v>
      </c>
      <c r="F118" s="336"/>
      <c r="G118" s="336"/>
      <c r="H118" s="336"/>
      <c r="I118" s="119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3" s="2" customFormat="1" ht="12" customHeight="1">
      <c r="A119" s="35"/>
      <c r="B119" s="36"/>
      <c r="C119" s="30" t="s">
        <v>152</v>
      </c>
      <c r="D119" s="37"/>
      <c r="E119" s="37"/>
      <c r="F119" s="37"/>
      <c r="G119" s="37"/>
      <c r="H119" s="37"/>
      <c r="I119" s="119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3" s="2" customFormat="1" ht="16.5" customHeight="1">
      <c r="A120" s="35"/>
      <c r="B120" s="36"/>
      <c r="C120" s="37"/>
      <c r="D120" s="37"/>
      <c r="E120" s="305" t="str">
        <f>E11</f>
        <v>01 - SO-04.1  STL pripojovací plynovod</v>
      </c>
      <c r="F120" s="336"/>
      <c r="G120" s="336"/>
      <c r="H120" s="336"/>
      <c r="I120" s="119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3" s="2" customFormat="1" ht="6.95" customHeight="1">
      <c r="A121" s="35"/>
      <c r="B121" s="36"/>
      <c r="C121" s="37"/>
      <c r="D121" s="37"/>
      <c r="E121" s="37"/>
      <c r="F121" s="37"/>
      <c r="G121" s="37"/>
      <c r="H121" s="37"/>
      <c r="I121" s="119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3" s="2" customFormat="1" ht="12" customHeight="1">
      <c r="A122" s="35"/>
      <c r="B122" s="36"/>
      <c r="C122" s="30" t="s">
        <v>19</v>
      </c>
      <c r="D122" s="37"/>
      <c r="E122" s="37"/>
      <c r="F122" s="28" t="str">
        <f>F14</f>
        <v>Komárno, Ul. gen. Klapku, p. č. 7046/4, 7051/393</v>
      </c>
      <c r="G122" s="37"/>
      <c r="H122" s="37"/>
      <c r="I122" s="120" t="s">
        <v>21</v>
      </c>
      <c r="J122" s="67" t="str">
        <f>IF(J14="","",J14)</f>
        <v>21. 4. 2020</v>
      </c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3" s="2" customFormat="1" ht="6.95" customHeight="1">
      <c r="A123" s="35"/>
      <c r="B123" s="36"/>
      <c r="C123" s="37"/>
      <c r="D123" s="37"/>
      <c r="E123" s="37"/>
      <c r="F123" s="37"/>
      <c r="G123" s="37"/>
      <c r="H123" s="37"/>
      <c r="I123" s="119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3" s="2" customFormat="1" ht="15.2" customHeight="1">
      <c r="A124" s="35"/>
      <c r="B124" s="36"/>
      <c r="C124" s="30" t="s">
        <v>23</v>
      </c>
      <c r="D124" s="37"/>
      <c r="E124" s="37"/>
      <c r="F124" s="28" t="str">
        <f>E17</f>
        <v>Amante n. o., Marcelová</v>
      </c>
      <c r="G124" s="37"/>
      <c r="H124" s="37"/>
      <c r="I124" s="120" t="s">
        <v>29</v>
      </c>
      <c r="J124" s="33" t="str">
        <f>E23</f>
        <v>Ing. Olivér Csémy</v>
      </c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63" s="2" customFormat="1" ht="15.2" customHeight="1">
      <c r="A125" s="35"/>
      <c r="B125" s="36"/>
      <c r="C125" s="30" t="s">
        <v>27</v>
      </c>
      <c r="D125" s="37"/>
      <c r="E125" s="37"/>
      <c r="F125" s="28" t="str">
        <f>IF(E20="","",E20)</f>
        <v>Vyplň údaj</v>
      </c>
      <c r="G125" s="37"/>
      <c r="H125" s="37"/>
      <c r="I125" s="120" t="s">
        <v>32</v>
      </c>
      <c r="J125" s="33" t="str">
        <f>E26</f>
        <v xml:space="preserve"> </v>
      </c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63" s="2" customFormat="1" ht="10.35" customHeight="1">
      <c r="A126" s="35"/>
      <c r="B126" s="36"/>
      <c r="C126" s="37"/>
      <c r="D126" s="37"/>
      <c r="E126" s="37"/>
      <c r="F126" s="37"/>
      <c r="G126" s="37"/>
      <c r="H126" s="37"/>
      <c r="I126" s="119"/>
      <c r="J126" s="37"/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63" s="11" customFormat="1" ht="45" customHeight="1">
      <c r="A127" s="177"/>
      <c r="B127" s="178"/>
      <c r="C127" s="179" t="s">
        <v>189</v>
      </c>
      <c r="D127" s="180" t="s">
        <v>61</v>
      </c>
      <c r="E127" s="180" t="s">
        <v>57</v>
      </c>
      <c r="F127" s="180" t="s">
        <v>58</v>
      </c>
      <c r="G127" s="180" t="s">
        <v>190</v>
      </c>
      <c r="H127" s="180" t="s">
        <v>191</v>
      </c>
      <c r="I127" s="181" t="s">
        <v>3986</v>
      </c>
      <c r="J127" s="182" t="s">
        <v>3987</v>
      </c>
      <c r="K127" s="183" t="s">
        <v>192</v>
      </c>
      <c r="L127" s="286" t="s">
        <v>3988</v>
      </c>
      <c r="M127" s="76" t="s">
        <v>1</v>
      </c>
      <c r="N127" s="77" t="s">
        <v>40</v>
      </c>
      <c r="O127" s="77" t="s">
        <v>193</v>
      </c>
      <c r="P127" s="77" t="s">
        <v>194</v>
      </c>
      <c r="Q127" s="77" t="s">
        <v>195</v>
      </c>
      <c r="R127" s="77" t="s">
        <v>196</v>
      </c>
      <c r="S127" s="77" t="s">
        <v>197</v>
      </c>
      <c r="T127" s="78" t="s">
        <v>198</v>
      </c>
      <c r="U127" s="177"/>
      <c r="V127" s="177"/>
      <c r="W127" s="177"/>
      <c r="X127" s="177"/>
      <c r="Y127" s="177"/>
      <c r="Z127" s="177"/>
      <c r="AA127" s="177"/>
      <c r="AB127" s="177"/>
      <c r="AC127" s="177"/>
      <c r="AD127" s="177"/>
      <c r="AE127" s="177"/>
    </row>
    <row r="128" spans="1:63" s="2" customFormat="1" ht="22.9" customHeight="1">
      <c r="A128" s="35"/>
      <c r="B128" s="36"/>
      <c r="C128" s="83" t="s">
        <v>158</v>
      </c>
      <c r="D128" s="37"/>
      <c r="E128" s="37"/>
      <c r="F128" s="37"/>
      <c r="G128" s="37"/>
      <c r="H128" s="37"/>
      <c r="I128" s="119"/>
      <c r="J128" s="184">
        <f>BK128</f>
        <v>0</v>
      </c>
      <c r="K128" s="37"/>
      <c r="L128" s="40"/>
      <c r="M128" s="79"/>
      <c r="N128" s="185"/>
      <c r="O128" s="80"/>
      <c r="P128" s="186">
        <f>P129+P193+P206</f>
        <v>0</v>
      </c>
      <c r="Q128" s="80"/>
      <c r="R128" s="186">
        <f>R129+R193+R206</f>
        <v>2.7738430000000003</v>
      </c>
      <c r="S128" s="80"/>
      <c r="T128" s="187">
        <f>T129+T193+T206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8" t="s">
        <v>75</v>
      </c>
      <c r="AU128" s="18" t="s">
        <v>159</v>
      </c>
      <c r="BK128" s="188">
        <f>BK129+BK193+BK206</f>
        <v>0</v>
      </c>
    </row>
    <row r="129" spans="1:65" s="12" customFormat="1" ht="25.9" customHeight="1">
      <c r="B129" s="189"/>
      <c r="C129" s="190"/>
      <c r="D129" s="191" t="s">
        <v>75</v>
      </c>
      <c r="E129" s="192" t="s">
        <v>199</v>
      </c>
      <c r="F129" s="192" t="s">
        <v>200</v>
      </c>
      <c r="G129" s="190"/>
      <c r="H129" s="190"/>
      <c r="I129" s="193"/>
      <c r="J129" s="194">
        <f>BK129</f>
        <v>0</v>
      </c>
      <c r="K129" s="190"/>
      <c r="L129" s="195"/>
      <c r="M129" s="196"/>
      <c r="N129" s="197"/>
      <c r="O129" s="197"/>
      <c r="P129" s="198">
        <f>P130+P169+P174+P191</f>
        <v>0</v>
      </c>
      <c r="Q129" s="197"/>
      <c r="R129" s="198">
        <f>R130+R169+R174+R191</f>
        <v>2.7690330000000003</v>
      </c>
      <c r="S129" s="197"/>
      <c r="T129" s="199">
        <f>T130+T169+T174+T191</f>
        <v>0</v>
      </c>
      <c r="AR129" s="200" t="s">
        <v>83</v>
      </c>
      <c r="AT129" s="201" t="s">
        <v>75</v>
      </c>
      <c r="AU129" s="201" t="s">
        <v>76</v>
      </c>
      <c r="AY129" s="200" t="s">
        <v>201</v>
      </c>
      <c r="BK129" s="202">
        <f>BK130+BK169+BK174+BK191</f>
        <v>0</v>
      </c>
    </row>
    <row r="130" spans="1:65" s="12" customFormat="1" ht="22.9" customHeight="1">
      <c r="B130" s="189"/>
      <c r="C130" s="190"/>
      <c r="D130" s="191" t="s">
        <v>75</v>
      </c>
      <c r="E130" s="203" t="s">
        <v>83</v>
      </c>
      <c r="F130" s="203" t="s">
        <v>202</v>
      </c>
      <c r="G130" s="190"/>
      <c r="H130" s="190"/>
      <c r="I130" s="193"/>
      <c r="J130" s="204">
        <f>BK130</f>
        <v>0</v>
      </c>
      <c r="K130" s="190"/>
      <c r="L130" s="195"/>
      <c r="M130" s="196"/>
      <c r="N130" s="197"/>
      <c r="O130" s="197"/>
      <c r="P130" s="198">
        <f>SUM(P131:P168)</f>
        <v>0</v>
      </c>
      <c r="Q130" s="197"/>
      <c r="R130" s="198">
        <f>SUM(R131:R168)</f>
        <v>1.81349</v>
      </c>
      <c r="S130" s="197"/>
      <c r="T130" s="199">
        <f>SUM(T131:T168)</f>
        <v>0</v>
      </c>
      <c r="AR130" s="200" t="s">
        <v>83</v>
      </c>
      <c r="AT130" s="201" t="s">
        <v>75</v>
      </c>
      <c r="AU130" s="201" t="s">
        <v>83</v>
      </c>
      <c r="AY130" s="200" t="s">
        <v>201</v>
      </c>
      <c r="BK130" s="202">
        <f>SUM(BK131:BK168)</f>
        <v>0</v>
      </c>
    </row>
    <row r="131" spans="1:65" s="2" customFormat="1" ht="21.75" customHeight="1">
      <c r="A131" s="35"/>
      <c r="B131" s="36"/>
      <c r="C131" s="205" t="s">
        <v>83</v>
      </c>
      <c r="D131" s="205" t="s">
        <v>203</v>
      </c>
      <c r="E131" s="206" t="s">
        <v>223</v>
      </c>
      <c r="F131" s="207" t="s">
        <v>224</v>
      </c>
      <c r="G131" s="208" t="s">
        <v>206</v>
      </c>
      <c r="H131" s="209">
        <v>1.4</v>
      </c>
      <c r="I131" s="210"/>
      <c r="J131" s="211">
        <f>ROUND(I131*H131,2)</f>
        <v>0</v>
      </c>
      <c r="K131" s="212"/>
      <c r="L131" s="40"/>
      <c r="M131" s="213" t="s">
        <v>1</v>
      </c>
      <c r="N131" s="214" t="s">
        <v>42</v>
      </c>
      <c r="O131" s="72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17" t="s">
        <v>207</v>
      </c>
      <c r="AT131" s="217" t="s">
        <v>203</v>
      </c>
      <c r="AU131" s="217" t="s">
        <v>88</v>
      </c>
      <c r="AY131" s="18" t="s">
        <v>201</v>
      </c>
      <c r="BE131" s="218">
        <f>IF(N131="základná",J131,0)</f>
        <v>0</v>
      </c>
      <c r="BF131" s="218">
        <f>IF(N131="znížená",J131,0)</f>
        <v>0</v>
      </c>
      <c r="BG131" s="218">
        <f>IF(N131="zákl. prenesená",J131,0)</f>
        <v>0</v>
      </c>
      <c r="BH131" s="218">
        <f>IF(N131="zníž. prenesená",J131,0)</f>
        <v>0</v>
      </c>
      <c r="BI131" s="218">
        <f>IF(N131="nulová",J131,0)</f>
        <v>0</v>
      </c>
      <c r="BJ131" s="18" t="s">
        <v>88</v>
      </c>
      <c r="BK131" s="218">
        <f>ROUND(I131*H131,2)</f>
        <v>0</v>
      </c>
      <c r="BL131" s="18" t="s">
        <v>207</v>
      </c>
      <c r="BM131" s="217" t="s">
        <v>3475</v>
      </c>
    </row>
    <row r="132" spans="1:65" s="13" customFormat="1">
      <c r="B132" s="219"/>
      <c r="C132" s="220"/>
      <c r="D132" s="221" t="s">
        <v>209</v>
      </c>
      <c r="E132" s="222" t="s">
        <v>1</v>
      </c>
      <c r="F132" s="223" t="s">
        <v>3476</v>
      </c>
      <c r="G132" s="220"/>
      <c r="H132" s="224">
        <v>1.425</v>
      </c>
      <c r="I132" s="225"/>
      <c r="J132" s="220"/>
      <c r="K132" s="220"/>
      <c r="L132" s="226"/>
      <c r="M132" s="227"/>
      <c r="N132" s="228"/>
      <c r="O132" s="228"/>
      <c r="P132" s="228"/>
      <c r="Q132" s="228"/>
      <c r="R132" s="228"/>
      <c r="S132" s="228"/>
      <c r="T132" s="229"/>
      <c r="AT132" s="230" t="s">
        <v>209</v>
      </c>
      <c r="AU132" s="230" t="s">
        <v>88</v>
      </c>
      <c r="AV132" s="13" t="s">
        <v>88</v>
      </c>
      <c r="AW132" s="13" t="s">
        <v>31</v>
      </c>
      <c r="AX132" s="13" t="s">
        <v>76</v>
      </c>
      <c r="AY132" s="230" t="s">
        <v>201</v>
      </c>
    </row>
    <row r="133" spans="1:65" s="13" customFormat="1">
      <c r="B133" s="219"/>
      <c r="C133" s="220"/>
      <c r="D133" s="221" t="s">
        <v>209</v>
      </c>
      <c r="E133" s="222" t="s">
        <v>1</v>
      </c>
      <c r="F133" s="223" t="s">
        <v>307</v>
      </c>
      <c r="G133" s="220"/>
      <c r="H133" s="224">
        <v>-2.5000000000000001E-2</v>
      </c>
      <c r="I133" s="225"/>
      <c r="J133" s="220"/>
      <c r="K133" s="220"/>
      <c r="L133" s="226"/>
      <c r="M133" s="227"/>
      <c r="N133" s="228"/>
      <c r="O133" s="228"/>
      <c r="P133" s="228"/>
      <c r="Q133" s="228"/>
      <c r="R133" s="228"/>
      <c r="S133" s="228"/>
      <c r="T133" s="229"/>
      <c r="AT133" s="230" t="s">
        <v>209</v>
      </c>
      <c r="AU133" s="230" t="s">
        <v>88</v>
      </c>
      <c r="AV133" s="13" t="s">
        <v>88</v>
      </c>
      <c r="AW133" s="13" t="s">
        <v>31</v>
      </c>
      <c r="AX133" s="13" t="s">
        <v>76</v>
      </c>
      <c r="AY133" s="230" t="s">
        <v>201</v>
      </c>
    </row>
    <row r="134" spans="1:65" s="14" customFormat="1" ht="22.5">
      <c r="B134" s="231"/>
      <c r="C134" s="232"/>
      <c r="D134" s="221" t="s">
        <v>209</v>
      </c>
      <c r="E134" s="233" t="s">
        <v>1</v>
      </c>
      <c r="F134" s="234" t="s">
        <v>3477</v>
      </c>
      <c r="G134" s="232"/>
      <c r="H134" s="235">
        <v>1.4000000000000001</v>
      </c>
      <c r="I134" s="236"/>
      <c r="J134" s="232"/>
      <c r="K134" s="232"/>
      <c r="L134" s="237"/>
      <c r="M134" s="238"/>
      <c r="N134" s="239"/>
      <c r="O134" s="239"/>
      <c r="P134" s="239"/>
      <c r="Q134" s="239"/>
      <c r="R134" s="239"/>
      <c r="S134" s="239"/>
      <c r="T134" s="240"/>
      <c r="AT134" s="241" t="s">
        <v>209</v>
      </c>
      <c r="AU134" s="241" t="s">
        <v>88</v>
      </c>
      <c r="AV134" s="14" t="s">
        <v>207</v>
      </c>
      <c r="AW134" s="14" t="s">
        <v>31</v>
      </c>
      <c r="AX134" s="14" t="s">
        <v>83</v>
      </c>
      <c r="AY134" s="241" t="s">
        <v>201</v>
      </c>
    </row>
    <row r="135" spans="1:65" s="2" customFormat="1" ht="16.5" customHeight="1">
      <c r="A135" s="35"/>
      <c r="B135" s="36"/>
      <c r="C135" s="205" t="s">
        <v>88</v>
      </c>
      <c r="D135" s="205" t="s">
        <v>203</v>
      </c>
      <c r="E135" s="206" t="s">
        <v>3109</v>
      </c>
      <c r="F135" s="207" t="s">
        <v>3110</v>
      </c>
      <c r="G135" s="208" t="s">
        <v>206</v>
      </c>
      <c r="H135" s="209">
        <v>9</v>
      </c>
      <c r="I135" s="210"/>
      <c r="J135" s="211">
        <f>ROUND(I135*H135,2)</f>
        <v>0</v>
      </c>
      <c r="K135" s="212"/>
      <c r="L135" s="40"/>
      <c r="M135" s="213" t="s">
        <v>1</v>
      </c>
      <c r="N135" s="214" t="s">
        <v>42</v>
      </c>
      <c r="O135" s="72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17" t="s">
        <v>207</v>
      </c>
      <c r="AT135" s="217" t="s">
        <v>203</v>
      </c>
      <c r="AU135" s="217" t="s">
        <v>88</v>
      </c>
      <c r="AY135" s="18" t="s">
        <v>201</v>
      </c>
      <c r="BE135" s="218">
        <f>IF(N135="základná",J135,0)</f>
        <v>0</v>
      </c>
      <c r="BF135" s="218">
        <f>IF(N135="znížená",J135,0)</f>
        <v>0</v>
      </c>
      <c r="BG135" s="218">
        <f>IF(N135="zákl. prenesená",J135,0)</f>
        <v>0</v>
      </c>
      <c r="BH135" s="218">
        <f>IF(N135="zníž. prenesená",J135,0)</f>
        <v>0</v>
      </c>
      <c r="BI135" s="218">
        <f>IF(N135="nulová",J135,0)</f>
        <v>0</v>
      </c>
      <c r="BJ135" s="18" t="s">
        <v>88</v>
      </c>
      <c r="BK135" s="218">
        <f>ROUND(I135*H135,2)</f>
        <v>0</v>
      </c>
      <c r="BL135" s="18" t="s">
        <v>207</v>
      </c>
      <c r="BM135" s="217" t="s">
        <v>3478</v>
      </c>
    </row>
    <row r="136" spans="1:65" s="13" customFormat="1">
      <c r="B136" s="219"/>
      <c r="C136" s="220"/>
      <c r="D136" s="221" t="s">
        <v>209</v>
      </c>
      <c r="E136" s="222" t="s">
        <v>1</v>
      </c>
      <c r="F136" s="223" t="s">
        <v>3112</v>
      </c>
      <c r="G136" s="220"/>
      <c r="H136" s="224">
        <v>4.5</v>
      </c>
      <c r="I136" s="225"/>
      <c r="J136" s="220"/>
      <c r="K136" s="220"/>
      <c r="L136" s="226"/>
      <c r="M136" s="227"/>
      <c r="N136" s="228"/>
      <c r="O136" s="228"/>
      <c r="P136" s="228"/>
      <c r="Q136" s="228"/>
      <c r="R136" s="228"/>
      <c r="S136" s="228"/>
      <c r="T136" s="229"/>
      <c r="AT136" s="230" t="s">
        <v>209</v>
      </c>
      <c r="AU136" s="230" t="s">
        <v>88</v>
      </c>
      <c r="AV136" s="13" t="s">
        <v>88</v>
      </c>
      <c r="AW136" s="13" t="s">
        <v>31</v>
      </c>
      <c r="AX136" s="13" t="s">
        <v>76</v>
      </c>
      <c r="AY136" s="230" t="s">
        <v>201</v>
      </c>
    </row>
    <row r="137" spans="1:65" s="13" customFormat="1">
      <c r="B137" s="219"/>
      <c r="C137" s="220"/>
      <c r="D137" s="221" t="s">
        <v>209</v>
      </c>
      <c r="E137" s="222" t="s">
        <v>1</v>
      </c>
      <c r="F137" s="223" t="s">
        <v>3113</v>
      </c>
      <c r="G137" s="220"/>
      <c r="H137" s="224">
        <v>4.5</v>
      </c>
      <c r="I137" s="225"/>
      <c r="J137" s="220"/>
      <c r="K137" s="220"/>
      <c r="L137" s="226"/>
      <c r="M137" s="227"/>
      <c r="N137" s="228"/>
      <c r="O137" s="228"/>
      <c r="P137" s="228"/>
      <c r="Q137" s="228"/>
      <c r="R137" s="228"/>
      <c r="S137" s="228"/>
      <c r="T137" s="229"/>
      <c r="AT137" s="230" t="s">
        <v>209</v>
      </c>
      <c r="AU137" s="230" t="s">
        <v>88</v>
      </c>
      <c r="AV137" s="13" t="s">
        <v>88</v>
      </c>
      <c r="AW137" s="13" t="s">
        <v>31</v>
      </c>
      <c r="AX137" s="13" t="s">
        <v>76</v>
      </c>
      <c r="AY137" s="230" t="s">
        <v>201</v>
      </c>
    </row>
    <row r="138" spans="1:65" s="14" customFormat="1">
      <c r="B138" s="231"/>
      <c r="C138" s="232"/>
      <c r="D138" s="221" t="s">
        <v>209</v>
      </c>
      <c r="E138" s="233" t="s">
        <v>1</v>
      </c>
      <c r="F138" s="234" t="s">
        <v>212</v>
      </c>
      <c r="G138" s="232"/>
      <c r="H138" s="235">
        <v>9</v>
      </c>
      <c r="I138" s="236"/>
      <c r="J138" s="232"/>
      <c r="K138" s="232"/>
      <c r="L138" s="237"/>
      <c r="M138" s="238"/>
      <c r="N138" s="239"/>
      <c r="O138" s="239"/>
      <c r="P138" s="239"/>
      <c r="Q138" s="239"/>
      <c r="R138" s="239"/>
      <c r="S138" s="239"/>
      <c r="T138" s="240"/>
      <c r="AT138" s="241" t="s">
        <v>209</v>
      </c>
      <c r="AU138" s="241" t="s">
        <v>88</v>
      </c>
      <c r="AV138" s="14" t="s">
        <v>207</v>
      </c>
      <c r="AW138" s="14" t="s">
        <v>31</v>
      </c>
      <c r="AX138" s="14" t="s">
        <v>83</v>
      </c>
      <c r="AY138" s="241" t="s">
        <v>201</v>
      </c>
    </row>
    <row r="139" spans="1:65" s="2" customFormat="1" ht="21.75" customHeight="1">
      <c r="A139" s="35"/>
      <c r="B139" s="36"/>
      <c r="C139" s="205" t="s">
        <v>219</v>
      </c>
      <c r="D139" s="205" t="s">
        <v>203</v>
      </c>
      <c r="E139" s="206" t="s">
        <v>3114</v>
      </c>
      <c r="F139" s="207" t="s">
        <v>3115</v>
      </c>
      <c r="G139" s="208" t="s">
        <v>206</v>
      </c>
      <c r="H139" s="209">
        <v>9</v>
      </c>
      <c r="I139" s="210"/>
      <c r="J139" s="211">
        <f>ROUND(I139*H139,2)</f>
        <v>0</v>
      </c>
      <c r="K139" s="212"/>
      <c r="L139" s="40"/>
      <c r="M139" s="213" t="s">
        <v>1</v>
      </c>
      <c r="N139" s="214" t="s">
        <v>42</v>
      </c>
      <c r="O139" s="72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17" t="s">
        <v>207</v>
      </c>
      <c r="AT139" s="217" t="s">
        <v>203</v>
      </c>
      <c r="AU139" s="217" t="s">
        <v>88</v>
      </c>
      <c r="AY139" s="18" t="s">
        <v>201</v>
      </c>
      <c r="BE139" s="218">
        <f>IF(N139="základná",J139,0)</f>
        <v>0</v>
      </c>
      <c r="BF139" s="218">
        <f>IF(N139="znížená",J139,0)</f>
        <v>0</v>
      </c>
      <c r="BG139" s="218">
        <f>IF(N139="zákl. prenesená",J139,0)</f>
        <v>0</v>
      </c>
      <c r="BH139" s="218">
        <f>IF(N139="zníž. prenesená",J139,0)</f>
        <v>0</v>
      </c>
      <c r="BI139" s="218">
        <f>IF(N139="nulová",J139,0)</f>
        <v>0</v>
      </c>
      <c r="BJ139" s="18" t="s">
        <v>88</v>
      </c>
      <c r="BK139" s="218">
        <f>ROUND(I139*H139,2)</f>
        <v>0</v>
      </c>
      <c r="BL139" s="18" t="s">
        <v>207</v>
      </c>
      <c r="BM139" s="217" t="s">
        <v>3479</v>
      </c>
    </row>
    <row r="140" spans="1:65" s="2" customFormat="1" ht="21.75" customHeight="1">
      <c r="A140" s="35"/>
      <c r="B140" s="36"/>
      <c r="C140" s="205" t="s">
        <v>207</v>
      </c>
      <c r="D140" s="205" t="s">
        <v>203</v>
      </c>
      <c r="E140" s="206" t="s">
        <v>3117</v>
      </c>
      <c r="F140" s="207" t="s">
        <v>3118</v>
      </c>
      <c r="G140" s="208" t="s">
        <v>618</v>
      </c>
      <c r="H140" s="209">
        <v>17.5</v>
      </c>
      <c r="I140" s="210"/>
      <c r="J140" s="211">
        <f>ROUND(I140*H140,2)</f>
        <v>0</v>
      </c>
      <c r="K140" s="212"/>
      <c r="L140" s="40"/>
      <c r="M140" s="213" t="s">
        <v>1</v>
      </c>
      <c r="N140" s="214" t="s">
        <v>42</v>
      </c>
      <c r="O140" s="72"/>
      <c r="P140" s="215">
        <f>O140*H140</f>
        <v>0</v>
      </c>
      <c r="Q140" s="215">
        <v>1.98E-3</v>
      </c>
      <c r="R140" s="215">
        <f>Q140*H140</f>
        <v>3.465E-2</v>
      </c>
      <c r="S140" s="215">
        <v>0</v>
      </c>
      <c r="T140" s="216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17" t="s">
        <v>207</v>
      </c>
      <c r="AT140" s="217" t="s">
        <v>203</v>
      </c>
      <c r="AU140" s="217" t="s">
        <v>88</v>
      </c>
      <c r="AY140" s="18" t="s">
        <v>201</v>
      </c>
      <c r="BE140" s="218">
        <f>IF(N140="základná",J140,0)</f>
        <v>0</v>
      </c>
      <c r="BF140" s="218">
        <f>IF(N140="znížená",J140,0)</f>
        <v>0</v>
      </c>
      <c r="BG140" s="218">
        <f>IF(N140="zákl. prenesená",J140,0)</f>
        <v>0</v>
      </c>
      <c r="BH140" s="218">
        <f>IF(N140="zníž. prenesená",J140,0)</f>
        <v>0</v>
      </c>
      <c r="BI140" s="218">
        <f>IF(N140="nulová",J140,0)</f>
        <v>0</v>
      </c>
      <c r="BJ140" s="18" t="s">
        <v>88</v>
      </c>
      <c r="BK140" s="218">
        <f>ROUND(I140*H140,2)</f>
        <v>0</v>
      </c>
      <c r="BL140" s="18" t="s">
        <v>207</v>
      </c>
      <c r="BM140" s="217" t="s">
        <v>3480</v>
      </c>
    </row>
    <row r="141" spans="1:65" s="13" customFormat="1">
      <c r="B141" s="219"/>
      <c r="C141" s="220"/>
      <c r="D141" s="221" t="s">
        <v>209</v>
      </c>
      <c r="E141" s="222" t="s">
        <v>1</v>
      </c>
      <c r="F141" s="223" t="s">
        <v>3481</v>
      </c>
      <c r="G141" s="220"/>
      <c r="H141" s="224">
        <v>17.5</v>
      </c>
      <c r="I141" s="225"/>
      <c r="J141" s="220"/>
      <c r="K141" s="220"/>
      <c r="L141" s="226"/>
      <c r="M141" s="227"/>
      <c r="N141" s="228"/>
      <c r="O141" s="228"/>
      <c r="P141" s="228"/>
      <c r="Q141" s="228"/>
      <c r="R141" s="228"/>
      <c r="S141" s="228"/>
      <c r="T141" s="229"/>
      <c r="AT141" s="230" t="s">
        <v>209</v>
      </c>
      <c r="AU141" s="230" t="s">
        <v>88</v>
      </c>
      <c r="AV141" s="13" t="s">
        <v>88</v>
      </c>
      <c r="AW141" s="13" t="s">
        <v>31</v>
      </c>
      <c r="AX141" s="13" t="s">
        <v>83</v>
      </c>
      <c r="AY141" s="230" t="s">
        <v>201</v>
      </c>
    </row>
    <row r="142" spans="1:65" s="2" customFormat="1" ht="21.75" customHeight="1">
      <c r="A142" s="35"/>
      <c r="B142" s="36"/>
      <c r="C142" s="205" t="s">
        <v>233</v>
      </c>
      <c r="D142" s="205" t="s">
        <v>203</v>
      </c>
      <c r="E142" s="206" t="s">
        <v>3130</v>
      </c>
      <c r="F142" s="207" t="s">
        <v>3131</v>
      </c>
      <c r="G142" s="208" t="s">
        <v>276</v>
      </c>
      <c r="H142" s="209">
        <v>21</v>
      </c>
      <c r="I142" s="210"/>
      <c r="J142" s="211">
        <f>ROUND(I142*H142,2)</f>
        <v>0</v>
      </c>
      <c r="K142" s="212"/>
      <c r="L142" s="40"/>
      <c r="M142" s="213" t="s">
        <v>1</v>
      </c>
      <c r="N142" s="214" t="s">
        <v>42</v>
      </c>
      <c r="O142" s="72"/>
      <c r="P142" s="215">
        <f>O142*H142</f>
        <v>0</v>
      </c>
      <c r="Q142" s="215">
        <v>6.9999999999999999E-4</v>
      </c>
      <c r="R142" s="215">
        <f>Q142*H142</f>
        <v>1.47E-2</v>
      </c>
      <c r="S142" s="215">
        <v>0</v>
      </c>
      <c r="T142" s="216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17" t="s">
        <v>207</v>
      </c>
      <c r="AT142" s="217" t="s">
        <v>203</v>
      </c>
      <c r="AU142" s="217" t="s">
        <v>88</v>
      </c>
      <c r="AY142" s="18" t="s">
        <v>201</v>
      </c>
      <c r="BE142" s="218">
        <f>IF(N142="základná",J142,0)</f>
        <v>0</v>
      </c>
      <c r="BF142" s="218">
        <f>IF(N142="znížená",J142,0)</f>
        <v>0</v>
      </c>
      <c r="BG142" s="218">
        <f>IF(N142="zákl. prenesená",J142,0)</f>
        <v>0</v>
      </c>
      <c r="BH142" s="218">
        <f>IF(N142="zníž. prenesená",J142,0)</f>
        <v>0</v>
      </c>
      <c r="BI142" s="218">
        <f>IF(N142="nulová",J142,0)</f>
        <v>0</v>
      </c>
      <c r="BJ142" s="18" t="s">
        <v>88</v>
      </c>
      <c r="BK142" s="218">
        <f>ROUND(I142*H142,2)</f>
        <v>0</v>
      </c>
      <c r="BL142" s="18" t="s">
        <v>207</v>
      </c>
      <c r="BM142" s="217" t="s">
        <v>3482</v>
      </c>
    </row>
    <row r="143" spans="1:65" s="13" customFormat="1">
      <c r="B143" s="219"/>
      <c r="C143" s="220"/>
      <c r="D143" s="221" t="s">
        <v>209</v>
      </c>
      <c r="E143" s="222" t="s">
        <v>1</v>
      </c>
      <c r="F143" s="223" t="s">
        <v>3133</v>
      </c>
      <c r="G143" s="220"/>
      <c r="H143" s="224">
        <v>10.5</v>
      </c>
      <c r="I143" s="225"/>
      <c r="J143" s="220"/>
      <c r="K143" s="220"/>
      <c r="L143" s="226"/>
      <c r="M143" s="227"/>
      <c r="N143" s="228"/>
      <c r="O143" s="228"/>
      <c r="P143" s="228"/>
      <c r="Q143" s="228"/>
      <c r="R143" s="228"/>
      <c r="S143" s="228"/>
      <c r="T143" s="229"/>
      <c r="AT143" s="230" t="s">
        <v>209</v>
      </c>
      <c r="AU143" s="230" t="s">
        <v>88</v>
      </c>
      <c r="AV143" s="13" t="s">
        <v>88</v>
      </c>
      <c r="AW143" s="13" t="s">
        <v>31</v>
      </c>
      <c r="AX143" s="13" t="s">
        <v>76</v>
      </c>
      <c r="AY143" s="230" t="s">
        <v>201</v>
      </c>
    </row>
    <row r="144" spans="1:65" s="13" customFormat="1">
      <c r="B144" s="219"/>
      <c r="C144" s="220"/>
      <c r="D144" s="221" t="s">
        <v>209</v>
      </c>
      <c r="E144" s="222" t="s">
        <v>1</v>
      </c>
      <c r="F144" s="223" t="s">
        <v>3134</v>
      </c>
      <c r="G144" s="220"/>
      <c r="H144" s="224">
        <v>10.5</v>
      </c>
      <c r="I144" s="225"/>
      <c r="J144" s="220"/>
      <c r="K144" s="220"/>
      <c r="L144" s="226"/>
      <c r="M144" s="227"/>
      <c r="N144" s="228"/>
      <c r="O144" s="228"/>
      <c r="P144" s="228"/>
      <c r="Q144" s="228"/>
      <c r="R144" s="228"/>
      <c r="S144" s="228"/>
      <c r="T144" s="229"/>
      <c r="AT144" s="230" t="s">
        <v>209</v>
      </c>
      <c r="AU144" s="230" t="s">
        <v>88</v>
      </c>
      <c r="AV144" s="13" t="s">
        <v>88</v>
      </c>
      <c r="AW144" s="13" t="s">
        <v>31</v>
      </c>
      <c r="AX144" s="13" t="s">
        <v>76</v>
      </c>
      <c r="AY144" s="230" t="s">
        <v>201</v>
      </c>
    </row>
    <row r="145" spans="1:65" s="14" customFormat="1">
      <c r="B145" s="231"/>
      <c r="C145" s="232"/>
      <c r="D145" s="221" t="s">
        <v>209</v>
      </c>
      <c r="E145" s="233" t="s">
        <v>1</v>
      </c>
      <c r="F145" s="234" t="s">
        <v>212</v>
      </c>
      <c r="G145" s="232"/>
      <c r="H145" s="235">
        <v>21</v>
      </c>
      <c r="I145" s="236"/>
      <c r="J145" s="232"/>
      <c r="K145" s="232"/>
      <c r="L145" s="237"/>
      <c r="M145" s="238"/>
      <c r="N145" s="239"/>
      <c r="O145" s="239"/>
      <c r="P145" s="239"/>
      <c r="Q145" s="239"/>
      <c r="R145" s="239"/>
      <c r="S145" s="239"/>
      <c r="T145" s="240"/>
      <c r="AT145" s="241" t="s">
        <v>209</v>
      </c>
      <c r="AU145" s="241" t="s">
        <v>88</v>
      </c>
      <c r="AV145" s="14" t="s">
        <v>207</v>
      </c>
      <c r="AW145" s="14" t="s">
        <v>31</v>
      </c>
      <c r="AX145" s="14" t="s">
        <v>83</v>
      </c>
      <c r="AY145" s="241" t="s">
        <v>201</v>
      </c>
    </row>
    <row r="146" spans="1:65" s="2" customFormat="1" ht="16.5" customHeight="1">
      <c r="A146" s="35"/>
      <c r="B146" s="36"/>
      <c r="C146" s="205" t="s">
        <v>242</v>
      </c>
      <c r="D146" s="205" t="s">
        <v>203</v>
      </c>
      <c r="E146" s="206" t="s">
        <v>3135</v>
      </c>
      <c r="F146" s="207" t="s">
        <v>3136</v>
      </c>
      <c r="G146" s="208" t="s">
        <v>276</v>
      </c>
      <c r="H146" s="209">
        <v>21</v>
      </c>
      <c r="I146" s="210"/>
      <c r="J146" s="211">
        <f>ROUND(I146*H146,2)</f>
        <v>0</v>
      </c>
      <c r="K146" s="212"/>
      <c r="L146" s="40"/>
      <c r="M146" s="213" t="s">
        <v>1</v>
      </c>
      <c r="N146" s="214" t="s">
        <v>42</v>
      </c>
      <c r="O146" s="72"/>
      <c r="P146" s="215">
        <f>O146*H146</f>
        <v>0</v>
      </c>
      <c r="Q146" s="215">
        <v>0</v>
      </c>
      <c r="R146" s="215">
        <f>Q146*H146</f>
        <v>0</v>
      </c>
      <c r="S146" s="215">
        <v>0</v>
      </c>
      <c r="T146" s="216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17" t="s">
        <v>207</v>
      </c>
      <c r="AT146" s="217" t="s">
        <v>203</v>
      </c>
      <c r="AU146" s="217" t="s">
        <v>88</v>
      </c>
      <c r="AY146" s="18" t="s">
        <v>201</v>
      </c>
      <c r="BE146" s="218">
        <f>IF(N146="základná",J146,0)</f>
        <v>0</v>
      </c>
      <c r="BF146" s="218">
        <f>IF(N146="znížená",J146,0)</f>
        <v>0</v>
      </c>
      <c r="BG146" s="218">
        <f>IF(N146="zákl. prenesená",J146,0)</f>
        <v>0</v>
      </c>
      <c r="BH146" s="218">
        <f>IF(N146="zníž. prenesená",J146,0)</f>
        <v>0</v>
      </c>
      <c r="BI146" s="218">
        <f>IF(N146="nulová",J146,0)</f>
        <v>0</v>
      </c>
      <c r="BJ146" s="18" t="s">
        <v>88</v>
      </c>
      <c r="BK146" s="218">
        <f>ROUND(I146*H146,2)</f>
        <v>0</v>
      </c>
      <c r="BL146" s="18" t="s">
        <v>207</v>
      </c>
      <c r="BM146" s="217" t="s">
        <v>3483</v>
      </c>
    </row>
    <row r="147" spans="1:65" s="2" customFormat="1" ht="21.75" customHeight="1">
      <c r="A147" s="35"/>
      <c r="B147" s="36"/>
      <c r="C147" s="205" t="s">
        <v>246</v>
      </c>
      <c r="D147" s="205" t="s">
        <v>203</v>
      </c>
      <c r="E147" s="206" t="s">
        <v>3138</v>
      </c>
      <c r="F147" s="207" t="s">
        <v>3139</v>
      </c>
      <c r="G147" s="208" t="s">
        <v>206</v>
      </c>
      <c r="H147" s="209">
        <v>9</v>
      </c>
      <c r="I147" s="210"/>
      <c r="J147" s="211">
        <f>ROUND(I147*H147,2)</f>
        <v>0</v>
      </c>
      <c r="K147" s="212"/>
      <c r="L147" s="40"/>
      <c r="M147" s="213" t="s">
        <v>1</v>
      </c>
      <c r="N147" s="214" t="s">
        <v>42</v>
      </c>
      <c r="O147" s="72"/>
      <c r="P147" s="215">
        <f>O147*H147</f>
        <v>0</v>
      </c>
      <c r="Q147" s="215">
        <v>4.6000000000000001E-4</v>
      </c>
      <c r="R147" s="215">
        <f>Q147*H147</f>
        <v>4.1400000000000005E-3</v>
      </c>
      <c r="S147" s="215">
        <v>0</v>
      </c>
      <c r="T147" s="216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17" t="s">
        <v>207</v>
      </c>
      <c r="AT147" s="217" t="s">
        <v>203</v>
      </c>
      <c r="AU147" s="217" t="s">
        <v>88</v>
      </c>
      <c r="AY147" s="18" t="s">
        <v>201</v>
      </c>
      <c r="BE147" s="218">
        <f>IF(N147="základná",J147,0)</f>
        <v>0</v>
      </c>
      <c r="BF147" s="218">
        <f>IF(N147="znížená",J147,0)</f>
        <v>0</v>
      </c>
      <c r="BG147" s="218">
        <f>IF(N147="zákl. prenesená",J147,0)</f>
        <v>0</v>
      </c>
      <c r="BH147" s="218">
        <f>IF(N147="zníž. prenesená",J147,0)</f>
        <v>0</v>
      </c>
      <c r="BI147" s="218">
        <f>IF(N147="nulová",J147,0)</f>
        <v>0</v>
      </c>
      <c r="BJ147" s="18" t="s">
        <v>88</v>
      </c>
      <c r="BK147" s="218">
        <f>ROUND(I147*H147,2)</f>
        <v>0</v>
      </c>
      <c r="BL147" s="18" t="s">
        <v>207</v>
      </c>
      <c r="BM147" s="217" t="s">
        <v>3484</v>
      </c>
    </row>
    <row r="148" spans="1:65" s="13" customFormat="1">
      <c r="B148" s="219"/>
      <c r="C148" s="220"/>
      <c r="D148" s="221" t="s">
        <v>209</v>
      </c>
      <c r="E148" s="222" t="s">
        <v>1</v>
      </c>
      <c r="F148" s="223" t="s">
        <v>3112</v>
      </c>
      <c r="G148" s="220"/>
      <c r="H148" s="224">
        <v>4.5</v>
      </c>
      <c r="I148" s="225"/>
      <c r="J148" s="220"/>
      <c r="K148" s="220"/>
      <c r="L148" s="226"/>
      <c r="M148" s="227"/>
      <c r="N148" s="228"/>
      <c r="O148" s="228"/>
      <c r="P148" s="228"/>
      <c r="Q148" s="228"/>
      <c r="R148" s="228"/>
      <c r="S148" s="228"/>
      <c r="T148" s="229"/>
      <c r="AT148" s="230" t="s">
        <v>209</v>
      </c>
      <c r="AU148" s="230" t="s">
        <v>88</v>
      </c>
      <c r="AV148" s="13" t="s">
        <v>88</v>
      </c>
      <c r="AW148" s="13" t="s">
        <v>31</v>
      </c>
      <c r="AX148" s="13" t="s">
        <v>76</v>
      </c>
      <c r="AY148" s="230" t="s">
        <v>201</v>
      </c>
    </row>
    <row r="149" spans="1:65" s="13" customFormat="1">
      <c r="B149" s="219"/>
      <c r="C149" s="220"/>
      <c r="D149" s="221" t="s">
        <v>209</v>
      </c>
      <c r="E149" s="222" t="s">
        <v>1</v>
      </c>
      <c r="F149" s="223" t="s">
        <v>3113</v>
      </c>
      <c r="G149" s="220"/>
      <c r="H149" s="224">
        <v>4.5</v>
      </c>
      <c r="I149" s="225"/>
      <c r="J149" s="220"/>
      <c r="K149" s="220"/>
      <c r="L149" s="226"/>
      <c r="M149" s="227"/>
      <c r="N149" s="228"/>
      <c r="O149" s="228"/>
      <c r="P149" s="228"/>
      <c r="Q149" s="228"/>
      <c r="R149" s="228"/>
      <c r="S149" s="228"/>
      <c r="T149" s="229"/>
      <c r="AT149" s="230" t="s">
        <v>209</v>
      </c>
      <c r="AU149" s="230" t="s">
        <v>88</v>
      </c>
      <c r="AV149" s="13" t="s">
        <v>88</v>
      </c>
      <c r="AW149" s="13" t="s">
        <v>31</v>
      </c>
      <c r="AX149" s="13" t="s">
        <v>76</v>
      </c>
      <c r="AY149" s="230" t="s">
        <v>201</v>
      </c>
    </row>
    <row r="150" spans="1:65" s="14" customFormat="1">
      <c r="B150" s="231"/>
      <c r="C150" s="232"/>
      <c r="D150" s="221" t="s">
        <v>209</v>
      </c>
      <c r="E150" s="233" t="s">
        <v>1</v>
      </c>
      <c r="F150" s="234" t="s">
        <v>212</v>
      </c>
      <c r="G150" s="232"/>
      <c r="H150" s="235">
        <v>9</v>
      </c>
      <c r="I150" s="236"/>
      <c r="J150" s="232"/>
      <c r="K150" s="232"/>
      <c r="L150" s="237"/>
      <c r="M150" s="238"/>
      <c r="N150" s="239"/>
      <c r="O150" s="239"/>
      <c r="P150" s="239"/>
      <c r="Q150" s="239"/>
      <c r="R150" s="239"/>
      <c r="S150" s="239"/>
      <c r="T150" s="240"/>
      <c r="AT150" s="241" t="s">
        <v>209</v>
      </c>
      <c r="AU150" s="241" t="s">
        <v>88</v>
      </c>
      <c r="AV150" s="14" t="s">
        <v>207</v>
      </c>
      <c r="AW150" s="14" t="s">
        <v>31</v>
      </c>
      <c r="AX150" s="14" t="s">
        <v>83</v>
      </c>
      <c r="AY150" s="241" t="s">
        <v>201</v>
      </c>
    </row>
    <row r="151" spans="1:65" s="2" customFormat="1" ht="21.75" customHeight="1">
      <c r="A151" s="35"/>
      <c r="B151" s="36"/>
      <c r="C151" s="205" t="s">
        <v>253</v>
      </c>
      <c r="D151" s="205" t="s">
        <v>203</v>
      </c>
      <c r="E151" s="206" t="s">
        <v>3141</v>
      </c>
      <c r="F151" s="207" t="s">
        <v>3142</v>
      </c>
      <c r="G151" s="208" t="s">
        <v>206</v>
      </c>
      <c r="H151" s="209">
        <v>9</v>
      </c>
      <c r="I151" s="210"/>
      <c r="J151" s="211">
        <f>ROUND(I151*H151,2)</f>
        <v>0</v>
      </c>
      <c r="K151" s="212"/>
      <c r="L151" s="40"/>
      <c r="M151" s="213" t="s">
        <v>1</v>
      </c>
      <c r="N151" s="214" t="s">
        <v>42</v>
      </c>
      <c r="O151" s="72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17" t="s">
        <v>207</v>
      </c>
      <c r="AT151" s="217" t="s">
        <v>203</v>
      </c>
      <c r="AU151" s="217" t="s">
        <v>88</v>
      </c>
      <c r="AY151" s="18" t="s">
        <v>201</v>
      </c>
      <c r="BE151" s="218">
        <f>IF(N151="základná",J151,0)</f>
        <v>0</v>
      </c>
      <c r="BF151" s="218">
        <f>IF(N151="znížená",J151,0)</f>
        <v>0</v>
      </c>
      <c r="BG151" s="218">
        <f>IF(N151="zákl. prenesená",J151,0)</f>
        <v>0</v>
      </c>
      <c r="BH151" s="218">
        <f>IF(N151="zníž. prenesená",J151,0)</f>
        <v>0</v>
      </c>
      <c r="BI151" s="218">
        <f>IF(N151="nulová",J151,0)</f>
        <v>0</v>
      </c>
      <c r="BJ151" s="18" t="s">
        <v>88</v>
      </c>
      <c r="BK151" s="218">
        <f>ROUND(I151*H151,2)</f>
        <v>0</v>
      </c>
      <c r="BL151" s="18" t="s">
        <v>207</v>
      </c>
      <c r="BM151" s="217" t="s">
        <v>3485</v>
      </c>
    </row>
    <row r="152" spans="1:65" s="2" customFormat="1" ht="21.75" customHeight="1">
      <c r="A152" s="35"/>
      <c r="B152" s="36"/>
      <c r="C152" s="205" t="s">
        <v>259</v>
      </c>
      <c r="D152" s="205" t="s">
        <v>203</v>
      </c>
      <c r="E152" s="206" t="s">
        <v>247</v>
      </c>
      <c r="F152" s="207" t="s">
        <v>248</v>
      </c>
      <c r="G152" s="208" t="s">
        <v>206</v>
      </c>
      <c r="H152" s="209">
        <v>1.5</v>
      </c>
      <c r="I152" s="210"/>
      <c r="J152" s="211">
        <f>ROUND(I152*H152,2)</f>
        <v>0</v>
      </c>
      <c r="K152" s="212"/>
      <c r="L152" s="40"/>
      <c r="M152" s="213" t="s">
        <v>1</v>
      </c>
      <c r="N152" s="214" t="s">
        <v>42</v>
      </c>
      <c r="O152" s="72"/>
      <c r="P152" s="215">
        <f>O152*H152</f>
        <v>0</v>
      </c>
      <c r="Q152" s="215">
        <v>0</v>
      </c>
      <c r="R152" s="215">
        <f>Q152*H152</f>
        <v>0</v>
      </c>
      <c r="S152" s="215">
        <v>0</v>
      </c>
      <c r="T152" s="216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17" t="s">
        <v>207</v>
      </c>
      <c r="AT152" s="217" t="s">
        <v>203</v>
      </c>
      <c r="AU152" s="217" t="s">
        <v>88</v>
      </c>
      <c r="AY152" s="18" t="s">
        <v>201</v>
      </c>
      <c r="BE152" s="218">
        <f>IF(N152="základná",J152,0)</f>
        <v>0</v>
      </c>
      <c r="BF152" s="218">
        <f>IF(N152="znížená",J152,0)</f>
        <v>0</v>
      </c>
      <c r="BG152" s="218">
        <f>IF(N152="zákl. prenesená",J152,0)</f>
        <v>0</v>
      </c>
      <c r="BH152" s="218">
        <f>IF(N152="zníž. prenesená",J152,0)</f>
        <v>0</v>
      </c>
      <c r="BI152" s="218">
        <f>IF(N152="nulová",J152,0)</f>
        <v>0</v>
      </c>
      <c r="BJ152" s="18" t="s">
        <v>88</v>
      </c>
      <c r="BK152" s="218">
        <f>ROUND(I152*H152,2)</f>
        <v>0</v>
      </c>
      <c r="BL152" s="18" t="s">
        <v>207</v>
      </c>
      <c r="BM152" s="217" t="s">
        <v>3486</v>
      </c>
    </row>
    <row r="153" spans="1:65" s="13" customFormat="1">
      <c r="B153" s="219"/>
      <c r="C153" s="220"/>
      <c r="D153" s="221" t="s">
        <v>209</v>
      </c>
      <c r="E153" s="222" t="s">
        <v>1</v>
      </c>
      <c r="F153" s="223" t="s">
        <v>3487</v>
      </c>
      <c r="G153" s="220"/>
      <c r="H153" s="224">
        <v>10.4</v>
      </c>
      <c r="I153" s="225"/>
      <c r="J153" s="220"/>
      <c r="K153" s="220"/>
      <c r="L153" s="226"/>
      <c r="M153" s="227"/>
      <c r="N153" s="228"/>
      <c r="O153" s="228"/>
      <c r="P153" s="228"/>
      <c r="Q153" s="228"/>
      <c r="R153" s="228"/>
      <c r="S153" s="228"/>
      <c r="T153" s="229"/>
      <c r="AT153" s="230" t="s">
        <v>209</v>
      </c>
      <c r="AU153" s="230" t="s">
        <v>88</v>
      </c>
      <c r="AV153" s="13" t="s">
        <v>88</v>
      </c>
      <c r="AW153" s="13" t="s">
        <v>31</v>
      </c>
      <c r="AX153" s="13" t="s">
        <v>76</v>
      </c>
      <c r="AY153" s="230" t="s">
        <v>201</v>
      </c>
    </row>
    <row r="154" spans="1:65" s="13" customFormat="1">
      <c r="B154" s="219"/>
      <c r="C154" s="220"/>
      <c r="D154" s="221" t="s">
        <v>209</v>
      </c>
      <c r="E154" s="222" t="s">
        <v>1</v>
      </c>
      <c r="F154" s="223" t="s">
        <v>3488</v>
      </c>
      <c r="G154" s="220"/>
      <c r="H154" s="224">
        <v>-8.9</v>
      </c>
      <c r="I154" s="225"/>
      <c r="J154" s="220"/>
      <c r="K154" s="220"/>
      <c r="L154" s="226"/>
      <c r="M154" s="227"/>
      <c r="N154" s="228"/>
      <c r="O154" s="228"/>
      <c r="P154" s="228"/>
      <c r="Q154" s="228"/>
      <c r="R154" s="228"/>
      <c r="S154" s="228"/>
      <c r="T154" s="229"/>
      <c r="AT154" s="230" t="s">
        <v>209</v>
      </c>
      <c r="AU154" s="230" t="s">
        <v>88</v>
      </c>
      <c r="AV154" s="13" t="s">
        <v>88</v>
      </c>
      <c r="AW154" s="13" t="s">
        <v>31</v>
      </c>
      <c r="AX154" s="13" t="s">
        <v>76</v>
      </c>
      <c r="AY154" s="230" t="s">
        <v>201</v>
      </c>
    </row>
    <row r="155" spans="1:65" s="14" customFormat="1">
      <c r="B155" s="231"/>
      <c r="C155" s="232"/>
      <c r="D155" s="221" t="s">
        <v>209</v>
      </c>
      <c r="E155" s="233" t="s">
        <v>1</v>
      </c>
      <c r="F155" s="234" t="s">
        <v>3489</v>
      </c>
      <c r="G155" s="232"/>
      <c r="H155" s="235">
        <v>1.5</v>
      </c>
      <c r="I155" s="236"/>
      <c r="J155" s="232"/>
      <c r="K155" s="232"/>
      <c r="L155" s="237"/>
      <c r="M155" s="238"/>
      <c r="N155" s="239"/>
      <c r="O155" s="239"/>
      <c r="P155" s="239"/>
      <c r="Q155" s="239"/>
      <c r="R155" s="239"/>
      <c r="S155" s="239"/>
      <c r="T155" s="240"/>
      <c r="AT155" s="241" t="s">
        <v>209</v>
      </c>
      <c r="AU155" s="241" t="s">
        <v>88</v>
      </c>
      <c r="AV155" s="14" t="s">
        <v>207</v>
      </c>
      <c r="AW155" s="14" t="s">
        <v>31</v>
      </c>
      <c r="AX155" s="14" t="s">
        <v>83</v>
      </c>
      <c r="AY155" s="241" t="s">
        <v>201</v>
      </c>
    </row>
    <row r="156" spans="1:65" s="2" customFormat="1" ht="16.5" customHeight="1">
      <c r="A156" s="35"/>
      <c r="B156" s="36"/>
      <c r="C156" s="205" t="s">
        <v>263</v>
      </c>
      <c r="D156" s="205" t="s">
        <v>203</v>
      </c>
      <c r="E156" s="206" t="s">
        <v>3148</v>
      </c>
      <c r="F156" s="207" t="s">
        <v>3149</v>
      </c>
      <c r="G156" s="208" t="s">
        <v>206</v>
      </c>
      <c r="H156" s="209">
        <v>1.5</v>
      </c>
      <c r="I156" s="210"/>
      <c r="J156" s="211">
        <f>ROUND(I156*H156,2)</f>
        <v>0</v>
      </c>
      <c r="K156" s="212"/>
      <c r="L156" s="40"/>
      <c r="M156" s="213" t="s">
        <v>1</v>
      </c>
      <c r="N156" s="214" t="s">
        <v>42</v>
      </c>
      <c r="O156" s="72"/>
      <c r="P156" s="215">
        <f>O156*H156</f>
        <v>0</v>
      </c>
      <c r="Q156" s="215">
        <v>0</v>
      </c>
      <c r="R156" s="215">
        <f>Q156*H156</f>
        <v>0</v>
      </c>
      <c r="S156" s="215">
        <v>0</v>
      </c>
      <c r="T156" s="216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17" t="s">
        <v>207</v>
      </c>
      <c r="AT156" s="217" t="s">
        <v>203</v>
      </c>
      <c r="AU156" s="217" t="s">
        <v>88</v>
      </c>
      <c r="AY156" s="18" t="s">
        <v>201</v>
      </c>
      <c r="BE156" s="218">
        <f>IF(N156="základná",J156,0)</f>
        <v>0</v>
      </c>
      <c r="BF156" s="218">
        <f>IF(N156="znížená",J156,0)</f>
        <v>0</v>
      </c>
      <c r="BG156" s="218">
        <f>IF(N156="zákl. prenesená",J156,0)</f>
        <v>0</v>
      </c>
      <c r="BH156" s="218">
        <f>IF(N156="zníž. prenesená",J156,0)</f>
        <v>0</v>
      </c>
      <c r="BI156" s="218">
        <f>IF(N156="nulová",J156,0)</f>
        <v>0</v>
      </c>
      <c r="BJ156" s="18" t="s">
        <v>88</v>
      </c>
      <c r="BK156" s="218">
        <f>ROUND(I156*H156,2)</f>
        <v>0</v>
      </c>
      <c r="BL156" s="18" t="s">
        <v>207</v>
      </c>
      <c r="BM156" s="217" t="s">
        <v>3490</v>
      </c>
    </row>
    <row r="157" spans="1:65" s="2" customFormat="1" ht="21.75" customHeight="1">
      <c r="A157" s="35"/>
      <c r="B157" s="36"/>
      <c r="C157" s="205" t="s">
        <v>273</v>
      </c>
      <c r="D157" s="205" t="s">
        <v>203</v>
      </c>
      <c r="E157" s="206" t="s">
        <v>3151</v>
      </c>
      <c r="F157" s="207" t="s">
        <v>3152</v>
      </c>
      <c r="G157" s="208" t="s">
        <v>206</v>
      </c>
      <c r="H157" s="209">
        <v>8.9</v>
      </c>
      <c r="I157" s="210"/>
      <c r="J157" s="211">
        <f>ROUND(I157*H157,2)</f>
        <v>0</v>
      </c>
      <c r="K157" s="212"/>
      <c r="L157" s="40"/>
      <c r="M157" s="213" t="s">
        <v>1</v>
      </c>
      <c r="N157" s="214" t="s">
        <v>42</v>
      </c>
      <c r="O157" s="72"/>
      <c r="P157" s="215">
        <f>O157*H157</f>
        <v>0</v>
      </c>
      <c r="Q157" s="215">
        <v>0</v>
      </c>
      <c r="R157" s="215">
        <f>Q157*H157</f>
        <v>0</v>
      </c>
      <c r="S157" s="215">
        <v>0</v>
      </c>
      <c r="T157" s="216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17" t="s">
        <v>207</v>
      </c>
      <c r="AT157" s="217" t="s">
        <v>203</v>
      </c>
      <c r="AU157" s="217" t="s">
        <v>88</v>
      </c>
      <c r="AY157" s="18" t="s">
        <v>201</v>
      </c>
      <c r="BE157" s="218">
        <f>IF(N157="základná",J157,0)</f>
        <v>0</v>
      </c>
      <c r="BF157" s="218">
        <f>IF(N157="znížená",J157,0)</f>
        <v>0</v>
      </c>
      <c r="BG157" s="218">
        <f>IF(N157="zákl. prenesená",J157,0)</f>
        <v>0</v>
      </c>
      <c r="BH157" s="218">
        <f>IF(N157="zníž. prenesená",J157,0)</f>
        <v>0</v>
      </c>
      <c r="BI157" s="218">
        <f>IF(N157="nulová",J157,0)</f>
        <v>0</v>
      </c>
      <c r="BJ157" s="18" t="s">
        <v>88</v>
      </c>
      <c r="BK157" s="218">
        <f>ROUND(I157*H157,2)</f>
        <v>0</v>
      </c>
      <c r="BL157" s="18" t="s">
        <v>207</v>
      </c>
      <c r="BM157" s="217" t="s">
        <v>3491</v>
      </c>
    </row>
    <row r="158" spans="1:65" s="13" customFormat="1">
      <c r="B158" s="219"/>
      <c r="C158" s="220"/>
      <c r="D158" s="221" t="s">
        <v>209</v>
      </c>
      <c r="E158" s="222" t="s">
        <v>1</v>
      </c>
      <c r="F158" s="223" t="s">
        <v>3492</v>
      </c>
      <c r="G158" s="220"/>
      <c r="H158" s="224">
        <v>10.4</v>
      </c>
      <c r="I158" s="225"/>
      <c r="J158" s="220"/>
      <c r="K158" s="220"/>
      <c r="L158" s="226"/>
      <c r="M158" s="227"/>
      <c r="N158" s="228"/>
      <c r="O158" s="228"/>
      <c r="P158" s="228"/>
      <c r="Q158" s="228"/>
      <c r="R158" s="228"/>
      <c r="S158" s="228"/>
      <c r="T158" s="229"/>
      <c r="AT158" s="230" t="s">
        <v>209</v>
      </c>
      <c r="AU158" s="230" t="s">
        <v>88</v>
      </c>
      <c r="AV158" s="13" t="s">
        <v>88</v>
      </c>
      <c r="AW158" s="13" t="s">
        <v>31</v>
      </c>
      <c r="AX158" s="13" t="s">
        <v>76</v>
      </c>
      <c r="AY158" s="230" t="s">
        <v>201</v>
      </c>
    </row>
    <row r="159" spans="1:65" s="13" customFormat="1">
      <c r="B159" s="219"/>
      <c r="C159" s="220"/>
      <c r="D159" s="221" t="s">
        <v>209</v>
      </c>
      <c r="E159" s="222" t="s">
        <v>1</v>
      </c>
      <c r="F159" s="223" t="s">
        <v>3493</v>
      </c>
      <c r="G159" s="220"/>
      <c r="H159" s="224">
        <v>-1.5</v>
      </c>
      <c r="I159" s="225"/>
      <c r="J159" s="220"/>
      <c r="K159" s="220"/>
      <c r="L159" s="226"/>
      <c r="M159" s="227"/>
      <c r="N159" s="228"/>
      <c r="O159" s="228"/>
      <c r="P159" s="228"/>
      <c r="Q159" s="228"/>
      <c r="R159" s="228"/>
      <c r="S159" s="228"/>
      <c r="T159" s="229"/>
      <c r="AT159" s="230" t="s">
        <v>209</v>
      </c>
      <c r="AU159" s="230" t="s">
        <v>88</v>
      </c>
      <c r="AV159" s="13" t="s">
        <v>88</v>
      </c>
      <c r="AW159" s="13" t="s">
        <v>31</v>
      </c>
      <c r="AX159" s="13" t="s">
        <v>76</v>
      </c>
      <c r="AY159" s="230" t="s">
        <v>201</v>
      </c>
    </row>
    <row r="160" spans="1:65" s="14" customFormat="1">
      <c r="B160" s="231"/>
      <c r="C160" s="232"/>
      <c r="D160" s="221" t="s">
        <v>209</v>
      </c>
      <c r="E160" s="233" t="s">
        <v>1</v>
      </c>
      <c r="F160" s="234" t="s">
        <v>232</v>
      </c>
      <c r="G160" s="232"/>
      <c r="H160" s="235">
        <v>8.9</v>
      </c>
      <c r="I160" s="236"/>
      <c r="J160" s="232"/>
      <c r="K160" s="232"/>
      <c r="L160" s="237"/>
      <c r="M160" s="238"/>
      <c r="N160" s="239"/>
      <c r="O160" s="239"/>
      <c r="P160" s="239"/>
      <c r="Q160" s="239"/>
      <c r="R160" s="239"/>
      <c r="S160" s="239"/>
      <c r="T160" s="240"/>
      <c r="AT160" s="241" t="s">
        <v>209</v>
      </c>
      <c r="AU160" s="241" t="s">
        <v>88</v>
      </c>
      <c r="AV160" s="14" t="s">
        <v>207</v>
      </c>
      <c r="AW160" s="14" t="s">
        <v>31</v>
      </c>
      <c r="AX160" s="14" t="s">
        <v>83</v>
      </c>
      <c r="AY160" s="241" t="s">
        <v>201</v>
      </c>
    </row>
    <row r="161" spans="1:65" s="2" customFormat="1" ht="21.75" customHeight="1">
      <c r="A161" s="35"/>
      <c r="B161" s="36"/>
      <c r="C161" s="205" t="s">
        <v>280</v>
      </c>
      <c r="D161" s="205" t="s">
        <v>203</v>
      </c>
      <c r="E161" s="206" t="s">
        <v>3156</v>
      </c>
      <c r="F161" s="207" t="s">
        <v>3157</v>
      </c>
      <c r="G161" s="208" t="s">
        <v>206</v>
      </c>
      <c r="H161" s="209">
        <v>1</v>
      </c>
      <c r="I161" s="210"/>
      <c r="J161" s="211">
        <f>ROUND(I161*H161,2)</f>
        <v>0</v>
      </c>
      <c r="K161" s="212"/>
      <c r="L161" s="40"/>
      <c r="M161" s="213" t="s">
        <v>1</v>
      </c>
      <c r="N161" s="214" t="s">
        <v>42</v>
      </c>
      <c r="O161" s="72"/>
      <c r="P161" s="215">
        <f>O161*H161</f>
        <v>0</v>
      </c>
      <c r="Q161" s="215">
        <v>0</v>
      </c>
      <c r="R161" s="215">
        <f>Q161*H161</f>
        <v>0</v>
      </c>
      <c r="S161" s="215">
        <v>0</v>
      </c>
      <c r="T161" s="216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17" t="s">
        <v>207</v>
      </c>
      <c r="AT161" s="217" t="s">
        <v>203</v>
      </c>
      <c r="AU161" s="217" t="s">
        <v>88</v>
      </c>
      <c r="AY161" s="18" t="s">
        <v>201</v>
      </c>
      <c r="BE161" s="218">
        <f>IF(N161="základná",J161,0)</f>
        <v>0</v>
      </c>
      <c r="BF161" s="218">
        <f>IF(N161="znížená",J161,0)</f>
        <v>0</v>
      </c>
      <c r="BG161" s="218">
        <f>IF(N161="zákl. prenesená",J161,0)</f>
        <v>0</v>
      </c>
      <c r="BH161" s="218">
        <f>IF(N161="zníž. prenesená",J161,0)</f>
        <v>0</v>
      </c>
      <c r="BI161" s="218">
        <f>IF(N161="nulová",J161,0)</f>
        <v>0</v>
      </c>
      <c r="BJ161" s="18" t="s">
        <v>88</v>
      </c>
      <c r="BK161" s="218">
        <f>ROUND(I161*H161,2)</f>
        <v>0</v>
      </c>
      <c r="BL161" s="18" t="s">
        <v>207</v>
      </c>
      <c r="BM161" s="217" t="s">
        <v>3494</v>
      </c>
    </row>
    <row r="162" spans="1:65" s="13" customFormat="1">
      <c r="B162" s="219"/>
      <c r="C162" s="220"/>
      <c r="D162" s="221" t="s">
        <v>209</v>
      </c>
      <c r="E162" s="222" t="s">
        <v>1</v>
      </c>
      <c r="F162" s="223" t="s">
        <v>3495</v>
      </c>
      <c r="G162" s="220"/>
      <c r="H162" s="224">
        <v>0.99</v>
      </c>
      <c r="I162" s="225"/>
      <c r="J162" s="220"/>
      <c r="K162" s="220"/>
      <c r="L162" s="226"/>
      <c r="M162" s="227"/>
      <c r="N162" s="228"/>
      <c r="O162" s="228"/>
      <c r="P162" s="228"/>
      <c r="Q162" s="228"/>
      <c r="R162" s="228"/>
      <c r="S162" s="228"/>
      <c r="T162" s="229"/>
      <c r="AT162" s="230" t="s">
        <v>209</v>
      </c>
      <c r="AU162" s="230" t="s">
        <v>88</v>
      </c>
      <c r="AV162" s="13" t="s">
        <v>88</v>
      </c>
      <c r="AW162" s="13" t="s">
        <v>31</v>
      </c>
      <c r="AX162" s="13" t="s">
        <v>76</v>
      </c>
      <c r="AY162" s="230" t="s">
        <v>201</v>
      </c>
    </row>
    <row r="163" spans="1:65" s="13" customFormat="1">
      <c r="B163" s="219"/>
      <c r="C163" s="220"/>
      <c r="D163" s="221" t="s">
        <v>209</v>
      </c>
      <c r="E163" s="222" t="s">
        <v>1</v>
      </c>
      <c r="F163" s="223" t="s">
        <v>6</v>
      </c>
      <c r="G163" s="220"/>
      <c r="H163" s="224">
        <v>0.01</v>
      </c>
      <c r="I163" s="225"/>
      <c r="J163" s="220"/>
      <c r="K163" s="220"/>
      <c r="L163" s="226"/>
      <c r="M163" s="227"/>
      <c r="N163" s="228"/>
      <c r="O163" s="228"/>
      <c r="P163" s="228"/>
      <c r="Q163" s="228"/>
      <c r="R163" s="228"/>
      <c r="S163" s="228"/>
      <c r="T163" s="229"/>
      <c r="AT163" s="230" t="s">
        <v>209</v>
      </c>
      <c r="AU163" s="230" t="s">
        <v>88</v>
      </c>
      <c r="AV163" s="13" t="s">
        <v>88</v>
      </c>
      <c r="AW163" s="13" t="s">
        <v>31</v>
      </c>
      <c r="AX163" s="13" t="s">
        <v>76</v>
      </c>
      <c r="AY163" s="230" t="s">
        <v>201</v>
      </c>
    </row>
    <row r="164" spans="1:65" s="14" customFormat="1">
      <c r="B164" s="231"/>
      <c r="C164" s="232"/>
      <c r="D164" s="221" t="s">
        <v>209</v>
      </c>
      <c r="E164" s="233" t="s">
        <v>1</v>
      </c>
      <c r="F164" s="234" t="s">
        <v>3171</v>
      </c>
      <c r="G164" s="232"/>
      <c r="H164" s="235">
        <v>1</v>
      </c>
      <c r="I164" s="236"/>
      <c r="J164" s="232"/>
      <c r="K164" s="232"/>
      <c r="L164" s="237"/>
      <c r="M164" s="238"/>
      <c r="N164" s="239"/>
      <c r="O164" s="239"/>
      <c r="P164" s="239"/>
      <c r="Q164" s="239"/>
      <c r="R164" s="239"/>
      <c r="S164" s="239"/>
      <c r="T164" s="240"/>
      <c r="AT164" s="241" t="s">
        <v>209</v>
      </c>
      <c r="AU164" s="241" t="s">
        <v>88</v>
      </c>
      <c r="AV164" s="14" t="s">
        <v>207</v>
      </c>
      <c r="AW164" s="14" t="s">
        <v>31</v>
      </c>
      <c r="AX164" s="14" t="s">
        <v>83</v>
      </c>
      <c r="AY164" s="241" t="s">
        <v>201</v>
      </c>
    </row>
    <row r="165" spans="1:65" s="2" customFormat="1" ht="16.5" customHeight="1">
      <c r="A165" s="35"/>
      <c r="B165" s="36"/>
      <c r="C165" s="253" t="s">
        <v>291</v>
      </c>
      <c r="D165" s="253" t="s">
        <v>585</v>
      </c>
      <c r="E165" s="254" t="s">
        <v>3161</v>
      </c>
      <c r="F165" s="255" t="s">
        <v>3162</v>
      </c>
      <c r="G165" s="256" t="s">
        <v>329</v>
      </c>
      <c r="H165" s="257">
        <v>1.76</v>
      </c>
      <c r="I165" s="258"/>
      <c r="J165" s="259">
        <f>ROUND(I165*H165,2)</f>
        <v>0</v>
      </c>
      <c r="K165" s="260"/>
      <c r="L165" s="261"/>
      <c r="M165" s="262" t="s">
        <v>1</v>
      </c>
      <c r="N165" s="263" t="s">
        <v>42</v>
      </c>
      <c r="O165" s="72"/>
      <c r="P165" s="215">
        <f>O165*H165</f>
        <v>0</v>
      </c>
      <c r="Q165" s="215">
        <v>1</v>
      </c>
      <c r="R165" s="215">
        <f>Q165*H165</f>
        <v>1.76</v>
      </c>
      <c r="S165" s="215">
        <v>0</v>
      </c>
      <c r="T165" s="216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17" t="s">
        <v>253</v>
      </c>
      <c r="AT165" s="217" t="s">
        <v>585</v>
      </c>
      <c r="AU165" s="217" t="s">
        <v>88</v>
      </c>
      <c r="AY165" s="18" t="s">
        <v>201</v>
      </c>
      <c r="BE165" s="218">
        <f>IF(N165="základná",J165,0)</f>
        <v>0</v>
      </c>
      <c r="BF165" s="218">
        <f>IF(N165="znížená",J165,0)</f>
        <v>0</v>
      </c>
      <c r="BG165" s="218">
        <f>IF(N165="zákl. prenesená",J165,0)</f>
        <v>0</v>
      </c>
      <c r="BH165" s="218">
        <f>IF(N165="zníž. prenesená",J165,0)</f>
        <v>0</v>
      </c>
      <c r="BI165" s="218">
        <f>IF(N165="nulová",J165,0)</f>
        <v>0</v>
      </c>
      <c r="BJ165" s="18" t="s">
        <v>88</v>
      </c>
      <c r="BK165" s="218">
        <f>ROUND(I165*H165,2)</f>
        <v>0</v>
      </c>
      <c r="BL165" s="18" t="s">
        <v>207</v>
      </c>
      <c r="BM165" s="217" t="s">
        <v>3496</v>
      </c>
    </row>
    <row r="166" spans="1:65" s="13" customFormat="1">
      <c r="B166" s="219"/>
      <c r="C166" s="220"/>
      <c r="D166" s="221" t="s">
        <v>209</v>
      </c>
      <c r="E166" s="222" t="s">
        <v>1</v>
      </c>
      <c r="F166" s="223" t="s">
        <v>3497</v>
      </c>
      <c r="G166" s="220"/>
      <c r="H166" s="224">
        <v>1.754</v>
      </c>
      <c r="I166" s="225"/>
      <c r="J166" s="220"/>
      <c r="K166" s="220"/>
      <c r="L166" s="226"/>
      <c r="M166" s="227"/>
      <c r="N166" s="228"/>
      <c r="O166" s="228"/>
      <c r="P166" s="228"/>
      <c r="Q166" s="228"/>
      <c r="R166" s="228"/>
      <c r="S166" s="228"/>
      <c r="T166" s="229"/>
      <c r="AT166" s="230" t="s">
        <v>209</v>
      </c>
      <c r="AU166" s="230" t="s">
        <v>88</v>
      </c>
      <c r="AV166" s="13" t="s">
        <v>88</v>
      </c>
      <c r="AW166" s="13" t="s">
        <v>31</v>
      </c>
      <c r="AX166" s="13" t="s">
        <v>76</v>
      </c>
      <c r="AY166" s="230" t="s">
        <v>201</v>
      </c>
    </row>
    <row r="167" spans="1:65" s="13" customFormat="1">
      <c r="B167" s="219"/>
      <c r="C167" s="220"/>
      <c r="D167" s="221" t="s">
        <v>209</v>
      </c>
      <c r="E167" s="222" t="s">
        <v>1</v>
      </c>
      <c r="F167" s="223" t="s">
        <v>217</v>
      </c>
      <c r="G167" s="220"/>
      <c r="H167" s="224">
        <v>6.0000000000000001E-3</v>
      </c>
      <c r="I167" s="225"/>
      <c r="J167" s="220"/>
      <c r="K167" s="220"/>
      <c r="L167" s="226"/>
      <c r="M167" s="227"/>
      <c r="N167" s="228"/>
      <c r="O167" s="228"/>
      <c r="P167" s="228"/>
      <c r="Q167" s="228"/>
      <c r="R167" s="228"/>
      <c r="S167" s="228"/>
      <c r="T167" s="229"/>
      <c r="AT167" s="230" t="s">
        <v>209</v>
      </c>
      <c r="AU167" s="230" t="s">
        <v>88</v>
      </c>
      <c r="AV167" s="13" t="s">
        <v>88</v>
      </c>
      <c r="AW167" s="13" t="s">
        <v>31</v>
      </c>
      <c r="AX167" s="13" t="s">
        <v>76</v>
      </c>
      <c r="AY167" s="230" t="s">
        <v>201</v>
      </c>
    </row>
    <row r="168" spans="1:65" s="14" customFormat="1">
      <c r="B168" s="231"/>
      <c r="C168" s="232"/>
      <c r="D168" s="221" t="s">
        <v>209</v>
      </c>
      <c r="E168" s="233" t="s">
        <v>1</v>
      </c>
      <c r="F168" s="234" t="s">
        <v>3171</v>
      </c>
      <c r="G168" s="232"/>
      <c r="H168" s="235">
        <v>1.76</v>
      </c>
      <c r="I168" s="236"/>
      <c r="J168" s="232"/>
      <c r="K168" s="232"/>
      <c r="L168" s="237"/>
      <c r="M168" s="238"/>
      <c r="N168" s="239"/>
      <c r="O168" s="239"/>
      <c r="P168" s="239"/>
      <c r="Q168" s="239"/>
      <c r="R168" s="239"/>
      <c r="S168" s="239"/>
      <c r="T168" s="240"/>
      <c r="AT168" s="241" t="s">
        <v>209</v>
      </c>
      <c r="AU168" s="241" t="s">
        <v>88</v>
      </c>
      <c r="AV168" s="14" t="s">
        <v>207</v>
      </c>
      <c r="AW168" s="14" t="s">
        <v>31</v>
      </c>
      <c r="AX168" s="14" t="s">
        <v>83</v>
      </c>
      <c r="AY168" s="241" t="s">
        <v>201</v>
      </c>
    </row>
    <row r="169" spans="1:65" s="12" customFormat="1" ht="22.9" customHeight="1">
      <c r="B169" s="189"/>
      <c r="C169" s="190"/>
      <c r="D169" s="191" t="s">
        <v>75</v>
      </c>
      <c r="E169" s="203" t="s">
        <v>207</v>
      </c>
      <c r="F169" s="203" t="s">
        <v>498</v>
      </c>
      <c r="G169" s="190"/>
      <c r="H169" s="190"/>
      <c r="I169" s="193"/>
      <c r="J169" s="204">
        <f>BK169</f>
        <v>0</v>
      </c>
      <c r="K169" s="190"/>
      <c r="L169" s="195"/>
      <c r="M169" s="196"/>
      <c r="N169" s="197"/>
      <c r="O169" s="197"/>
      <c r="P169" s="198">
        <f>SUM(P170:P173)</f>
        <v>0</v>
      </c>
      <c r="Q169" s="197"/>
      <c r="R169" s="198">
        <f>SUM(R170:R173)</f>
        <v>0.94538500000000003</v>
      </c>
      <c r="S169" s="197"/>
      <c r="T169" s="199">
        <f>SUM(T170:T173)</f>
        <v>0</v>
      </c>
      <c r="AR169" s="200" t="s">
        <v>83</v>
      </c>
      <c r="AT169" s="201" t="s">
        <v>75</v>
      </c>
      <c r="AU169" s="201" t="s">
        <v>83</v>
      </c>
      <c r="AY169" s="200" t="s">
        <v>201</v>
      </c>
      <c r="BK169" s="202">
        <f>SUM(BK170:BK173)</f>
        <v>0</v>
      </c>
    </row>
    <row r="170" spans="1:65" s="2" customFormat="1" ht="21.75" customHeight="1">
      <c r="A170" s="35"/>
      <c r="B170" s="36"/>
      <c r="C170" s="205" t="s">
        <v>298</v>
      </c>
      <c r="D170" s="205" t="s">
        <v>203</v>
      </c>
      <c r="E170" s="206" t="s">
        <v>3167</v>
      </c>
      <c r="F170" s="207" t="s">
        <v>3168</v>
      </c>
      <c r="G170" s="208" t="s">
        <v>206</v>
      </c>
      <c r="H170" s="209">
        <v>0.5</v>
      </c>
      <c r="I170" s="210"/>
      <c r="J170" s="211">
        <f>ROUND(I170*H170,2)</f>
        <v>0</v>
      </c>
      <c r="K170" s="212"/>
      <c r="L170" s="40"/>
      <c r="M170" s="213" t="s">
        <v>1</v>
      </c>
      <c r="N170" s="214" t="s">
        <v>42</v>
      </c>
      <c r="O170" s="72"/>
      <c r="P170" s="215">
        <f>O170*H170</f>
        <v>0</v>
      </c>
      <c r="Q170" s="215">
        <v>1.8907700000000001</v>
      </c>
      <c r="R170" s="215">
        <f>Q170*H170</f>
        <v>0.94538500000000003</v>
      </c>
      <c r="S170" s="215">
        <v>0</v>
      </c>
      <c r="T170" s="216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17" t="s">
        <v>207</v>
      </c>
      <c r="AT170" s="217" t="s">
        <v>203</v>
      </c>
      <c r="AU170" s="217" t="s">
        <v>88</v>
      </c>
      <c r="AY170" s="18" t="s">
        <v>201</v>
      </c>
      <c r="BE170" s="218">
        <f>IF(N170="základná",J170,0)</f>
        <v>0</v>
      </c>
      <c r="BF170" s="218">
        <f>IF(N170="znížená",J170,0)</f>
        <v>0</v>
      </c>
      <c r="BG170" s="218">
        <f>IF(N170="zákl. prenesená",J170,0)</f>
        <v>0</v>
      </c>
      <c r="BH170" s="218">
        <f>IF(N170="zníž. prenesená",J170,0)</f>
        <v>0</v>
      </c>
      <c r="BI170" s="218">
        <f>IF(N170="nulová",J170,0)</f>
        <v>0</v>
      </c>
      <c r="BJ170" s="18" t="s">
        <v>88</v>
      </c>
      <c r="BK170" s="218">
        <f>ROUND(I170*H170,2)</f>
        <v>0</v>
      </c>
      <c r="BL170" s="18" t="s">
        <v>207</v>
      </c>
      <c r="BM170" s="217" t="s">
        <v>3498</v>
      </c>
    </row>
    <row r="171" spans="1:65" s="13" customFormat="1">
      <c r="B171" s="219"/>
      <c r="C171" s="220"/>
      <c r="D171" s="221" t="s">
        <v>209</v>
      </c>
      <c r="E171" s="222" t="s">
        <v>1</v>
      </c>
      <c r="F171" s="223" t="s">
        <v>3499</v>
      </c>
      <c r="G171" s="220"/>
      <c r="H171" s="224">
        <v>0.495</v>
      </c>
      <c r="I171" s="225"/>
      <c r="J171" s="220"/>
      <c r="K171" s="220"/>
      <c r="L171" s="226"/>
      <c r="M171" s="227"/>
      <c r="N171" s="228"/>
      <c r="O171" s="228"/>
      <c r="P171" s="228"/>
      <c r="Q171" s="228"/>
      <c r="R171" s="228"/>
      <c r="S171" s="228"/>
      <c r="T171" s="229"/>
      <c r="AT171" s="230" t="s">
        <v>209</v>
      </c>
      <c r="AU171" s="230" t="s">
        <v>88</v>
      </c>
      <c r="AV171" s="13" t="s">
        <v>88</v>
      </c>
      <c r="AW171" s="13" t="s">
        <v>31</v>
      </c>
      <c r="AX171" s="13" t="s">
        <v>76</v>
      </c>
      <c r="AY171" s="230" t="s">
        <v>201</v>
      </c>
    </row>
    <row r="172" spans="1:65" s="13" customFormat="1">
      <c r="B172" s="219"/>
      <c r="C172" s="220"/>
      <c r="D172" s="221" t="s">
        <v>209</v>
      </c>
      <c r="E172" s="222" t="s">
        <v>1</v>
      </c>
      <c r="F172" s="223" t="s">
        <v>349</v>
      </c>
      <c r="G172" s="220"/>
      <c r="H172" s="224">
        <v>5.0000000000000001E-3</v>
      </c>
      <c r="I172" s="225"/>
      <c r="J172" s="220"/>
      <c r="K172" s="220"/>
      <c r="L172" s="226"/>
      <c r="M172" s="227"/>
      <c r="N172" s="228"/>
      <c r="O172" s="228"/>
      <c r="P172" s="228"/>
      <c r="Q172" s="228"/>
      <c r="R172" s="228"/>
      <c r="S172" s="228"/>
      <c r="T172" s="229"/>
      <c r="AT172" s="230" t="s">
        <v>209</v>
      </c>
      <c r="AU172" s="230" t="s">
        <v>88</v>
      </c>
      <c r="AV172" s="13" t="s">
        <v>88</v>
      </c>
      <c r="AW172" s="13" t="s">
        <v>31</v>
      </c>
      <c r="AX172" s="13" t="s">
        <v>76</v>
      </c>
      <c r="AY172" s="230" t="s">
        <v>201</v>
      </c>
    </row>
    <row r="173" spans="1:65" s="14" customFormat="1">
      <c r="B173" s="231"/>
      <c r="C173" s="232"/>
      <c r="D173" s="221" t="s">
        <v>209</v>
      </c>
      <c r="E173" s="233" t="s">
        <v>1</v>
      </c>
      <c r="F173" s="234" t="s">
        <v>3171</v>
      </c>
      <c r="G173" s="232"/>
      <c r="H173" s="235">
        <v>0.5</v>
      </c>
      <c r="I173" s="236"/>
      <c r="J173" s="232"/>
      <c r="K173" s="232"/>
      <c r="L173" s="237"/>
      <c r="M173" s="238"/>
      <c r="N173" s="239"/>
      <c r="O173" s="239"/>
      <c r="P173" s="239"/>
      <c r="Q173" s="239"/>
      <c r="R173" s="239"/>
      <c r="S173" s="239"/>
      <c r="T173" s="240"/>
      <c r="AT173" s="241" t="s">
        <v>209</v>
      </c>
      <c r="AU173" s="241" t="s">
        <v>88</v>
      </c>
      <c r="AV173" s="14" t="s">
        <v>207</v>
      </c>
      <c r="AW173" s="14" t="s">
        <v>31</v>
      </c>
      <c r="AX173" s="14" t="s">
        <v>83</v>
      </c>
      <c r="AY173" s="241" t="s">
        <v>201</v>
      </c>
    </row>
    <row r="174" spans="1:65" s="12" customFormat="1" ht="22.9" customHeight="1">
      <c r="B174" s="189"/>
      <c r="C174" s="190"/>
      <c r="D174" s="191" t="s">
        <v>75</v>
      </c>
      <c r="E174" s="203" t="s">
        <v>253</v>
      </c>
      <c r="F174" s="203" t="s">
        <v>3172</v>
      </c>
      <c r="G174" s="190"/>
      <c r="H174" s="190"/>
      <c r="I174" s="193"/>
      <c r="J174" s="204">
        <f>BK174</f>
        <v>0</v>
      </c>
      <c r="K174" s="190"/>
      <c r="L174" s="195"/>
      <c r="M174" s="196"/>
      <c r="N174" s="197"/>
      <c r="O174" s="197"/>
      <c r="P174" s="198">
        <f>SUM(P175:P190)</f>
        <v>0</v>
      </c>
      <c r="Q174" s="197"/>
      <c r="R174" s="198">
        <f>SUM(R175:R190)</f>
        <v>1.0158E-2</v>
      </c>
      <c r="S174" s="197"/>
      <c r="T174" s="199">
        <f>SUM(T175:T190)</f>
        <v>0</v>
      </c>
      <c r="AR174" s="200" t="s">
        <v>83</v>
      </c>
      <c r="AT174" s="201" t="s">
        <v>75</v>
      </c>
      <c r="AU174" s="201" t="s">
        <v>83</v>
      </c>
      <c r="AY174" s="200" t="s">
        <v>201</v>
      </c>
      <c r="BK174" s="202">
        <f>SUM(BK175:BK190)</f>
        <v>0</v>
      </c>
    </row>
    <row r="175" spans="1:65" s="2" customFormat="1" ht="21.75" customHeight="1">
      <c r="A175" s="35"/>
      <c r="B175" s="36"/>
      <c r="C175" s="205" t="s">
        <v>302</v>
      </c>
      <c r="D175" s="205" t="s">
        <v>203</v>
      </c>
      <c r="E175" s="206" t="s">
        <v>3500</v>
      </c>
      <c r="F175" s="207" t="s">
        <v>3501</v>
      </c>
      <c r="G175" s="208" t="s">
        <v>618</v>
      </c>
      <c r="H175" s="209">
        <v>25</v>
      </c>
      <c r="I175" s="210"/>
      <c r="J175" s="211">
        <f>ROUND(I175*H175,2)</f>
        <v>0</v>
      </c>
      <c r="K175" s="212"/>
      <c r="L175" s="40"/>
      <c r="M175" s="213" t="s">
        <v>1</v>
      </c>
      <c r="N175" s="214" t="s">
        <v>42</v>
      </c>
      <c r="O175" s="72"/>
      <c r="P175" s="215">
        <f>O175*H175</f>
        <v>0</v>
      </c>
      <c r="Q175" s="215">
        <v>0</v>
      </c>
      <c r="R175" s="215">
        <f>Q175*H175</f>
        <v>0</v>
      </c>
      <c r="S175" s="215">
        <v>0</v>
      </c>
      <c r="T175" s="216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17" t="s">
        <v>207</v>
      </c>
      <c r="AT175" s="217" t="s">
        <v>203</v>
      </c>
      <c r="AU175" s="217" t="s">
        <v>88</v>
      </c>
      <c r="AY175" s="18" t="s">
        <v>201</v>
      </c>
      <c r="BE175" s="218">
        <f>IF(N175="základná",J175,0)</f>
        <v>0</v>
      </c>
      <c r="BF175" s="218">
        <f>IF(N175="znížená",J175,0)</f>
        <v>0</v>
      </c>
      <c r="BG175" s="218">
        <f>IF(N175="zákl. prenesená",J175,0)</f>
        <v>0</v>
      </c>
      <c r="BH175" s="218">
        <f>IF(N175="zníž. prenesená",J175,0)</f>
        <v>0</v>
      </c>
      <c r="BI175" s="218">
        <f>IF(N175="nulová",J175,0)</f>
        <v>0</v>
      </c>
      <c r="BJ175" s="18" t="s">
        <v>88</v>
      </c>
      <c r="BK175" s="218">
        <f>ROUND(I175*H175,2)</f>
        <v>0</v>
      </c>
      <c r="BL175" s="18" t="s">
        <v>207</v>
      </c>
      <c r="BM175" s="217" t="s">
        <v>3502</v>
      </c>
    </row>
    <row r="176" spans="1:65" s="13" customFormat="1">
      <c r="B176" s="219"/>
      <c r="C176" s="220"/>
      <c r="D176" s="221" t="s">
        <v>209</v>
      </c>
      <c r="E176" s="222" t="s">
        <v>1</v>
      </c>
      <c r="F176" s="223" t="s">
        <v>3503</v>
      </c>
      <c r="G176" s="220"/>
      <c r="H176" s="224">
        <v>23</v>
      </c>
      <c r="I176" s="225"/>
      <c r="J176" s="220"/>
      <c r="K176" s="220"/>
      <c r="L176" s="226"/>
      <c r="M176" s="227"/>
      <c r="N176" s="228"/>
      <c r="O176" s="228"/>
      <c r="P176" s="228"/>
      <c r="Q176" s="228"/>
      <c r="R176" s="228"/>
      <c r="S176" s="228"/>
      <c r="T176" s="229"/>
      <c r="AT176" s="230" t="s">
        <v>209</v>
      </c>
      <c r="AU176" s="230" t="s">
        <v>88</v>
      </c>
      <c r="AV176" s="13" t="s">
        <v>88</v>
      </c>
      <c r="AW176" s="13" t="s">
        <v>31</v>
      </c>
      <c r="AX176" s="13" t="s">
        <v>76</v>
      </c>
      <c r="AY176" s="230" t="s">
        <v>201</v>
      </c>
    </row>
    <row r="177" spans="1:65" s="13" customFormat="1">
      <c r="B177" s="219"/>
      <c r="C177" s="220"/>
      <c r="D177" s="221" t="s">
        <v>209</v>
      </c>
      <c r="E177" s="222" t="s">
        <v>1</v>
      </c>
      <c r="F177" s="223" t="s">
        <v>3504</v>
      </c>
      <c r="G177" s="220"/>
      <c r="H177" s="224">
        <v>1.8</v>
      </c>
      <c r="I177" s="225"/>
      <c r="J177" s="220"/>
      <c r="K177" s="220"/>
      <c r="L177" s="226"/>
      <c r="M177" s="227"/>
      <c r="N177" s="228"/>
      <c r="O177" s="228"/>
      <c r="P177" s="228"/>
      <c r="Q177" s="228"/>
      <c r="R177" s="228"/>
      <c r="S177" s="228"/>
      <c r="T177" s="229"/>
      <c r="AT177" s="230" t="s">
        <v>209</v>
      </c>
      <c r="AU177" s="230" t="s">
        <v>88</v>
      </c>
      <c r="AV177" s="13" t="s">
        <v>88</v>
      </c>
      <c r="AW177" s="13" t="s">
        <v>31</v>
      </c>
      <c r="AX177" s="13" t="s">
        <v>76</v>
      </c>
      <c r="AY177" s="230" t="s">
        <v>201</v>
      </c>
    </row>
    <row r="178" spans="1:65" s="15" customFormat="1">
      <c r="B178" s="242"/>
      <c r="C178" s="243"/>
      <c r="D178" s="221" t="s">
        <v>209</v>
      </c>
      <c r="E178" s="244" t="s">
        <v>1</v>
      </c>
      <c r="F178" s="245" t="s">
        <v>240</v>
      </c>
      <c r="G178" s="243"/>
      <c r="H178" s="246">
        <v>24.8</v>
      </c>
      <c r="I178" s="247"/>
      <c r="J178" s="243"/>
      <c r="K178" s="243"/>
      <c r="L178" s="248"/>
      <c r="M178" s="249"/>
      <c r="N178" s="250"/>
      <c r="O178" s="250"/>
      <c r="P178" s="250"/>
      <c r="Q178" s="250"/>
      <c r="R178" s="250"/>
      <c r="S178" s="250"/>
      <c r="T178" s="251"/>
      <c r="AT178" s="252" t="s">
        <v>209</v>
      </c>
      <c r="AU178" s="252" t="s">
        <v>88</v>
      </c>
      <c r="AV178" s="15" t="s">
        <v>219</v>
      </c>
      <c r="AW178" s="15" t="s">
        <v>31</v>
      </c>
      <c r="AX178" s="15" t="s">
        <v>76</v>
      </c>
      <c r="AY178" s="252" t="s">
        <v>201</v>
      </c>
    </row>
    <row r="179" spans="1:65" s="13" customFormat="1">
      <c r="B179" s="219"/>
      <c r="C179" s="220"/>
      <c r="D179" s="221" t="s">
        <v>209</v>
      </c>
      <c r="E179" s="222" t="s">
        <v>1</v>
      </c>
      <c r="F179" s="223" t="s">
        <v>3505</v>
      </c>
      <c r="G179" s="220"/>
      <c r="H179" s="224">
        <v>0.2</v>
      </c>
      <c r="I179" s="225"/>
      <c r="J179" s="220"/>
      <c r="K179" s="220"/>
      <c r="L179" s="226"/>
      <c r="M179" s="227"/>
      <c r="N179" s="228"/>
      <c r="O179" s="228"/>
      <c r="P179" s="228"/>
      <c r="Q179" s="228"/>
      <c r="R179" s="228"/>
      <c r="S179" s="228"/>
      <c r="T179" s="229"/>
      <c r="AT179" s="230" t="s">
        <v>209</v>
      </c>
      <c r="AU179" s="230" t="s">
        <v>88</v>
      </c>
      <c r="AV179" s="13" t="s">
        <v>88</v>
      </c>
      <c r="AW179" s="13" t="s">
        <v>31</v>
      </c>
      <c r="AX179" s="13" t="s">
        <v>76</v>
      </c>
      <c r="AY179" s="230" t="s">
        <v>201</v>
      </c>
    </row>
    <row r="180" spans="1:65" s="14" customFormat="1">
      <c r="B180" s="231"/>
      <c r="C180" s="232"/>
      <c r="D180" s="221" t="s">
        <v>209</v>
      </c>
      <c r="E180" s="233" t="s">
        <v>1</v>
      </c>
      <c r="F180" s="234" t="s">
        <v>232</v>
      </c>
      <c r="G180" s="232"/>
      <c r="H180" s="235">
        <v>25</v>
      </c>
      <c r="I180" s="236"/>
      <c r="J180" s="232"/>
      <c r="K180" s="232"/>
      <c r="L180" s="237"/>
      <c r="M180" s="238"/>
      <c r="N180" s="239"/>
      <c r="O180" s="239"/>
      <c r="P180" s="239"/>
      <c r="Q180" s="239"/>
      <c r="R180" s="239"/>
      <c r="S180" s="239"/>
      <c r="T180" s="240"/>
      <c r="AT180" s="241" t="s">
        <v>209</v>
      </c>
      <c r="AU180" s="241" t="s">
        <v>88</v>
      </c>
      <c r="AV180" s="14" t="s">
        <v>207</v>
      </c>
      <c r="AW180" s="14" t="s">
        <v>31</v>
      </c>
      <c r="AX180" s="14" t="s">
        <v>83</v>
      </c>
      <c r="AY180" s="241" t="s">
        <v>201</v>
      </c>
    </row>
    <row r="181" spans="1:65" s="2" customFormat="1" ht="21.75" customHeight="1">
      <c r="A181" s="35"/>
      <c r="B181" s="36"/>
      <c r="C181" s="253" t="s">
        <v>308</v>
      </c>
      <c r="D181" s="253" t="s">
        <v>585</v>
      </c>
      <c r="E181" s="254" t="s">
        <v>3506</v>
      </c>
      <c r="F181" s="255" t="s">
        <v>3507</v>
      </c>
      <c r="G181" s="256" t="s">
        <v>618</v>
      </c>
      <c r="H181" s="257">
        <v>25.4</v>
      </c>
      <c r="I181" s="258"/>
      <c r="J181" s="259">
        <f>ROUND(I181*H181,2)</f>
        <v>0</v>
      </c>
      <c r="K181" s="260"/>
      <c r="L181" s="261"/>
      <c r="M181" s="262" t="s">
        <v>1</v>
      </c>
      <c r="N181" s="263" t="s">
        <v>42</v>
      </c>
      <c r="O181" s="72"/>
      <c r="P181" s="215">
        <f>O181*H181</f>
        <v>0</v>
      </c>
      <c r="Q181" s="215">
        <v>2.7E-4</v>
      </c>
      <c r="R181" s="215">
        <f>Q181*H181</f>
        <v>6.8579999999999995E-3</v>
      </c>
      <c r="S181" s="215">
        <v>0</v>
      </c>
      <c r="T181" s="216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17" t="s">
        <v>253</v>
      </c>
      <c r="AT181" s="217" t="s">
        <v>585</v>
      </c>
      <c r="AU181" s="217" t="s">
        <v>88</v>
      </c>
      <c r="AY181" s="18" t="s">
        <v>201</v>
      </c>
      <c r="BE181" s="218">
        <f>IF(N181="základná",J181,0)</f>
        <v>0</v>
      </c>
      <c r="BF181" s="218">
        <f>IF(N181="znížená",J181,0)</f>
        <v>0</v>
      </c>
      <c r="BG181" s="218">
        <f>IF(N181="zákl. prenesená",J181,0)</f>
        <v>0</v>
      </c>
      <c r="BH181" s="218">
        <f>IF(N181="zníž. prenesená",J181,0)</f>
        <v>0</v>
      </c>
      <c r="BI181" s="218">
        <f>IF(N181="nulová",J181,0)</f>
        <v>0</v>
      </c>
      <c r="BJ181" s="18" t="s">
        <v>88</v>
      </c>
      <c r="BK181" s="218">
        <f>ROUND(I181*H181,2)</f>
        <v>0</v>
      </c>
      <c r="BL181" s="18" t="s">
        <v>207</v>
      </c>
      <c r="BM181" s="217" t="s">
        <v>3508</v>
      </c>
    </row>
    <row r="182" spans="1:65" s="13" customFormat="1">
      <c r="B182" s="219"/>
      <c r="C182" s="220"/>
      <c r="D182" s="221" t="s">
        <v>209</v>
      </c>
      <c r="E182" s="222" t="s">
        <v>1</v>
      </c>
      <c r="F182" s="223" t="s">
        <v>3509</v>
      </c>
      <c r="G182" s="220"/>
      <c r="H182" s="224">
        <v>25.375</v>
      </c>
      <c r="I182" s="225"/>
      <c r="J182" s="220"/>
      <c r="K182" s="220"/>
      <c r="L182" s="226"/>
      <c r="M182" s="227"/>
      <c r="N182" s="228"/>
      <c r="O182" s="228"/>
      <c r="P182" s="228"/>
      <c r="Q182" s="228"/>
      <c r="R182" s="228"/>
      <c r="S182" s="228"/>
      <c r="T182" s="229"/>
      <c r="AT182" s="230" t="s">
        <v>209</v>
      </c>
      <c r="AU182" s="230" t="s">
        <v>88</v>
      </c>
      <c r="AV182" s="13" t="s">
        <v>88</v>
      </c>
      <c r="AW182" s="13" t="s">
        <v>31</v>
      </c>
      <c r="AX182" s="13" t="s">
        <v>76</v>
      </c>
      <c r="AY182" s="230" t="s">
        <v>201</v>
      </c>
    </row>
    <row r="183" spans="1:65" s="13" customFormat="1">
      <c r="B183" s="219"/>
      <c r="C183" s="220"/>
      <c r="D183" s="221" t="s">
        <v>209</v>
      </c>
      <c r="E183" s="222" t="s">
        <v>1</v>
      </c>
      <c r="F183" s="223" t="s">
        <v>483</v>
      </c>
      <c r="G183" s="220"/>
      <c r="H183" s="224">
        <v>2.5000000000000001E-2</v>
      </c>
      <c r="I183" s="225"/>
      <c r="J183" s="220"/>
      <c r="K183" s="220"/>
      <c r="L183" s="226"/>
      <c r="M183" s="227"/>
      <c r="N183" s="228"/>
      <c r="O183" s="228"/>
      <c r="P183" s="228"/>
      <c r="Q183" s="228"/>
      <c r="R183" s="228"/>
      <c r="S183" s="228"/>
      <c r="T183" s="229"/>
      <c r="AT183" s="230" t="s">
        <v>209</v>
      </c>
      <c r="AU183" s="230" t="s">
        <v>88</v>
      </c>
      <c r="AV183" s="13" t="s">
        <v>88</v>
      </c>
      <c r="AW183" s="13" t="s">
        <v>31</v>
      </c>
      <c r="AX183" s="13" t="s">
        <v>76</v>
      </c>
      <c r="AY183" s="230" t="s">
        <v>201</v>
      </c>
    </row>
    <row r="184" spans="1:65" s="14" customFormat="1">
      <c r="B184" s="231"/>
      <c r="C184" s="232"/>
      <c r="D184" s="221" t="s">
        <v>209</v>
      </c>
      <c r="E184" s="233" t="s">
        <v>1</v>
      </c>
      <c r="F184" s="234" t="s">
        <v>232</v>
      </c>
      <c r="G184" s="232"/>
      <c r="H184" s="235">
        <v>25.4</v>
      </c>
      <c r="I184" s="236"/>
      <c r="J184" s="232"/>
      <c r="K184" s="232"/>
      <c r="L184" s="237"/>
      <c r="M184" s="238"/>
      <c r="N184" s="239"/>
      <c r="O184" s="239"/>
      <c r="P184" s="239"/>
      <c r="Q184" s="239"/>
      <c r="R184" s="239"/>
      <c r="S184" s="239"/>
      <c r="T184" s="240"/>
      <c r="AT184" s="241" t="s">
        <v>209</v>
      </c>
      <c r="AU184" s="241" t="s">
        <v>88</v>
      </c>
      <c r="AV184" s="14" t="s">
        <v>207</v>
      </c>
      <c r="AW184" s="14" t="s">
        <v>31</v>
      </c>
      <c r="AX184" s="14" t="s">
        <v>83</v>
      </c>
      <c r="AY184" s="241" t="s">
        <v>201</v>
      </c>
    </row>
    <row r="185" spans="1:65" s="2" customFormat="1" ht="16.5" customHeight="1">
      <c r="A185" s="35"/>
      <c r="B185" s="36"/>
      <c r="C185" s="205" t="s">
        <v>315</v>
      </c>
      <c r="D185" s="205" t="s">
        <v>203</v>
      </c>
      <c r="E185" s="206" t="s">
        <v>3510</v>
      </c>
      <c r="F185" s="207" t="s">
        <v>3511</v>
      </c>
      <c r="G185" s="208" t="s">
        <v>3063</v>
      </c>
      <c r="H185" s="209">
        <v>1</v>
      </c>
      <c r="I185" s="210"/>
      <c r="J185" s="211">
        <f>ROUND(I185*H185,2)</f>
        <v>0</v>
      </c>
      <c r="K185" s="212"/>
      <c r="L185" s="40"/>
      <c r="M185" s="213" t="s">
        <v>1</v>
      </c>
      <c r="N185" s="214" t="s">
        <v>42</v>
      </c>
      <c r="O185" s="72"/>
      <c r="P185" s="215">
        <f>O185*H185</f>
        <v>0</v>
      </c>
      <c r="Q185" s="215">
        <v>2.0000000000000001E-4</v>
      </c>
      <c r="R185" s="215">
        <f>Q185*H185</f>
        <v>2.0000000000000001E-4</v>
      </c>
      <c r="S185" s="215">
        <v>0</v>
      </c>
      <c r="T185" s="216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17" t="s">
        <v>207</v>
      </c>
      <c r="AT185" s="217" t="s">
        <v>203</v>
      </c>
      <c r="AU185" s="217" t="s">
        <v>88</v>
      </c>
      <c r="AY185" s="18" t="s">
        <v>201</v>
      </c>
      <c r="BE185" s="218">
        <f>IF(N185="základná",J185,0)</f>
        <v>0</v>
      </c>
      <c r="BF185" s="218">
        <f>IF(N185="znížená",J185,0)</f>
        <v>0</v>
      </c>
      <c r="BG185" s="218">
        <f>IF(N185="zákl. prenesená",J185,0)</f>
        <v>0</v>
      </c>
      <c r="BH185" s="218">
        <f>IF(N185="zníž. prenesená",J185,0)</f>
        <v>0</v>
      </c>
      <c r="BI185" s="218">
        <f>IF(N185="nulová",J185,0)</f>
        <v>0</v>
      </c>
      <c r="BJ185" s="18" t="s">
        <v>88</v>
      </c>
      <c r="BK185" s="218">
        <f>ROUND(I185*H185,2)</f>
        <v>0</v>
      </c>
      <c r="BL185" s="18" t="s">
        <v>207</v>
      </c>
      <c r="BM185" s="217" t="s">
        <v>3512</v>
      </c>
    </row>
    <row r="186" spans="1:65" s="2" customFormat="1" ht="16.5" customHeight="1">
      <c r="A186" s="35"/>
      <c r="B186" s="36"/>
      <c r="C186" s="205" t="s">
        <v>326</v>
      </c>
      <c r="D186" s="205" t="s">
        <v>203</v>
      </c>
      <c r="E186" s="206" t="s">
        <v>3210</v>
      </c>
      <c r="F186" s="207" t="s">
        <v>3211</v>
      </c>
      <c r="G186" s="208" t="s">
        <v>618</v>
      </c>
      <c r="H186" s="209">
        <v>25</v>
      </c>
      <c r="I186" s="210"/>
      <c r="J186" s="211">
        <f>ROUND(I186*H186,2)</f>
        <v>0</v>
      </c>
      <c r="K186" s="212"/>
      <c r="L186" s="40"/>
      <c r="M186" s="213" t="s">
        <v>1</v>
      </c>
      <c r="N186" s="214" t="s">
        <v>42</v>
      </c>
      <c r="O186" s="72"/>
      <c r="P186" s="215">
        <f>O186*H186</f>
        <v>0</v>
      </c>
      <c r="Q186" s="215">
        <v>8.0000000000000007E-5</v>
      </c>
      <c r="R186" s="215">
        <f>Q186*H186</f>
        <v>2E-3</v>
      </c>
      <c r="S186" s="215">
        <v>0</v>
      </c>
      <c r="T186" s="216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17" t="s">
        <v>207</v>
      </c>
      <c r="AT186" s="217" t="s">
        <v>203</v>
      </c>
      <c r="AU186" s="217" t="s">
        <v>88</v>
      </c>
      <c r="AY186" s="18" t="s">
        <v>201</v>
      </c>
      <c r="BE186" s="218">
        <f>IF(N186="základná",J186,0)</f>
        <v>0</v>
      </c>
      <c r="BF186" s="218">
        <f>IF(N186="znížená",J186,0)</f>
        <v>0</v>
      </c>
      <c r="BG186" s="218">
        <f>IF(N186="zákl. prenesená",J186,0)</f>
        <v>0</v>
      </c>
      <c r="BH186" s="218">
        <f>IF(N186="zníž. prenesená",J186,0)</f>
        <v>0</v>
      </c>
      <c r="BI186" s="218">
        <f>IF(N186="nulová",J186,0)</f>
        <v>0</v>
      </c>
      <c r="BJ186" s="18" t="s">
        <v>88</v>
      </c>
      <c r="BK186" s="218">
        <f>ROUND(I186*H186,2)</f>
        <v>0</v>
      </c>
      <c r="BL186" s="18" t="s">
        <v>207</v>
      </c>
      <c r="BM186" s="217" t="s">
        <v>3513</v>
      </c>
    </row>
    <row r="187" spans="1:65" s="2" customFormat="1" ht="21.75" customHeight="1">
      <c r="A187" s="35"/>
      <c r="B187" s="36"/>
      <c r="C187" s="205" t="s">
        <v>341</v>
      </c>
      <c r="D187" s="205" t="s">
        <v>203</v>
      </c>
      <c r="E187" s="206" t="s">
        <v>3514</v>
      </c>
      <c r="F187" s="207" t="s">
        <v>3515</v>
      </c>
      <c r="G187" s="208" t="s">
        <v>618</v>
      </c>
      <c r="H187" s="209">
        <v>5.5</v>
      </c>
      <c r="I187" s="210"/>
      <c r="J187" s="211">
        <f>ROUND(I187*H187,2)</f>
        <v>0</v>
      </c>
      <c r="K187" s="212"/>
      <c r="L187" s="40"/>
      <c r="M187" s="213" t="s">
        <v>1</v>
      </c>
      <c r="N187" s="214" t="s">
        <v>42</v>
      </c>
      <c r="O187" s="72"/>
      <c r="P187" s="215">
        <f>O187*H187</f>
        <v>0</v>
      </c>
      <c r="Q187" s="215">
        <v>2.0000000000000001E-4</v>
      </c>
      <c r="R187" s="215">
        <f>Q187*H187</f>
        <v>1.1000000000000001E-3</v>
      </c>
      <c r="S187" s="215">
        <v>0</v>
      </c>
      <c r="T187" s="216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17" t="s">
        <v>207</v>
      </c>
      <c r="AT187" s="217" t="s">
        <v>203</v>
      </c>
      <c r="AU187" s="217" t="s">
        <v>88</v>
      </c>
      <c r="AY187" s="18" t="s">
        <v>201</v>
      </c>
      <c r="BE187" s="218">
        <f>IF(N187="základná",J187,0)</f>
        <v>0</v>
      </c>
      <c r="BF187" s="218">
        <f>IF(N187="znížená",J187,0)</f>
        <v>0</v>
      </c>
      <c r="BG187" s="218">
        <f>IF(N187="zákl. prenesená",J187,0)</f>
        <v>0</v>
      </c>
      <c r="BH187" s="218">
        <f>IF(N187="zníž. prenesená",J187,0)</f>
        <v>0</v>
      </c>
      <c r="BI187" s="218">
        <f>IF(N187="nulová",J187,0)</f>
        <v>0</v>
      </c>
      <c r="BJ187" s="18" t="s">
        <v>88</v>
      </c>
      <c r="BK187" s="218">
        <f>ROUND(I187*H187,2)</f>
        <v>0</v>
      </c>
      <c r="BL187" s="18" t="s">
        <v>207</v>
      </c>
      <c r="BM187" s="217" t="s">
        <v>3516</v>
      </c>
    </row>
    <row r="188" spans="1:65" s="13" customFormat="1">
      <c r="B188" s="219"/>
      <c r="C188" s="220"/>
      <c r="D188" s="221" t="s">
        <v>209</v>
      </c>
      <c r="E188" s="222" t="s">
        <v>1</v>
      </c>
      <c r="F188" s="223" t="s">
        <v>3517</v>
      </c>
      <c r="G188" s="220"/>
      <c r="H188" s="224">
        <v>23</v>
      </c>
      <c r="I188" s="225"/>
      <c r="J188" s="220"/>
      <c r="K188" s="220"/>
      <c r="L188" s="226"/>
      <c r="M188" s="227"/>
      <c r="N188" s="228"/>
      <c r="O188" s="228"/>
      <c r="P188" s="228"/>
      <c r="Q188" s="228"/>
      <c r="R188" s="228"/>
      <c r="S188" s="228"/>
      <c r="T188" s="229"/>
      <c r="AT188" s="230" t="s">
        <v>209</v>
      </c>
      <c r="AU188" s="230" t="s">
        <v>88</v>
      </c>
      <c r="AV188" s="13" t="s">
        <v>88</v>
      </c>
      <c r="AW188" s="13" t="s">
        <v>31</v>
      </c>
      <c r="AX188" s="13" t="s">
        <v>76</v>
      </c>
      <c r="AY188" s="230" t="s">
        <v>201</v>
      </c>
    </row>
    <row r="189" spans="1:65" s="13" customFormat="1">
      <c r="B189" s="219"/>
      <c r="C189" s="220"/>
      <c r="D189" s="221" t="s">
        <v>209</v>
      </c>
      <c r="E189" s="222" t="s">
        <v>1</v>
      </c>
      <c r="F189" s="223" t="s">
        <v>3518</v>
      </c>
      <c r="G189" s="220"/>
      <c r="H189" s="224">
        <v>-17.5</v>
      </c>
      <c r="I189" s="225"/>
      <c r="J189" s="220"/>
      <c r="K189" s="220"/>
      <c r="L189" s="226"/>
      <c r="M189" s="227"/>
      <c r="N189" s="228"/>
      <c r="O189" s="228"/>
      <c r="P189" s="228"/>
      <c r="Q189" s="228"/>
      <c r="R189" s="228"/>
      <c r="S189" s="228"/>
      <c r="T189" s="229"/>
      <c r="AT189" s="230" t="s">
        <v>209</v>
      </c>
      <c r="AU189" s="230" t="s">
        <v>88</v>
      </c>
      <c r="AV189" s="13" t="s">
        <v>88</v>
      </c>
      <c r="AW189" s="13" t="s">
        <v>31</v>
      </c>
      <c r="AX189" s="13" t="s">
        <v>76</v>
      </c>
      <c r="AY189" s="230" t="s">
        <v>201</v>
      </c>
    </row>
    <row r="190" spans="1:65" s="14" customFormat="1">
      <c r="B190" s="231"/>
      <c r="C190" s="232"/>
      <c r="D190" s="221" t="s">
        <v>209</v>
      </c>
      <c r="E190" s="233" t="s">
        <v>1</v>
      </c>
      <c r="F190" s="234" t="s">
        <v>232</v>
      </c>
      <c r="G190" s="232"/>
      <c r="H190" s="235">
        <v>5.5</v>
      </c>
      <c r="I190" s="236"/>
      <c r="J190" s="232"/>
      <c r="K190" s="232"/>
      <c r="L190" s="237"/>
      <c r="M190" s="238"/>
      <c r="N190" s="239"/>
      <c r="O190" s="239"/>
      <c r="P190" s="239"/>
      <c r="Q190" s="239"/>
      <c r="R190" s="239"/>
      <c r="S190" s="239"/>
      <c r="T190" s="240"/>
      <c r="AT190" s="241" t="s">
        <v>209</v>
      </c>
      <c r="AU190" s="241" t="s">
        <v>88</v>
      </c>
      <c r="AV190" s="14" t="s">
        <v>207</v>
      </c>
      <c r="AW190" s="14" t="s">
        <v>31</v>
      </c>
      <c r="AX190" s="14" t="s">
        <v>83</v>
      </c>
      <c r="AY190" s="241" t="s">
        <v>201</v>
      </c>
    </row>
    <row r="191" spans="1:65" s="12" customFormat="1" ht="22.9" customHeight="1">
      <c r="B191" s="189"/>
      <c r="C191" s="190"/>
      <c r="D191" s="191" t="s">
        <v>75</v>
      </c>
      <c r="E191" s="203" t="s">
        <v>871</v>
      </c>
      <c r="F191" s="203" t="s">
        <v>884</v>
      </c>
      <c r="G191" s="190"/>
      <c r="H191" s="190"/>
      <c r="I191" s="193"/>
      <c r="J191" s="204">
        <f>BK191</f>
        <v>0</v>
      </c>
      <c r="K191" s="190"/>
      <c r="L191" s="195"/>
      <c r="M191" s="196"/>
      <c r="N191" s="197"/>
      <c r="O191" s="197"/>
      <c r="P191" s="198">
        <f>P192</f>
        <v>0</v>
      </c>
      <c r="Q191" s="197"/>
      <c r="R191" s="198">
        <f>R192</f>
        <v>0</v>
      </c>
      <c r="S191" s="197"/>
      <c r="T191" s="199">
        <f>T192</f>
        <v>0</v>
      </c>
      <c r="AR191" s="200" t="s">
        <v>83</v>
      </c>
      <c r="AT191" s="201" t="s">
        <v>75</v>
      </c>
      <c r="AU191" s="201" t="s">
        <v>83</v>
      </c>
      <c r="AY191" s="200" t="s">
        <v>201</v>
      </c>
      <c r="BK191" s="202">
        <f>BK192</f>
        <v>0</v>
      </c>
    </row>
    <row r="192" spans="1:65" s="2" customFormat="1" ht="21.75" customHeight="1">
      <c r="A192" s="35"/>
      <c r="B192" s="36"/>
      <c r="C192" s="205" t="s">
        <v>7</v>
      </c>
      <c r="D192" s="205" t="s">
        <v>203</v>
      </c>
      <c r="E192" s="206" t="s">
        <v>3218</v>
      </c>
      <c r="F192" s="207" t="s">
        <v>3219</v>
      </c>
      <c r="G192" s="208" t="s">
        <v>329</v>
      </c>
      <c r="H192" s="209">
        <v>2.7690000000000001</v>
      </c>
      <c r="I192" s="210"/>
      <c r="J192" s="211">
        <f>ROUND(I192*H192,2)</f>
        <v>0</v>
      </c>
      <c r="K192" s="212"/>
      <c r="L192" s="40"/>
      <c r="M192" s="213" t="s">
        <v>1</v>
      </c>
      <c r="N192" s="214" t="s">
        <v>42</v>
      </c>
      <c r="O192" s="72"/>
      <c r="P192" s="215">
        <f>O192*H192</f>
        <v>0</v>
      </c>
      <c r="Q192" s="215">
        <v>0</v>
      </c>
      <c r="R192" s="215">
        <f>Q192*H192</f>
        <v>0</v>
      </c>
      <c r="S192" s="215">
        <v>0</v>
      </c>
      <c r="T192" s="216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17" t="s">
        <v>207</v>
      </c>
      <c r="AT192" s="217" t="s">
        <v>203</v>
      </c>
      <c r="AU192" s="217" t="s">
        <v>88</v>
      </c>
      <c r="AY192" s="18" t="s">
        <v>201</v>
      </c>
      <c r="BE192" s="218">
        <f>IF(N192="základná",J192,0)</f>
        <v>0</v>
      </c>
      <c r="BF192" s="218">
        <f>IF(N192="znížená",J192,0)</f>
        <v>0</v>
      </c>
      <c r="BG192" s="218">
        <f>IF(N192="zákl. prenesená",J192,0)</f>
        <v>0</v>
      </c>
      <c r="BH192" s="218">
        <f>IF(N192="zníž. prenesená",J192,0)</f>
        <v>0</v>
      </c>
      <c r="BI192" s="218">
        <f>IF(N192="nulová",J192,0)</f>
        <v>0</v>
      </c>
      <c r="BJ192" s="18" t="s">
        <v>88</v>
      </c>
      <c r="BK192" s="218">
        <f>ROUND(I192*H192,2)</f>
        <v>0</v>
      </c>
      <c r="BL192" s="18" t="s">
        <v>207</v>
      </c>
      <c r="BM192" s="217" t="s">
        <v>3519</v>
      </c>
    </row>
    <row r="193" spans="1:65" s="12" customFormat="1" ht="25.9" customHeight="1">
      <c r="B193" s="189"/>
      <c r="C193" s="190"/>
      <c r="D193" s="191" t="s">
        <v>75</v>
      </c>
      <c r="E193" s="192" t="s">
        <v>585</v>
      </c>
      <c r="F193" s="192" t="s">
        <v>2574</v>
      </c>
      <c r="G193" s="190"/>
      <c r="H193" s="190"/>
      <c r="I193" s="193"/>
      <c r="J193" s="194">
        <f>BK193</f>
        <v>0</v>
      </c>
      <c r="K193" s="190"/>
      <c r="L193" s="195"/>
      <c r="M193" s="196"/>
      <c r="N193" s="197"/>
      <c r="O193" s="197"/>
      <c r="P193" s="198">
        <f>P194</f>
        <v>0</v>
      </c>
      <c r="Q193" s="197"/>
      <c r="R193" s="198">
        <f>R194</f>
        <v>4.81E-3</v>
      </c>
      <c r="S193" s="197"/>
      <c r="T193" s="199">
        <f>T194</f>
        <v>0</v>
      </c>
      <c r="AR193" s="200" t="s">
        <v>219</v>
      </c>
      <c r="AT193" s="201" t="s">
        <v>75</v>
      </c>
      <c r="AU193" s="201" t="s">
        <v>76</v>
      </c>
      <c r="AY193" s="200" t="s">
        <v>201</v>
      </c>
      <c r="BK193" s="202">
        <f>BK194</f>
        <v>0</v>
      </c>
    </row>
    <row r="194" spans="1:65" s="12" customFormat="1" ht="22.9" customHeight="1">
      <c r="B194" s="189"/>
      <c r="C194" s="190"/>
      <c r="D194" s="191" t="s">
        <v>75</v>
      </c>
      <c r="E194" s="203" t="s">
        <v>3520</v>
      </c>
      <c r="F194" s="203" t="s">
        <v>3521</v>
      </c>
      <c r="G194" s="190"/>
      <c r="H194" s="190"/>
      <c r="I194" s="193"/>
      <c r="J194" s="204">
        <f>BK194</f>
        <v>0</v>
      </c>
      <c r="K194" s="190"/>
      <c r="L194" s="195"/>
      <c r="M194" s="196"/>
      <c r="N194" s="197"/>
      <c r="O194" s="197"/>
      <c r="P194" s="198">
        <f>SUM(P195:P205)</f>
        <v>0</v>
      </c>
      <c r="Q194" s="197"/>
      <c r="R194" s="198">
        <f>SUM(R195:R205)</f>
        <v>4.81E-3</v>
      </c>
      <c r="S194" s="197"/>
      <c r="T194" s="199">
        <f>SUM(T195:T205)</f>
        <v>0</v>
      </c>
      <c r="AR194" s="200" t="s">
        <v>219</v>
      </c>
      <c r="AT194" s="201" t="s">
        <v>75</v>
      </c>
      <c r="AU194" s="201" t="s">
        <v>83</v>
      </c>
      <c r="AY194" s="200" t="s">
        <v>201</v>
      </c>
      <c r="BK194" s="202">
        <f>SUM(BK195:BK205)</f>
        <v>0</v>
      </c>
    </row>
    <row r="195" spans="1:65" s="2" customFormat="1" ht="16.5" customHeight="1">
      <c r="A195" s="35"/>
      <c r="B195" s="36"/>
      <c r="C195" s="205" t="s">
        <v>356</v>
      </c>
      <c r="D195" s="205" t="s">
        <v>203</v>
      </c>
      <c r="E195" s="206" t="s">
        <v>3522</v>
      </c>
      <c r="F195" s="207" t="s">
        <v>3523</v>
      </c>
      <c r="G195" s="208" t="s">
        <v>366</v>
      </c>
      <c r="H195" s="209">
        <v>2</v>
      </c>
      <c r="I195" s="210"/>
      <c r="J195" s="211">
        <f t="shared" ref="J195:J205" si="0">ROUND(I195*H195,2)</f>
        <v>0</v>
      </c>
      <c r="K195" s="212"/>
      <c r="L195" s="40"/>
      <c r="M195" s="213" t="s">
        <v>1</v>
      </c>
      <c r="N195" s="214" t="s">
        <v>42</v>
      </c>
      <c r="O195" s="72"/>
      <c r="P195" s="215">
        <f t="shared" ref="P195:P205" si="1">O195*H195</f>
        <v>0</v>
      </c>
      <c r="Q195" s="215">
        <v>2.1000000000000001E-4</v>
      </c>
      <c r="R195" s="215">
        <f t="shared" ref="R195:R205" si="2">Q195*H195</f>
        <v>4.2000000000000002E-4</v>
      </c>
      <c r="S195" s="215">
        <v>0</v>
      </c>
      <c r="T195" s="216">
        <f t="shared" ref="T195:T205" si="3"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17" t="s">
        <v>652</v>
      </c>
      <c r="AT195" s="217" t="s">
        <v>203</v>
      </c>
      <c r="AU195" s="217" t="s">
        <v>88</v>
      </c>
      <c r="AY195" s="18" t="s">
        <v>201</v>
      </c>
      <c r="BE195" s="218">
        <f t="shared" ref="BE195:BE205" si="4">IF(N195="základná",J195,0)</f>
        <v>0</v>
      </c>
      <c r="BF195" s="218">
        <f t="shared" ref="BF195:BF205" si="5">IF(N195="znížená",J195,0)</f>
        <v>0</v>
      </c>
      <c r="BG195" s="218">
        <f t="shared" ref="BG195:BG205" si="6">IF(N195="zákl. prenesená",J195,0)</f>
        <v>0</v>
      </c>
      <c r="BH195" s="218">
        <f t="shared" ref="BH195:BH205" si="7">IF(N195="zníž. prenesená",J195,0)</f>
        <v>0</v>
      </c>
      <c r="BI195" s="218">
        <f t="shared" ref="BI195:BI205" si="8">IF(N195="nulová",J195,0)</f>
        <v>0</v>
      </c>
      <c r="BJ195" s="18" t="s">
        <v>88</v>
      </c>
      <c r="BK195" s="218">
        <f t="shared" ref="BK195:BK205" si="9">ROUND(I195*H195,2)</f>
        <v>0</v>
      </c>
      <c r="BL195" s="18" t="s">
        <v>652</v>
      </c>
      <c r="BM195" s="217" t="s">
        <v>3524</v>
      </c>
    </row>
    <row r="196" spans="1:65" s="2" customFormat="1" ht="16.5" customHeight="1">
      <c r="A196" s="35"/>
      <c r="B196" s="36"/>
      <c r="C196" s="205" t="s">
        <v>363</v>
      </c>
      <c r="D196" s="205" t="s">
        <v>203</v>
      </c>
      <c r="E196" s="206" t="s">
        <v>3525</v>
      </c>
      <c r="F196" s="207" t="s">
        <v>3526</v>
      </c>
      <c r="G196" s="208" t="s">
        <v>366</v>
      </c>
      <c r="H196" s="209">
        <v>2</v>
      </c>
      <c r="I196" s="210"/>
      <c r="J196" s="211">
        <f t="shared" si="0"/>
        <v>0</v>
      </c>
      <c r="K196" s="212"/>
      <c r="L196" s="40"/>
      <c r="M196" s="213" t="s">
        <v>1</v>
      </c>
      <c r="N196" s="214" t="s">
        <v>42</v>
      </c>
      <c r="O196" s="72"/>
      <c r="P196" s="215">
        <f t="shared" si="1"/>
        <v>0</v>
      </c>
      <c r="Q196" s="215">
        <v>0</v>
      </c>
      <c r="R196" s="215">
        <f t="shared" si="2"/>
        <v>0</v>
      </c>
      <c r="S196" s="215">
        <v>0</v>
      </c>
      <c r="T196" s="216">
        <f t="shared" si="3"/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17" t="s">
        <v>652</v>
      </c>
      <c r="AT196" s="217" t="s">
        <v>203</v>
      </c>
      <c r="AU196" s="217" t="s">
        <v>88</v>
      </c>
      <c r="AY196" s="18" t="s">
        <v>201</v>
      </c>
      <c r="BE196" s="218">
        <f t="shared" si="4"/>
        <v>0</v>
      </c>
      <c r="BF196" s="218">
        <f t="shared" si="5"/>
        <v>0</v>
      </c>
      <c r="BG196" s="218">
        <f t="shared" si="6"/>
        <v>0</v>
      </c>
      <c r="BH196" s="218">
        <f t="shared" si="7"/>
        <v>0</v>
      </c>
      <c r="BI196" s="218">
        <f t="shared" si="8"/>
        <v>0</v>
      </c>
      <c r="BJ196" s="18" t="s">
        <v>88</v>
      </c>
      <c r="BK196" s="218">
        <f t="shared" si="9"/>
        <v>0</v>
      </c>
      <c r="BL196" s="18" t="s">
        <v>652</v>
      </c>
      <c r="BM196" s="217" t="s">
        <v>3527</v>
      </c>
    </row>
    <row r="197" spans="1:65" s="2" customFormat="1" ht="16.5" customHeight="1">
      <c r="A197" s="35"/>
      <c r="B197" s="36"/>
      <c r="C197" s="253" t="s">
        <v>369</v>
      </c>
      <c r="D197" s="253" t="s">
        <v>585</v>
      </c>
      <c r="E197" s="254" t="s">
        <v>3528</v>
      </c>
      <c r="F197" s="255" t="s">
        <v>3529</v>
      </c>
      <c r="G197" s="256" t="s">
        <v>366</v>
      </c>
      <c r="H197" s="257">
        <v>2</v>
      </c>
      <c r="I197" s="258"/>
      <c r="J197" s="259">
        <f t="shared" si="0"/>
        <v>0</v>
      </c>
      <c r="K197" s="260"/>
      <c r="L197" s="261"/>
      <c r="M197" s="262" t="s">
        <v>1</v>
      </c>
      <c r="N197" s="263" t="s">
        <v>42</v>
      </c>
      <c r="O197" s="72"/>
      <c r="P197" s="215">
        <f t="shared" si="1"/>
        <v>0</v>
      </c>
      <c r="Q197" s="215">
        <v>6.4000000000000005E-4</v>
      </c>
      <c r="R197" s="215">
        <f t="shared" si="2"/>
        <v>1.2800000000000001E-3</v>
      </c>
      <c r="S197" s="215">
        <v>0</v>
      </c>
      <c r="T197" s="216">
        <f t="shared" si="3"/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17" t="s">
        <v>1027</v>
      </c>
      <c r="AT197" s="217" t="s">
        <v>585</v>
      </c>
      <c r="AU197" s="217" t="s">
        <v>88</v>
      </c>
      <c r="AY197" s="18" t="s">
        <v>201</v>
      </c>
      <c r="BE197" s="218">
        <f t="shared" si="4"/>
        <v>0</v>
      </c>
      <c r="BF197" s="218">
        <f t="shared" si="5"/>
        <v>0</v>
      </c>
      <c r="BG197" s="218">
        <f t="shared" si="6"/>
        <v>0</v>
      </c>
      <c r="BH197" s="218">
        <f t="shared" si="7"/>
        <v>0</v>
      </c>
      <c r="BI197" s="218">
        <f t="shared" si="8"/>
        <v>0</v>
      </c>
      <c r="BJ197" s="18" t="s">
        <v>88</v>
      </c>
      <c r="BK197" s="218">
        <f t="shared" si="9"/>
        <v>0</v>
      </c>
      <c r="BL197" s="18" t="s">
        <v>1027</v>
      </c>
      <c r="BM197" s="217" t="s">
        <v>3530</v>
      </c>
    </row>
    <row r="198" spans="1:65" s="2" customFormat="1" ht="21.75" customHeight="1">
      <c r="A198" s="35"/>
      <c r="B198" s="36"/>
      <c r="C198" s="205" t="s">
        <v>375</v>
      </c>
      <c r="D198" s="205" t="s">
        <v>203</v>
      </c>
      <c r="E198" s="206" t="s">
        <v>3531</v>
      </c>
      <c r="F198" s="207" t="s">
        <v>3532</v>
      </c>
      <c r="G198" s="208" t="s">
        <v>366</v>
      </c>
      <c r="H198" s="209">
        <v>1</v>
      </c>
      <c r="I198" s="210"/>
      <c r="J198" s="211">
        <f t="shared" si="0"/>
        <v>0</v>
      </c>
      <c r="K198" s="212"/>
      <c r="L198" s="40"/>
      <c r="M198" s="213" t="s">
        <v>1</v>
      </c>
      <c r="N198" s="214" t="s">
        <v>42</v>
      </c>
      <c r="O198" s="72"/>
      <c r="P198" s="215">
        <f t="shared" si="1"/>
        <v>0</v>
      </c>
      <c r="Q198" s="215">
        <v>0</v>
      </c>
      <c r="R198" s="215">
        <f t="shared" si="2"/>
        <v>0</v>
      </c>
      <c r="S198" s="215">
        <v>0</v>
      </c>
      <c r="T198" s="216">
        <f t="shared" si="3"/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17" t="s">
        <v>652</v>
      </c>
      <c r="AT198" s="217" t="s">
        <v>203</v>
      </c>
      <c r="AU198" s="217" t="s">
        <v>88</v>
      </c>
      <c r="AY198" s="18" t="s">
        <v>201</v>
      </c>
      <c r="BE198" s="218">
        <f t="shared" si="4"/>
        <v>0</v>
      </c>
      <c r="BF198" s="218">
        <f t="shared" si="5"/>
        <v>0</v>
      </c>
      <c r="BG198" s="218">
        <f t="shared" si="6"/>
        <v>0</v>
      </c>
      <c r="BH198" s="218">
        <f t="shared" si="7"/>
        <v>0</v>
      </c>
      <c r="BI198" s="218">
        <f t="shared" si="8"/>
        <v>0</v>
      </c>
      <c r="BJ198" s="18" t="s">
        <v>88</v>
      </c>
      <c r="BK198" s="218">
        <f t="shared" si="9"/>
        <v>0</v>
      </c>
      <c r="BL198" s="18" t="s">
        <v>652</v>
      </c>
      <c r="BM198" s="217" t="s">
        <v>3533</v>
      </c>
    </row>
    <row r="199" spans="1:65" s="2" customFormat="1" ht="33" customHeight="1">
      <c r="A199" s="35"/>
      <c r="B199" s="36"/>
      <c r="C199" s="253" t="s">
        <v>389</v>
      </c>
      <c r="D199" s="253" t="s">
        <v>585</v>
      </c>
      <c r="E199" s="254" t="s">
        <v>3534</v>
      </c>
      <c r="F199" s="255" t="s">
        <v>3535</v>
      </c>
      <c r="G199" s="256" t="s">
        <v>366</v>
      </c>
      <c r="H199" s="257">
        <v>1</v>
      </c>
      <c r="I199" s="258"/>
      <c r="J199" s="259">
        <f t="shared" si="0"/>
        <v>0</v>
      </c>
      <c r="K199" s="260"/>
      <c r="L199" s="261"/>
      <c r="M199" s="262" t="s">
        <v>1</v>
      </c>
      <c r="N199" s="263" t="s">
        <v>42</v>
      </c>
      <c r="O199" s="72"/>
      <c r="P199" s="215">
        <f t="shared" si="1"/>
        <v>0</v>
      </c>
      <c r="Q199" s="215">
        <v>1.92E-3</v>
      </c>
      <c r="R199" s="215">
        <f t="shared" si="2"/>
        <v>1.92E-3</v>
      </c>
      <c r="S199" s="215">
        <v>0</v>
      </c>
      <c r="T199" s="216">
        <f t="shared" si="3"/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17" t="s">
        <v>1027</v>
      </c>
      <c r="AT199" s="217" t="s">
        <v>585</v>
      </c>
      <c r="AU199" s="217" t="s">
        <v>88</v>
      </c>
      <c r="AY199" s="18" t="s">
        <v>201</v>
      </c>
      <c r="BE199" s="218">
        <f t="shared" si="4"/>
        <v>0</v>
      </c>
      <c r="BF199" s="218">
        <f t="shared" si="5"/>
        <v>0</v>
      </c>
      <c r="BG199" s="218">
        <f t="shared" si="6"/>
        <v>0</v>
      </c>
      <c r="BH199" s="218">
        <f t="shared" si="7"/>
        <v>0</v>
      </c>
      <c r="BI199" s="218">
        <f t="shared" si="8"/>
        <v>0</v>
      </c>
      <c r="BJ199" s="18" t="s">
        <v>88</v>
      </c>
      <c r="BK199" s="218">
        <f t="shared" si="9"/>
        <v>0</v>
      </c>
      <c r="BL199" s="18" t="s">
        <v>1027</v>
      </c>
      <c r="BM199" s="217" t="s">
        <v>3536</v>
      </c>
    </row>
    <row r="200" spans="1:65" s="2" customFormat="1" ht="16.5" customHeight="1">
      <c r="A200" s="35"/>
      <c r="B200" s="36"/>
      <c r="C200" s="205" t="s">
        <v>398</v>
      </c>
      <c r="D200" s="205" t="s">
        <v>203</v>
      </c>
      <c r="E200" s="206" t="s">
        <v>3537</v>
      </c>
      <c r="F200" s="207" t="s">
        <v>3538</v>
      </c>
      <c r="G200" s="208" t="s">
        <v>366</v>
      </c>
      <c r="H200" s="209">
        <v>1</v>
      </c>
      <c r="I200" s="210"/>
      <c r="J200" s="211">
        <f t="shared" si="0"/>
        <v>0</v>
      </c>
      <c r="K200" s="212"/>
      <c r="L200" s="40"/>
      <c r="M200" s="213" t="s">
        <v>1</v>
      </c>
      <c r="N200" s="214" t="s">
        <v>42</v>
      </c>
      <c r="O200" s="72"/>
      <c r="P200" s="215">
        <f t="shared" si="1"/>
        <v>0</v>
      </c>
      <c r="Q200" s="215">
        <v>0</v>
      </c>
      <c r="R200" s="215">
        <f t="shared" si="2"/>
        <v>0</v>
      </c>
      <c r="S200" s="215">
        <v>0</v>
      </c>
      <c r="T200" s="216">
        <f t="shared" si="3"/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17" t="s">
        <v>652</v>
      </c>
      <c r="AT200" s="217" t="s">
        <v>203</v>
      </c>
      <c r="AU200" s="217" t="s">
        <v>88</v>
      </c>
      <c r="AY200" s="18" t="s">
        <v>201</v>
      </c>
      <c r="BE200" s="218">
        <f t="shared" si="4"/>
        <v>0</v>
      </c>
      <c r="BF200" s="218">
        <f t="shared" si="5"/>
        <v>0</v>
      </c>
      <c r="BG200" s="218">
        <f t="shared" si="6"/>
        <v>0</v>
      </c>
      <c r="BH200" s="218">
        <f t="shared" si="7"/>
        <v>0</v>
      </c>
      <c r="BI200" s="218">
        <f t="shared" si="8"/>
        <v>0</v>
      </c>
      <c r="BJ200" s="18" t="s">
        <v>88</v>
      </c>
      <c r="BK200" s="218">
        <f t="shared" si="9"/>
        <v>0</v>
      </c>
      <c r="BL200" s="18" t="s">
        <v>652</v>
      </c>
      <c r="BM200" s="217" t="s">
        <v>3539</v>
      </c>
    </row>
    <row r="201" spans="1:65" s="2" customFormat="1" ht="21.75" customHeight="1">
      <c r="A201" s="35"/>
      <c r="B201" s="36"/>
      <c r="C201" s="253" t="s">
        <v>402</v>
      </c>
      <c r="D201" s="253" t="s">
        <v>585</v>
      </c>
      <c r="E201" s="254" t="s">
        <v>3540</v>
      </c>
      <c r="F201" s="255" t="s">
        <v>3541</v>
      </c>
      <c r="G201" s="256" t="s">
        <v>366</v>
      </c>
      <c r="H201" s="257">
        <v>1</v>
      </c>
      <c r="I201" s="258"/>
      <c r="J201" s="259">
        <f t="shared" si="0"/>
        <v>0</v>
      </c>
      <c r="K201" s="260"/>
      <c r="L201" s="261"/>
      <c r="M201" s="262" t="s">
        <v>1</v>
      </c>
      <c r="N201" s="263" t="s">
        <v>42</v>
      </c>
      <c r="O201" s="72"/>
      <c r="P201" s="215">
        <f t="shared" si="1"/>
        <v>0</v>
      </c>
      <c r="Q201" s="215">
        <v>1.1900000000000001E-3</v>
      </c>
      <c r="R201" s="215">
        <f t="shared" si="2"/>
        <v>1.1900000000000001E-3</v>
      </c>
      <c r="S201" s="215">
        <v>0</v>
      </c>
      <c r="T201" s="216">
        <f t="shared" si="3"/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17" t="s">
        <v>1027</v>
      </c>
      <c r="AT201" s="217" t="s">
        <v>585</v>
      </c>
      <c r="AU201" s="217" t="s">
        <v>88</v>
      </c>
      <c r="AY201" s="18" t="s">
        <v>201</v>
      </c>
      <c r="BE201" s="218">
        <f t="shared" si="4"/>
        <v>0</v>
      </c>
      <c r="BF201" s="218">
        <f t="shared" si="5"/>
        <v>0</v>
      </c>
      <c r="BG201" s="218">
        <f t="shared" si="6"/>
        <v>0</v>
      </c>
      <c r="BH201" s="218">
        <f t="shared" si="7"/>
        <v>0</v>
      </c>
      <c r="BI201" s="218">
        <f t="shared" si="8"/>
        <v>0</v>
      </c>
      <c r="BJ201" s="18" t="s">
        <v>88</v>
      </c>
      <c r="BK201" s="218">
        <f t="shared" si="9"/>
        <v>0</v>
      </c>
      <c r="BL201" s="18" t="s">
        <v>1027</v>
      </c>
      <c r="BM201" s="217" t="s">
        <v>3542</v>
      </c>
    </row>
    <row r="202" spans="1:65" s="2" customFormat="1" ht="21.75" customHeight="1">
      <c r="A202" s="35"/>
      <c r="B202" s="36"/>
      <c r="C202" s="205" t="s">
        <v>406</v>
      </c>
      <c r="D202" s="205" t="s">
        <v>203</v>
      </c>
      <c r="E202" s="206" t="s">
        <v>3543</v>
      </c>
      <c r="F202" s="207" t="s">
        <v>3544</v>
      </c>
      <c r="G202" s="208" t="s">
        <v>618</v>
      </c>
      <c r="H202" s="209">
        <v>25</v>
      </c>
      <c r="I202" s="210"/>
      <c r="J202" s="211">
        <f t="shared" si="0"/>
        <v>0</v>
      </c>
      <c r="K202" s="212"/>
      <c r="L202" s="40"/>
      <c r="M202" s="213" t="s">
        <v>1</v>
      </c>
      <c r="N202" s="214" t="s">
        <v>42</v>
      </c>
      <c r="O202" s="72"/>
      <c r="P202" s="215">
        <f t="shared" si="1"/>
        <v>0</v>
      </c>
      <c r="Q202" s="215">
        <v>0</v>
      </c>
      <c r="R202" s="215">
        <f t="shared" si="2"/>
        <v>0</v>
      </c>
      <c r="S202" s="215">
        <v>0</v>
      </c>
      <c r="T202" s="216">
        <f t="shared" si="3"/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17" t="s">
        <v>652</v>
      </c>
      <c r="AT202" s="217" t="s">
        <v>203</v>
      </c>
      <c r="AU202" s="217" t="s">
        <v>88</v>
      </c>
      <c r="AY202" s="18" t="s">
        <v>201</v>
      </c>
      <c r="BE202" s="218">
        <f t="shared" si="4"/>
        <v>0</v>
      </c>
      <c r="BF202" s="218">
        <f t="shared" si="5"/>
        <v>0</v>
      </c>
      <c r="BG202" s="218">
        <f t="shared" si="6"/>
        <v>0</v>
      </c>
      <c r="BH202" s="218">
        <f t="shared" si="7"/>
        <v>0</v>
      </c>
      <c r="BI202" s="218">
        <f t="shared" si="8"/>
        <v>0</v>
      </c>
      <c r="BJ202" s="18" t="s">
        <v>88</v>
      </c>
      <c r="BK202" s="218">
        <f t="shared" si="9"/>
        <v>0</v>
      </c>
      <c r="BL202" s="18" t="s">
        <v>652</v>
      </c>
      <c r="BM202" s="217" t="s">
        <v>3545</v>
      </c>
    </row>
    <row r="203" spans="1:65" s="2" customFormat="1" ht="16.5" customHeight="1">
      <c r="A203" s="35"/>
      <c r="B203" s="36"/>
      <c r="C203" s="205" t="s">
        <v>410</v>
      </c>
      <c r="D203" s="205" t="s">
        <v>203</v>
      </c>
      <c r="E203" s="206" t="s">
        <v>3546</v>
      </c>
      <c r="F203" s="207" t="s">
        <v>3547</v>
      </c>
      <c r="G203" s="208" t="s">
        <v>618</v>
      </c>
      <c r="H203" s="209">
        <v>25</v>
      </c>
      <c r="I203" s="210"/>
      <c r="J203" s="211">
        <f t="shared" si="0"/>
        <v>0</v>
      </c>
      <c r="K203" s="212"/>
      <c r="L203" s="40"/>
      <c r="M203" s="213" t="s">
        <v>1</v>
      </c>
      <c r="N203" s="214" t="s">
        <v>42</v>
      </c>
      <c r="O203" s="72"/>
      <c r="P203" s="215">
        <f t="shared" si="1"/>
        <v>0</v>
      </c>
      <c r="Q203" s="215">
        <v>0</v>
      </c>
      <c r="R203" s="215">
        <f t="shared" si="2"/>
        <v>0</v>
      </c>
      <c r="S203" s="215">
        <v>0</v>
      </c>
      <c r="T203" s="216">
        <f t="shared" si="3"/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17" t="s">
        <v>652</v>
      </c>
      <c r="AT203" s="217" t="s">
        <v>203</v>
      </c>
      <c r="AU203" s="217" t="s">
        <v>88</v>
      </c>
      <c r="AY203" s="18" t="s">
        <v>201</v>
      </c>
      <c r="BE203" s="218">
        <f t="shared" si="4"/>
        <v>0</v>
      </c>
      <c r="BF203" s="218">
        <f t="shared" si="5"/>
        <v>0</v>
      </c>
      <c r="BG203" s="218">
        <f t="shared" si="6"/>
        <v>0</v>
      </c>
      <c r="BH203" s="218">
        <f t="shared" si="7"/>
        <v>0</v>
      </c>
      <c r="BI203" s="218">
        <f t="shared" si="8"/>
        <v>0</v>
      </c>
      <c r="BJ203" s="18" t="s">
        <v>88</v>
      </c>
      <c r="BK203" s="218">
        <f t="shared" si="9"/>
        <v>0</v>
      </c>
      <c r="BL203" s="18" t="s">
        <v>652</v>
      </c>
      <c r="BM203" s="217" t="s">
        <v>3548</v>
      </c>
    </row>
    <row r="204" spans="1:65" s="2" customFormat="1" ht="16.5" customHeight="1">
      <c r="A204" s="35"/>
      <c r="B204" s="36"/>
      <c r="C204" s="205" t="s">
        <v>414</v>
      </c>
      <c r="D204" s="205" t="s">
        <v>203</v>
      </c>
      <c r="E204" s="206" t="s">
        <v>3549</v>
      </c>
      <c r="F204" s="207" t="s">
        <v>2865</v>
      </c>
      <c r="G204" s="208" t="s">
        <v>2862</v>
      </c>
      <c r="H204" s="282"/>
      <c r="I204" s="210"/>
      <c r="J204" s="211">
        <f t="shared" si="0"/>
        <v>0</v>
      </c>
      <c r="K204" s="212"/>
      <c r="L204" s="40"/>
      <c r="M204" s="213" t="s">
        <v>1</v>
      </c>
      <c r="N204" s="214" t="s">
        <v>42</v>
      </c>
      <c r="O204" s="72"/>
      <c r="P204" s="215">
        <f t="shared" si="1"/>
        <v>0</v>
      </c>
      <c r="Q204" s="215">
        <v>0</v>
      </c>
      <c r="R204" s="215">
        <f t="shared" si="2"/>
        <v>0</v>
      </c>
      <c r="S204" s="215">
        <v>0</v>
      </c>
      <c r="T204" s="216">
        <f t="shared" si="3"/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17" t="s">
        <v>1027</v>
      </c>
      <c r="AT204" s="217" t="s">
        <v>203</v>
      </c>
      <c r="AU204" s="217" t="s">
        <v>88</v>
      </c>
      <c r="AY204" s="18" t="s">
        <v>201</v>
      </c>
      <c r="BE204" s="218">
        <f t="shared" si="4"/>
        <v>0</v>
      </c>
      <c r="BF204" s="218">
        <f t="shared" si="5"/>
        <v>0</v>
      </c>
      <c r="BG204" s="218">
        <f t="shared" si="6"/>
        <v>0</v>
      </c>
      <c r="BH204" s="218">
        <f t="shared" si="7"/>
        <v>0</v>
      </c>
      <c r="BI204" s="218">
        <f t="shared" si="8"/>
        <v>0</v>
      </c>
      <c r="BJ204" s="18" t="s">
        <v>88</v>
      </c>
      <c r="BK204" s="218">
        <f t="shared" si="9"/>
        <v>0</v>
      </c>
      <c r="BL204" s="18" t="s">
        <v>1027</v>
      </c>
      <c r="BM204" s="217" t="s">
        <v>3550</v>
      </c>
    </row>
    <row r="205" spans="1:65" s="2" customFormat="1" ht="16.5" customHeight="1">
      <c r="A205" s="35"/>
      <c r="B205" s="36"/>
      <c r="C205" s="205" t="s">
        <v>418</v>
      </c>
      <c r="D205" s="205" t="s">
        <v>203</v>
      </c>
      <c r="E205" s="206" t="s">
        <v>3551</v>
      </c>
      <c r="F205" s="207" t="s">
        <v>2868</v>
      </c>
      <c r="G205" s="208" t="s">
        <v>2862</v>
      </c>
      <c r="H205" s="282"/>
      <c r="I205" s="210"/>
      <c r="J205" s="211">
        <f t="shared" si="0"/>
        <v>0</v>
      </c>
      <c r="K205" s="212"/>
      <c r="L205" s="40"/>
      <c r="M205" s="213" t="s">
        <v>1</v>
      </c>
      <c r="N205" s="214" t="s">
        <v>42</v>
      </c>
      <c r="O205" s="72"/>
      <c r="P205" s="215">
        <f t="shared" si="1"/>
        <v>0</v>
      </c>
      <c r="Q205" s="215">
        <v>0</v>
      </c>
      <c r="R205" s="215">
        <f t="shared" si="2"/>
        <v>0</v>
      </c>
      <c r="S205" s="215">
        <v>0</v>
      </c>
      <c r="T205" s="216">
        <f t="shared" si="3"/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17" t="s">
        <v>652</v>
      </c>
      <c r="AT205" s="217" t="s">
        <v>203</v>
      </c>
      <c r="AU205" s="217" t="s">
        <v>88</v>
      </c>
      <c r="AY205" s="18" t="s">
        <v>201</v>
      </c>
      <c r="BE205" s="218">
        <f t="shared" si="4"/>
        <v>0</v>
      </c>
      <c r="BF205" s="218">
        <f t="shared" si="5"/>
        <v>0</v>
      </c>
      <c r="BG205" s="218">
        <f t="shared" si="6"/>
        <v>0</v>
      </c>
      <c r="BH205" s="218">
        <f t="shared" si="7"/>
        <v>0</v>
      </c>
      <c r="BI205" s="218">
        <f t="shared" si="8"/>
        <v>0</v>
      </c>
      <c r="BJ205" s="18" t="s">
        <v>88</v>
      </c>
      <c r="BK205" s="218">
        <f t="shared" si="9"/>
        <v>0</v>
      </c>
      <c r="BL205" s="18" t="s">
        <v>652</v>
      </c>
      <c r="BM205" s="217" t="s">
        <v>3552</v>
      </c>
    </row>
    <row r="206" spans="1:65" s="12" customFormat="1" ht="25.9" customHeight="1">
      <c r="B206" s="189"/>
      <c r="C206" s="190"/>
      <c r="D206" s="191" t="s">
        <v>75</v>
      </c>
      <c r="E206" s="192" t="s">
        <v>2551</v>
      </c>
      <c r="F206" s="192" t="s">
        <v>2552</v>
      </c>
      <c r="G206" s="190"/>
      <c r="H206" s="190"/>
      <c r="I206" s="193"/>
      <c r="J206" s="194">
        <f>BK206</f>
        <v>0</v>
      </c>
      <c r="K206" s="190"/>
      <c r="L206" s="195"/>
      <c r="M206" s="196"/>
      <c r="N206" s="197"/>
      <c r="O206" s="197"/>
      <c r="P206" s="198">
        <f>P207</f>
        <v>0</v>
      </c>
      <c r="Q206" s="197"/>
      <c r="R206" s="198">
        <f>R207</f>
        <v>0</v>
      </c>
      <c r="S206" s="197"/>
      <c r="T206" s="199">
        <f>T207</f>
        <v>0</v>
      </c>
      <c r="AR206" s="200" t="s">
        <v>207</v>
      </c>
      <c r="AT206" s="201" t="s">
        <v>75</v>
      </c>
      <c r="AU206" s="201" t="s">
        <v>76</v>
      </c>
      <c r="AY206" s="200" t="s">
        <v>201</v>
      </c>
      <c r="BK206" s="202">
        <f>BK207</f>
        <v>0</v>
      </c>
    </row>
    <row r="207" spans="1:65" s="2" customFormat="1" ht="33" customHeight="1">
      <c r="A207" s="35"/>
      <c r="B207" s="36"/>
      <c r="C207" s="205" t="s">
        <v>426</v>
      </c>
      <c r="D207" s="205" t="s">
        <v>203</v>
      </c>
      <c r="E207" s="206" t="s">
        <v>2553</v>
      </c>
      <c r="F207" s="207" t="s">
        <v>3553</v>
      </c>
      <c r="G207" s="208" t="s">
        <v>2555</v>
      </c>
      <c r="H207" s="209">
        <v>6</v>
      </c>
      <c r="I207" s="210"/>
      <c r="J207" s="211">
        <f>ROUND(I207*H207,2)</f>
        <v>0</v>
      </c>
      <c r="K207" s="212"/>
      <c r="L207" s="40"/>
      <c r="M207" s="274" t="s">
        <v>1</v>
      </c>
      <c r="N207" s="275" t="s">
        <v>42</v>
      </c>
      <c r="O207" s="276"/>
      <c r="P207" s="277">
        <f>O207*H207</f>
        <v>0</v>
      </c>
      <c r="Q207" s="277">
        <v>0</v>
      </c>
      <c r="R207" s="277">
        <f>Q207*H207</f>
        <v>0</v>
      </c>
      <c r="S207" s="277">
        <v>0</v>
      </c>
      <c r="T207" s="278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17" t="s">
        <v>2556</v>
      </c>
      <c r="AT207" s="217" t="s">
        <v>203</v>
      </c>
      <c r="AU207" s="217" t="s">
        <v>83</v>
      </c>
      <c r="AY207" s="18" t="s">
        <v>201</v>
      </c>
      <c r="BE207" s="218">
        <f>IF(N207="základná",J207,0)</f>
        <v>0</v>
      </c>
      <c r="BF207" s="218">
        <f>IF(N207="znížená",J207,0)</f>
        <v>0</v>
      </c>
      <c r="BG207" s="218">
        <f>IF(N207="zákl. prenesená",J207,0)</f>
        <v>0</v>
      </c>
      <c r="BH207" s="218">
        <f>IF(N207="zníž. prenesená",J207,0)</f>
        <v>0</v>
      </c>
      <c r="BI207" s="218">
        <f>IF(N207="nulová",J207,0)</f>
        <v>0</v>
      </c>
      <c r="BJ207" s="18" t="s">
        <v>88</v>
      </c>
      <c r="BK207" s="218">
        <f>ROUND(I207*H207,2)</f>
        <v>0</v>
      </c>
      <c r="BL207" s="18" t="s">
        <v>2556</v>
      </c>
      <c r="BM207" s="217" t="s">
        <v>3554</v>
      </c>
    </row>
    <row r="208" spans="1:65" s="2" customFormat="1" ht="6.95" customHeight="1">
      <c r="A208" s="35"/>
      <c r="B208" s="55"/>
      <c r="C208" s="56"/>
      <c r="D208" s="56"/>
      <c r="E208" s="56"/>
      <c r="F208" s="56"/>
      <c r="G208" s="56"/>
      <c r="H208" s="56"/>
      <c r="I208" s="155"/>
      <c r="J208" s="56"/>
      <c r="K208" s="56"/>
      <c r="L208" s="40"/>
      <c r="M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</row>
  </sheetData>
  <autoFilter ref="C127:K207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95"/>
  <sheetViews>
    <sheetView showGridLines="0" topLeftCell="A129" zoomScale="80" zoomScaleNormal="80" workbookViewId="0">
      <selection activeCell="A169" sqref="A169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12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1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AT2" s="18" t="s">
        <v>130</v>
      </c>
    </row>
    <row r="3" spans="1:46" s="1" customFormat="1" ht="6.95" customHeight="1">
      <c r="B3" s="113"/>
      <c r="C3" s="114"/>
      <c r="D3" s="114"/>
      <c r="E3" s="114"/>
      <c r="F3" s="114"/>
      <c r="G3" s="114"/>
      <c r="H3" s="114"/>
      <c r="I3" s="115"/>
      <c r="J3" s="114"/>
      <c r="K3" s="114"/>
      <c r="L3" s="21"/>
      <c r="AT3" s="18" t="s">
        <v>76</v>
      </c>
    </row>
    <row r="4" spans="1:46" s="1" customFormat="1" ht="24.95" customHeight="1">
      <c r="B4" s="21"/>
      <c r="D4" s="116" t="s">
        <v>149</v>
      </c>
      <c r="I4" s="112"/>
      <c r="L4" s="21"/>
      <c r="M4" s="117" t="s">
        <v>9</v>
      </c>
      <c r="AT4" s="18" t="s">
        <v>4</v>
      </c>
    </row>
    <row r="5" spans="1:46" s="1" customFormat="1" ht="6.95" customHeight="1">
      <c r="B5" s="21"/>
      <c r="I5" s="112"/>
      <c r="L5" s="21"/>
    </row>
    <row r="6" spans="1:46" s="1" customFormat="1" ht="12" customHeight="1">
      <c r="B6" s="21"/>
      <c r="D6" s="118" t="s">
        <v>15</v>
      </c>
      <c r="I6" s="112"/>
      <c r="L6" s="21"/>
    </row>
    <row r="7" spans="1:46" s="1" customFormat="1" ht="23.25" customHeight="1">
      <c r="B7" s="21"/>
      <c r="E7" s="339" t="str">
        <f>'Časť 1'!K6</f>
        <v>Detské jasle Komárno - výstavba zariadenia služieb rodinného a pracovného života</v>
      </c>
      <c r="F7" s="340"/>
      <c r="G7" s="340"/>
      <c r="H7" s="340"/>
      <c r="I7" s="112"/>
      <c r="L7" s="21"/>
    </row>
    <row r="8" spans="1:46" s="1" customFormat="1" ht="12" customHeight="1">
      <c r="B8" s="21"/>
      <c r="D8" s="118" t="s">
        <v>150</v>
      </c>
      <c r="I8" s="112"/>
      <c r="L8" s="21"/>
    </row>
    <row r="9" spans="1:46" s="2" customFormat="1" ht="16.5" customHeight="1">
      <c r="A9" s="35"/>
      <c r="B9" s="40"/>
      <c r="C9" s="35"/>
      <c r="D9" s="35"/>
      <c r="E9" s="339" t="s">
        <v>3472</v>
      </c>
      <c r="F9" s="341"/>
      <c r="G9" s="341"/>
      <c r="H9" s="341"/>
      <c r="I9" s="119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18" t="s">
        <v>152</v>
      </c>
      <c r="E10" s="35"/>
      <c r="F10" s="35"/>
      <c r="G10" s="35"/>
      <c r="H10" s="35"/>
      <c r="I10" s="119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42" t="s">
        <v>3555</v>
      </c>
      <c r="F11" s="341"/>
      <c r="G11" s="341"/>
      <c r="H11" s="341"/>
      <c r="I11" s="119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>
      <c r="A12" s="35"/>
      <c r="B12" s="40"/>
      <c r="C12" s="35"/>
      <c r="D12" s="35"/>
      <c r="E12" s="35"/>
      <c r="F12" s="35"/>
      <c r="G12" s="35"/>
      <c r="H12" s="35"/>
      <c r="I12" s="119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18" t="s">
        <v>17</v>
      </c>
      <c r="E13" s="35"/>
      <c r="F13" s="111" t="s">
        <v>1</v>
      </c>
      <c r="G13" s="35"/>
      <c r="H13" s="35"/>
      <c r="I13" s="120" t="s">
        <v>18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8" t="s">
        <v>19</v>
      </c>
      <c r="E14" s="35"/>
      <c r="F14" s="111" t="s">
        <v>20</v>
      </c>
      <c r="G14" s="35"/>
      <c r="H14" s="35"/>
      <c r="I14" s="120" t="s">
        <v>21</v>
      </c>
      <c r="J14" s="121" t="str">
        <f>'Časť 1'!AN9</f>
        <v>21. 4. 2020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119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18" t="s">
        <v>23</v>
      </c>
      <c r="E16" s="35"/>
      <c r="F16" s="35"/>
      <c r="G16" s="35"/>
      <c r="H16" s="35"/>
      <c r="I16" s="120" t="s">
        <v>24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25</v>
      </c>
      <c r="F17" s="35"/>
      <c r="G17" s="35"/>
      <c r="H17" s="35"/>
      <c r="I17" s="120" t="s">
        <v>26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119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18" t="s">
        <v>27</v>
      </c>
      <c r="E19" s="35"/>
      <c r="F19" s="35"/>
      <c r="G19" s="35"/>
      <c r="H19" s="35"/>
      <c r="I19" s="120" t="s">
        <v>24</v>
      </c>
      <c r="J19" s="31" t="str">
        <f>'Časť 1'!AN14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43" t="str">
        <f>'Časť 1'!E15</f>
        <v>Vyplň údaj</v>
      </c>
      <c r="F20" s="344"/>
      <c r="G20" s="344"/>
      <c r="H20" s="344"/>
      <c r="I20" s="120" t="s">
        <v>26</v>
      </c>
      <c r="J20" s="31" t="str">
        <f>'Časť 1'!AN15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119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18" t="s">
        <v>29</v>
      </c>
      <c r="E22" s="35"/>
      <c r="F22" s="35"/>
      <c r="G22" s="35"/>
      <c r="H22" s="35"/>
      <c r="I22" s="120" t="s">
        <v>24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30</v>
      </c>
      <c r="F23" s="35"/>
      <c r="G23" s="35"/>
      <c r="H23" s="35"/>
      <c r="I23" s="120" t="s">
        <v>26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119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18" t="s">
        <v>32</v>
      </c>
      <c r="E25" s="35"/>
      <c r="F25" s="35"/>
      <c r="G25" s="35"/>
      <c r="H25" s="35"/>
      <c r="I25" s="120" t="s">
        <v>24</v>
      </c>
      <c r="J25" s="111" t="str">
        <f>IF('Časť 1'!AN20="","",'Časť 1'!AN20)</f>
        <v/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tr">
        <f>IF('Časť 1'!E21="","",'Časť 1'!E21)</f>
        <v xml:space="preserve"> </v>
      </c>
      <c r="F26" s="35"/>
      <c r="G26" s="35"/>
      <c r="H26" s="35"/>
      <c r="I26" s="120" t="s">
        <v>26</v>
      </c>
      <c r="J26" s="111" t="str">
        <f>IF('Časť 1'!AN21="","",'Časť 1'!AN21)</f>
        <v/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119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18" t="s">
        <v>34</v>
      </c>
      <c r="E28" s="35"/>
      <c r="F28" s="35"/>
      <c r="G28" s="35"/>
      <c r="H28" s="35"/>
      <c r="I28" s="119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23.25" customHeight="1">
      <c r="A29" s="122"/>
      <c r="B29" s="123"/>
      <c r="C29" s="122"/>
      <c r="D29" s="122"/>
      <c r="E29" s="345" t="s">
        <v>154</v>
      </c>
      <c r="F29" s="345"/>
      <c r="G29" s="345"/>
      <c r="H29" s="345"/>
      <c r="I29" s="124"/>
      <c r="J29" s="122"/>
      <c r="K29" s="122"/>
      <c r="L29" s="125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119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6"/>
      <c r="E31" s="126"/>
      <c r="F31" s="126"/>
      <c r="G31" s="126"/>
      <c r="H31" s="126"/>
      <c r="I31" s="127"/>
      <c r="J31" s="126"/>
      <c r="K31" s="126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8" t="s">
        <v>36</v>
      </c>
      <c r="E32" s="35"/>
      <c r="F32" s="35"/>
      <c r="G32" s="35"/>
      <c r="H32" s="35"/>
      <c r="I32" s="119"/>
      <c r="J32" s="129">
        <f>ROUND(J128,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6"/>
      <c r="E33" s="126"/>
      <c r="F33" s="126"/>
      <c r="G33" s="126"/>
      <c r="H33" s="126"/>
      <c r="I33" s="127"/>
      <c r="J33" s="126"/>
      <c r="K33" s="126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30" t="s">
        <v>38</v>
      </c>
      <c r="G34" s="35"/>
      <c r="H34" s="35"/>
      <c r="I34" s="131" t="s">
        <v>37</v>
      </c>
      <c r="J34" s="130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32" t="s">
        <v>40</v>
      </c>
      <c r="E35" s="118" t="s">
        <v>41</v>
      </c>
      <c r="F35" s="133">
        <f>ROUND((SUM(BE128:BE194)),  2)</f>
        <v>0</v>
      </c>
      <c r="G35" s="35"/>
      <c r="H35" s="35"/>
      <c r="I35" s="134">
        <v>0.2</v>
      </c>
      <c r="J35" s="133">
        <f>ROUND(((SUM(BE128:BE194))*I35),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18" t="s">
        <v>42</v>
      </c>
      <c r="F36" s="133">
        <f>ROUND((SUM(BF128:BF194)),  2)</f>
        <v>0</v>
      </c>
      <c r="G36" s="35"/>
      <c r="H36" s="35"/>
      <c r="I36" s="134">
        <v>0.2</v>
      </c>
      <c r="J36" s="133">
        <f>ROUND(((SUM(BF128:BF194))*I36),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8" t="s">
        <v>43</v>
      </c>
      <c r="F37" s="133">
        <f>ROUND((SUM(BG128:BG194)),  2)</f>
        <v>0</v>
      </c>
      <c r="G37" s="35"/>
      <c r="H37" s="35"/>
      <c r="I37" s="134">
        <v>0.2</v>
      </c>
      <c r="J37" s="133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18" t="s">
        <v>44</v>
      </c>
      <c r="F38" s="133">
        <f>ROUND((SUM(BH128:BH194)),  2)</f>
        <v>0</v>
      </c>
      <c r="G38" s="35"/>
      <c r="H38" s="35"/>
      <c r="I38" s="134">
        <v>0.2</v>
      </c>
      <c r="J38" s="133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18" t="s">
        <v>45</v>
      </c>
      <c r="F39" s="133">
        <f>ROUND((SUM(BI128:BI194)),  2)</f>
        <v>0</v>
      </c>
      <c r="G39" s="35"/>
      <c r="H39" s="35"/>
      <c r="I39" s="134">
        <v>0</v>
      </c>
      <c r="J39" s="133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119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5"/>
      <c r="D41" s="136" t="s">
        <v>46</v>
      </c>
      <c r="E41" s="137"/>
      <c r="F41" s="137"/>
      <c r="G41" s="138" t="s">
        <v>47</v>
      </c>
      <c r="H41" s="139" t="s">
        <v>48</v>
      </c>
      <c r="I41" s="140"/>
      <c r="J41" s="141">
        <f>SUM(J32:J39)</f>
        <v>0</v>
      </c>
      <c r="K41" s="142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119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I43" s="112"/>
      <c r="L43" s="21"/>
    </row>
    <row r="44" spans="1:31" s="1" customFormat="1" ht="14.45" customHeight="1">
      <c r="B44" s="21"/>
      <c r="I44" s="112"/>
      <c r="L44" s="21"/>
    </row>
    <row r="45" spans="1:31" s="1" customFormat="1" ht="14.45" customHeight="1">
      <c r="B45" s="21"/>
      <c r="I45" s="112"/>
      <c r="L45" s="21"/>
    </row>
    <row r="46" spans="1:31" s="1" customFormat="1" ht="14.45" customHeight="1">
      <c r="B46" s="21"/>
      <c r="I46" s="112"/>
      <c r="L46" s="21"/>
    </row>
    <row r="47" spans="1:31" s="1" customFormat="1" ht="14.45" customHeight="1">
      <c r="B47" s="21"/>
      <c r="I47" s="112"/>
      <c r="L47" s="21"/>
    </row>
    <row r="48" spans="1:31" s="1" customFormat="1" ht="14.45" customHeight="1">
      <c r="B48" s="21"/>
      <c r="I48" s="112"/>
      <c r="L48" s="21"/>
    </row>
    <row r="49" spans="1:31" s="1" customFormat="1" ht="14.45" customHeight="1">
      <c r="B49" s="21"/>
      <c r="I49" s="112"/>
      <c r="L49" s="21"/>
    </row>
    <row r="50" spans="1:31" s="2" customFormat="1" ht="14.45" customHeight="1">
      <c r="B50" s="52"/>
      <c r="D50" s="143" t="s">
        <v>49</v>
      </c>
      <c r="E50" s="144"/>
      <c r="F50" s="144"/>
      <c r="G50" s="143" t="s">
        <v>50</v>
      </c>
      <c r="H50" s="144"/>
      <c r="I50" s="145"/>
      <c r="J50" s="144"/>
      <c r="K50" s="144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6" t="s">
        <v>51</v>
      </c>
      <c r="E61" s="147"/>
      <c r="F61" s="148" t="s">
        <v>52</v>
      </c>
      <c r="G61" s="146" t="s">
        <v>51</v>
      </c>
      <c r="H61" s="147"/>
      <c r="I61" s="149"/>
      <c r="J61" s="150" t="s">
        <v>52</v>
      </c>
      <c r="K61" s="147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43" t="s">
        <v>53</v>
      </c>
      <c r="E65" s="151"/>
      <c r="F65" s="151"/>
      <c r="G65" s="143" t="s">
        <v>54</v>
      </c>
      <c r="H65" s="151"/>
      <c r="I65" s="152"/>
      <c r="J65" s="151"/>
      <c r="K65" s="151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6" t="s">
        <v>51</v>
      </c>
      <c r="E76" s="147"/>
      <c r="F76" s="148" t="s">
        <v>52</v>
      </c>
      <c r="G76" s="146" t="s">
        <v>51</v>
      </c>
      <c r="H76" s="147"/>
      <c r="I76" s="149"/>
      <c r="J76" s="150" t="s">
        <v>52</v>
      </c>
      <c r="K76" s="147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53"/>
      <c r="C77" s="154"/>
      <c r="D77" s="154"/>
      <c r="E77" s="154"/>
      <c r="F77" s="154"/>
      <c r="G77" s="154"/>
      <c r="H77" s="154"/>
      <c r="I77" s="155"/>
      <c r="J77" s="154"/>
      <c r="K77" s="154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56"/>
      <c r="C81" s="157"/>
      <c r="D81" s="157"/>
      <c r="E81" s="157"/>
      <c r="F81" s="157"/>
      <c r="G81" s="157"/>
      <c r="H81" s="157"/>
      <c r="I81" s="158"/>
      <c r="J81" s="157"/>
      <c r="K81" s="157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155</v>
      </c>
      <c r="D82" s="37"/>
      <c r="E82" s="37"/>
      <c r="F82" s="37"/>
      <c r="G82" s="37"/>
      <c r="H82" s="37"/>
      <c r="I82" s="119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119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119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23.25" customHeight="1">
      <c r="A85" s="35"/>
      <c r="B85" s="36"/>
      <c r="C85" s="37"/>
      <c r="D85" s="37"/>
      <c r="E85" s="337" t="str">
        <f>E7</f>
        <v>Detské jasle Komárno - výstavba zariadenia služieb rodinného a pracovného života</v>
      </c>
      <c r="F85" s="338"/>
      <c r="G85" s="338"/>
      <c r="H85" s="338"/>
      <c r="I85" s="119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150</v>
      </c>
      <c r="D86" s="23"/>
      <c r="E86" s="23"/>
      <c r="F86" s="23"/>
      <c r="G86" s="23"/>
      <c r="H86" s="23"/>
      <c r="I86" s="112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37" t="s">
        <v>3472</v>
      </c>
      <c r="F87" s="336"/>
      <c r="G87" s="336"/>
      <c r="H87" s="336"/>
      <c r="I87" s="119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152</v>
      </c>
      <c r="D88" s="37"/>
      <c r="E88" s="37"/>
      <c r="F88" s="37"/>
      <c r="G88" s="37"/>
      <c r="H88" s="37"/>
      <c r="I88" s="119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305" t="str">
        <f>E11</f>
        <v>02 - SO-04.2  Vonkajší NTL domový plynovod</v>
      </c>
      <c r="F89" s="336"/>
      <c r="G89" s="336"/>
      <c r="H89" s="336"/>
      <c r="I89" s="119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119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19</v>
      </c>
      <c r="D91" s="37"/>
      <c r="E91" s="37"/>
      <c r="F91" s="28" t="str">
        <f>F14</f>
        <v>Komárno, Ul. gen. Klapku, p. č. 7046/4, 7051/393</v>
      </c>
      <c r="G91" s="37"/>
      <c r="H91" s="37"/>
      <c r="I91" s="120" t="s">
        <v>21</v>
      </c>
      <c r="J91" s="67" t="str">
        <f>IF(J14="","",J14)</f>
        <v>21. 4. 2020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119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23</v>
      </c>
      <c r="D93" s="37"/>
      <c r="E93" s="37"/>
      <c r="F93" s="28" t="str">
        <f>E17</f>
        <v>Amante n. o., Marcelová</v>
      </c>
      <c r="G93" s="37"/>
      <c r="H93" s="37"/>
      <c r="I93" s="120" t="s">
        <v>29</v>
      </c>
      <c r="J93" s="33" t="str">
        <f>E23</f>
        <v>Ing. Olivér Csémy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27</v>
      </c>
      <c r="D94" s="37"/>
      <c r="E94" s="37"/>
      <c r="F94" s="28" t="str">
        <f>IF(E20="","",E20)</f>
        <v>Vyplň údaj</v>
      </c>
      <c r="G94" s="37"/>
      <c r="H94" s="37"/>
      <c r="I94" s="120" t="s">
        <v>32</v>
      </c>
      <c r="J94" s="33" t="str">
        <f>E26</f>
        <v xml:space="preserve"> 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119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9" t="s">
        <v>156</v>
      </c>
      <c r="D96" s="160"/>
      <c r="E96" s="160"/>
      <c r="F96" s="160"/>
      <c r="G96" s="160"/>
      <c r="H96" s="160"/>
      <c r="I96" s="161"/>
      <c r="J96" s="162" t="s">
        <v>157</v>
      </c>
      <c r="K96" s="160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119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63" t="s">
        <v>158</v>
      </c>
      <c r="D98" s="37"/>
      <c r="E98" s="37"/>
      <c r="F98" s="37"/>
      <c r="G98" s="37"/>
      <c r="H98" s="37"/>
      <c r="I98" s="119"/>
      <c r="J98" s="85">
        <f>J128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159</v>
      </c>
    </row>
    <row r="99" spans="1:47" s="9" customFormat="1" ht="24.95" customHeight="1">
      <c r="B99" s="164"/>
      <c r="C99" s="165"/>
      <c r="D99" s="166" t="s">
        <v>160</v>
      </c>
      <c r="E99" s="167"/>
      <c r="F99" s="167"/>
      <c r="G99" s="167"/>
      <c r="H99" s="167"/>
      <c r="I99" s="168"/>
      <c r="J99" s="169">
        <f>J129</f>
        <v>0</v>
      </c>
      <c r="K99" s="165"/>
      <c r="L99" s="170"/>
    </row>
    <row r="100" spans="1:47" s="10" customFormat="1" ht="19.899999999999999" customHeight="1">
      <c r="B100" s="171"/>
      <c r="C100" s="105"/>
      <c r="D100" s="172" t="s">
        <v>161</v>
      </c>
      <c r="E100" s="173"/>
      <c r="F100" s="173"/>
      <c r="G100" s="173"/>
      <c r="H100" s="173"/>
      <c r="I100" s="174"/>
      <c r="J100" s="175">
        <f>J130</f>
        <v>0</v>
      </c>
      <c r="K100" s="105"/>
      <c r="L100" s="176"/>
    </row>
    <row r="101" spans="1:47" s="10" customFormat="1" ht="19.899999999999999" customHeight="1">
      <c r="B101" s="171"/>
      <c r="C101" s="105"/>
      <c r="D101" s="172" t="s">
        <v>164</v>
      </c>
      <c r="E101" s="173"/>
      <c r="F101" s="173"/>
      <c r="G101" s="173"/>
      <c r="H101" s="173"/>
      <c r="I101" s="174"/>
      <c r="J101" s="175">
        <f>J162</f>
        <v>0</v>
      </c>
      <c r="K101" s="105"/>
      <c r="L101" s="176"/>
    </row>
    <row r="102" spans="1:47" s="10" customFormat="1" ht="19.899999999999999" customHeight="1">
      <c r="B102" s="171"/>
      <c r="C102" s="105"/>
      <c r="D102" s="172" t="s">
        <v>3104</v>
      </c>
      <c r="E102" s="173"/>
      <c r="F102" s="173"/>
      <c r="G102" s="173"/>
      <c r="H102" s="173"/>
      <c r="I102" s="174"/>
      <c r="J102" s="175">
        <f>J167</f>
        <v>0</v>
      </c>
      <c r="K102" s="105"/>
      <c r="L102" s="176"/>
    </row>
    <row r="103" spans="1:47" s="10" customFormat="1" ht="19.899999999999999" customHeight="1">
      <c r="B103" s="171"/>
      <c r="C103" s="105"/>
      <c r="D103" s="172" t="s">
        <v>168</v>
      </c>
      <c r="E103" s="173"/>
      <c r="F103" s="173"/>
      <c r="G103" s="173"/>
      <c r="H103" s="173"/>
      <c r="I103" s="174"/>
      <c r="J103" s="175">
        <f>J181</f>
        <v>0</v>
      </c>
      <c r="K103" s="105"/>
      <c r="L103" s="176"/>
    </row>
    <row r="104" spans="1:47" s="9" customFormat="1" ht="24.95" customHeight="1">
      <c r="B104" s="164"/>
      <c r="C104" s="165"/>
      <c r="D104" s="166" t="s">
        <v>2572</v>
      </c>
      <c r="E104" s="167"/>
      <c r="F104" s="167"/>
      <c r="G104" s="167"/>
      <c r="H104" s="167"/>
      <c r="I104" s="168"/>
      <c r="J104" s="169">
        <f>J183</f>
        <v>0</v>
      </c>
      <c r="K104" s="165"/>
      <c r="L104" s="170"/>
    </row>
    <row r="105" spans="1:47" s="10" customFormat="1" ht="19.899999999999999" customHeight="1">
      <c r="B105" s="171"/>
      <c r="C105" s="105"/>
      <c r="D105" s="172" t="s">
        <v>3474</v>
      </c>
      <c r="E105" s="173"/>
      <c r="F105" s="173"/>
      <c r="G105" s="173"/>
      <c r="H105" s="173"/>
      <c r="I105" s="174"/>
      <c r="J105" s="175">
        <f>J184</f>
        <v>0</v>
      </c>
      <c r="K105" s="105"/>
      <c r="L105" s="176"/>
    </row>
    <row r="106" spans="1:47" s="9" customFormat="1" ht="24.95" customHeight="1">
      <c r="B106" s="164"/>
      <c r="C106" s="165"/>
      <c r="D106" s="166" t="s">
        <v>2300</v>
      </c>
      <c r="E106" s="167"/>
      <c r="F106" s="167"/>
      <c r="G106" s="167"/>
      <c r="H106" s="167"/>
      <c r="I106" s="168"/>
      <c r="J106" s="169">
        <f>J193</f>
        <v>0</v>
      </c>
      <c r="K106" s="165"/>
      <c r="L106" s="170"/>
    </row>
    <row r="107" spans="1:47" s="2" customFormat="1" ht="21.75" customHeight="1">
      <c r="A107" s="35"/>
      <c r="B107" s="36"/>
      <c r="C107" s="37"/>
      <c r="D107" s="37"/>
      <c r="E107" s="37"/>
      <c r="F107" s="37"/>
      <c r="G107" s="37"/>
      <c r="H107" s="37"/>
      <c r="I107" s="119"/>
      <c r="J107" s="37"/>
      <c r="K107" s="37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47" s="2" customFormat="1" ht="6.95" customHeight="1">
      <c r="A108" s="35"/>
      <c r="B108" s="55"/>
      <c r="C108" s="56"/>
      <c r="D108" s="56"/>
      <c r="E108" s="56"/>
      <c r="F108" s="56"/>
      <c r="G108" s="56"/>
      <c r="H108" s="56"/>
      <c r="I108" s="155"/>
      <c r="J108" s="56"/>
      <c r="K108" s="56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12" spans="1:47" s="2" customFormat="1" ht="6.95" customHeight="1">
      <c r="A112" s="35"/>
      <c r="B112" s="57"/>
      <c r="C112" s="58"/>
      <c r="D112" s="58"/>
      <c r="E112" s="58"/>
      <c r="F112" s="58"/>
      <c r="G112" s="58"/>
      <c r="H112" s="58"/>
      <c r="I112" s="158"/>
      <c r="J112" s="58"/>
      <c r="K112" s="58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3" s="2" customFormat="1" ht="24.95" customHeight="1">
      <c r="A113" s="35"/>
      <c r="B113" s="36"/>
      <c r="C113" s="24" t="s">
        <v>188</v>
      </c>
      <c r="D113" s="37"/>
      <c r="E113" s="37"/>
      <c r="F113" s="37"/>
      <c r="G113" s="37"/>
      <c r="H113" s="37"/>
      <c r="I113" s="119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3" s="2" customFormat="1" ht="6.95" customHeight="1">
      <c r="A114" s="35"/>
      <c r="B114" s="36"/>
      <c r="C114" s="37"/>
      <c r="D114" s="37"/>
      <c r="E114" s="37"/>
      <c r="F114" s="37"/>
      <c r="G114" s="37"/>
      <c r="H114" s="37"/>
      <c r="I114" s="119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3" s="2" customFormat="1" ht="12" customHeight="1">
      <c r="A115" s="35"/>
      <c r="B115" s="36"/>
      <c r="C115" s="30" t="s">
        <v>15</v>
      </c>
      <c r="D115" s="37"/>
      <c r="E115" s="37"/>
      <c r="F115" s="37"/>
      <c r="G115" s="37"/>
      <c r="H115" s="37"/>
      <c r="I115" s="119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3" s="2" customFormat="1" ht="23.25" customHeight="1">
      <c r="A116" s="35"/>
      <c r="B116" s="36"/>
      <c r="C116" s="37"/>
      <c r="D116" s="37"/>
      <c r="E116" s="337" t="str">
        <f>E7</f>
        <v>Detské jasle Komárno - výstavba zariadenia služieb rodinného a pracovného života</v>
      </c>
      <c r="F116" s="338"/>
      <c r="G116" s="338"/>
      <c r="H116" s="338"/>
      <c r="I116" s="119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3" s="1" customFormat="1" ht="12" customHeight="1">
      <c r="B117" s="22"/>
      <c r="C117" s="30" t="s">
        <v>150</v>
      </c>
      <c r="D117" s="23"/>
      <c r="E117" s="23"/>
      <c r="F117" s="23"/>
      <c r="G117" s="23"/>
      <c r="H117" s="23"/>
      <c r="I117" s="112"/>
      <c r="J117" s="23"/>
      <c r="K117" s="23"/>
      <c r="L117" s="21"/>
    </row>
    <row r="118" spans="1:63" s="2" customFormat="1" ht="16.5" customHeight="1">
      <c r="A118" s="35"/>
      <c r="B118" s="36"/>
      <c r="C118" s="37"/>
      <c r="D118" s="37"/>
      <c r="E118" s="337" t="s">
        <v>3472</v>
      </c>
      <c r="F118" s="336"/>
      <c r="G118" s="336"/>
      <c r="H118" s="336"/>
      <c r="I118" s="119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3" s="2" customFormat="1" ht="12" customHeight="1">
      <c r="A119" s="35"/>
      <c r="B119" s="36"/>
      <c r="C119" s="30" t="s">
        <v>152</v>
      </c>
      <c r="D119" s="37"/>
      <c r="E119" s="37"/>
      <c r="F119" s="37"/>
      <c r="G119" s="37"/>
      <c r="H119" s="37"/>
      <c r="I119" s="119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3" s="2" customFormat="1" ht="16.5" customHeight="1">
      <c r="A120" s="35"/>
      <c r="B120" s="36"/>
      <c r="C120" s="37"/>
      <c r="D120" s="37"/>
      <c r="E120" s="305" t="str">
        <f>E11</f>
        <v>02 - SO-04.2  Vonkajší NTL domový plynovod</v>
      </c>
      <c r="F120" s="336"/>
      <c r="G120" s="336"/>
      <c r="H120" s="336"/>
      <c r="I120" s="119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3" s="2" customFormat="1" ht="6.95" customHeight="1">
      <c r="A121" s="35"/>
      <c r="B121" s="36"/>
      <c r="C121" s="37"/>
      <c r="D121" s="37"/>
      <c r="E121" s="37"/>
      <c r="F121" s="37"/>
      <c r="G121" s="37"/>
      <c r="H121" s="37"/>
      <c r="I121" s="119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3" s="2" customFormat="1" ht="12" customHeight="1">
      <c r="A122" s="35"/>
      <c r="B122" s="36"/>
      <c r="C122" s="30" t="s">
        <v>19</v>
      </c>
      <c r="D122" s="37"/>
      <c r="E122" s="37"/>
      <c r="F122" s="28" t="str">
        <f>F14</f>
        <v>Komárno, Ul. gen. Klapku, p. č. 7046/4, 7051/393</v>
      </c>
      <c r="G122" s="37"/>
      <c r="H122" s="37"/>
      <c r="I122" s="120" t="s">
        <v>21</v>
      </c>
      <c r="J122" s="67" t="str">
        <f>IF(J14="","",J14)</f>
        <v>21. 4. 2020</v>
      </c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3" s="2" customFormat="1" ht="6.95" customHeight="1">
      <c r="A123" s="35"/>
      <c r="B123" s="36"/>
      <c r="C123" s="37"/>
      <c r="D123" s="37"/>
      <c r="E123" s="37"/>
      <c r="F123" s="37"/>
      <c r="G123" s="37"/>
      <c r="H123" s="37"/>
      <c r="I123" s="119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3" s="2" customFormat="1" ht="15.2" customHeight="1">
      <c r="A124" s="35"/>
      <c r="B124" s="36"/>
      <c r="C124" s="30" t="s">
        <v>23</v>
      </c>
      <c r="D124" s="37"/>
      <c r="E124" s="37"/>
      <c r="F124" s="28" t="str">
        <f>E17</f>
        <v>Amante n. o., Marcelová</v>
      </c>
      <c r="G124" s="37"/>
      <c r="H124" s="37"/>
      <c r="I124" s="120" t="s">
        <v>29</v>
      </c>
      <c r="J124" s="33" t="str">
        <f>E23</f>
        <v>Ing. Olivér Csémy</v>
      </c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63" s="2" customFormat="1" ht="15.2" customHeight="1">
      <c r="A125" s="35"/>
      <c r="B125" s="36"/>
      <c r="C125" s="30" t="s">
        <v>27</v>
      </c>
      <c r="D125" s="37"/>
      <c r="E125" s="37"/>
      <c r="F125" s="28" t="str">
        <f>IF(E20="","",E20)</f>
        <v>Vyplň údaj</v>
      </c>
      <c r="G125" s="37"/>
      <c r="H125" s="37"/>
      <c r="I125" s="120" t="s">
        <v>32</v>
      </c>
      <c r="J125" s="33" t="str">
        <f>E26</f>
        <v xml:space="preserve"> </v>
      </c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63" s="2" customFormat="1" ht="10.35" customHeight="1">
      <c r="A126" s="35"/>
      <c r="B126" s="36"/>
      <c r="C126" s="37"/>
      <c r="D126" s="37"/>
      <c r="E126" s="37"/>
      <c r="F126" s="37"/>
      <c r="G126" s="37"/>
      <c r="H126" s="37"/>
      <c r="I126" s="119"/>
      <c r="J126" s="37"/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63" s="11" customFormat="1" ht="50.25" customHeight="1">
      <c r="A127" s="177"/>
      <c r="B127" s="178"/>
      <c r="C127" s="179" t="s">
        <v>189</v>
      </c>
      <c r="D127" s="180" t="s">
        <v>61</v>
      </c>
      <c r="E127" s="180" t="s">
        <v>57</v>
      </c>
      <c r="F127" s="180" t="s">
        <v>58</v>
      </c>
      <c r="G127" s="180" t="s">
        <v>190</v>
      </c>
      <c r="H127" s="180" t="s">
        <v>191</v>
      </c>
      <c r="I127" s="181" t="s">
        <v>3986</v>
      </c>
      <c r="J127" s="182" t="s">
        <v>3987</v>
      </c>
      <c r="K127" s="183" t="s">
        <v>192</v>
      </c>
      <c r="L127" s="286" t="s">
        <v>3988</v>
      </c>
      <c r="M127" s="76" t="s">
        <v>1</v>
      </c>
      <c r="N127" s="77" t="s">
        <v>40</v>
      </c>
      <c r="O127" s="77" t="s">
        <v>193</v>
      </c>
      <c r="P127" s="77" t="s">
        <v>194</v>
      </c>
      <c r="Q127" s="77" t="s">
        <v>195</v>
      </c>
      <c r="R127" s="77" t="s">
        <v>196</v>
      </c>
      <c r="S127" s="77" t="s">
        <v>197</v>
      </c>
      <c r="T127" s="78" t="s">
        <v>198</v>
      </c>
      <c r="U127" s="177"/>
      <c r="V127" s="177"/>
      <c r="W127" s="177"/>
      <c r="X127" s="177"/>
      <c r="Y127" s="177"/>
      <c r="Z127" s="177"/>
      <c r="AA127" s="177"/>
      <c r="AB127" s="177"/>
      <c r="AC127" s="177"/>
      <c r="AD127" s="177"/>
      <c r="AE127" s="177"/>
    </row>
    <row r="128" spans="1:63" s="2" customFormat="1" ht="22.9" customHeight="1">
      <c r="A128" s="35"/>
      <c r="B128" s="36"/>
      <c r="C128" s="83" t="s">
        <v>158</v>
      </c>
      <c r="D128" s="37"/>
      <c r="E128" s="37"/>
      <c r="F128" s="37"/>
      <c r="G128" s="37"/>
      <c r="H128" s="37"/>
      <c r="I128" s="119"/>
      <c r="J128" s="184">
        <f>BK128</f>
        <v>0</v>
      </c>
      <c r="K128" s="37"/>
      <c r="L128" s="40"/>
      <c r="M128" s="79"/>
      <c r="N128" s="185"/>
      <c r="O128" s="80"/>
      <c r="P128" s="186">
        <f>P129+P183+P193</f>
        <v>0</v>
      </c>
      <c r="Q128" s="80"/>
      <c r="R128" s="186">
        <f>R129+R183+R193</f>
        <v>15.504348</v>
      </c>
      <c r="S128" s="80"/>
      <c r="T128" s="187">
        <f>T129+T183+T193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8" t="s">
        <v>75</v>
      </c>
      <c r="AU128" s="18" t="s">
        <v>159</v>
      </c>
      <c r="BK128" s="188">
        <f>BK129+BK183+BK193</f>
        <v>0</v>
      </c>
    </row>
    <row r="129" spans="1:65" s="12" customFormat="1" ht="25.9" customHeight="1">
      <c r="B129" s="189"/>
      <c r="C129" s="190"/>
      <c r="D129" s="191" t="s">
        <v>75</v>
      </c>
      <c r="E129" s="192" t="s">
        <v>199</v>
      </c>
      <c r="F129" s="192" t="s">
        <v>200</v>
      </c>
      <c r="G129" s="190"/>
      <c r="H129" s="190"/>
      <c r="I129" s="193"/>
      <c r="J129" s="194">
        <f>BK129</f>
        <v>0</v>
      </c>
      <c r="K129" s="190"/>
      <c r="L129" s="195"/>
      <c r="M129" s="196"/>
      <c r="N129" s="197"/>
      <c r="O129" s="197"/>
      <c r="P129" s="198">
        <f>P130+P162+P167+P181</f>
        <v>0</v>
      </c>
      <c r="Q129" s="197"/>
      <c r="R129" s="198">
        <f>R130+R162+R167+R181</f>
        <v>15.501977999999999</v>
      </c>
      <c r="S129" s="197"/>
      <c r="T129" s="199">
        <f>T130+T162+T167+T181</f>
        <v>0</v>
      </c>
      <c r="AR129" s="200" t="s">
        <v>83</v>
      </c>
      <c r="AT129" s="201" t="s">
        <v>75</v>
      </c>
      <c r="AU129" s="201" t="s">
        <v>76</v>
      </c>
      <c r="AY129" s="200" t="s">
        <v>201</v>
      </c>
      <c r="BK129" s="202">
        <f>BK130+BK162+BK167+BK181</f>
        <v>0</v>
      </c>
    </row>
    <row r="130" spans="1:65" s="12" customFormat="1" ht="22.9" customHeight="1">
      <c r="B130" s="189"/>
      <c r="C130" s="190"/>
      <c r="D130" s="191" t="s">
        <v>75</v>
      </c>
      <c r="E130" s="203" t="s">
        <v>83</v>
      </c>
      <c r="F130" s="203" t="s">
        <v>202</v>
      </c>
      <c r="G130" s="190"/>
      <c r="H130" s="190"/>
      <c r="I130" s="193"/>
      <c r="J130" s="204">
        <f>BK130</f>
        <v>0</v>
      </c>
      <c r="K130" s="190"/>
      <c r="L130" s="195"/>
      <c r="M130" s="196"/>
      <c r="N130" s="197"/>
      <c r="O130" s="197"/>
      <c r="P130" s="198">
        <f>SUM(P131:P161)</f>
        <v>0</v>
      </c>
      <c r="Q130" s="197"/>
      <c r="R130" s="198">
        <f>SUM(R131:R161)</f>
        <v>10</v>
      </c>
      <c r="S130" s="197"/>
      <c r="T130" s="199">
        <f>SUM(T131:T161)</f>
        <v>0</v>
      </c>
      <c r="AR130" s="200" t="s">
        <v>83</v>
      </c>
      <c r="AT130" s="201" t="s">
        <v>75</v>
      </c>
      <c r="AU130" s="201" t="s">
        <v>83</v>
      </c>
      <c r="AY130" s="200" t="s">
        <v>201</v>
      </c>
      <c r="BK130" s="202">
        <f>SUM(BK131:BK161)</f>
        <v>0</v>
      </c>
    </row>
    <row r="131" spans="1:65" s="2" customFormat="1" ht="21.75" customHeight="1">
      <c r="A131" s="35"/>
      <c r="B131" s="36"/>
      <c r="C131" s="205" t="s">
        <v>83</v>
      </c>
      <c r="D131" s="205" t="s">
        <v>203</v>
      </c>
      <c r="E131" s="206" t="s">
        <v>223</v>
      </c>
      <c r="F131" s="207" t="s">
        <v>224</v>
      </c>
      <c r="G131" s="208" t="s">
        <v>206</v>
      </c>
      <c r="H131" s="209">
        <v>2.7</v>
      </c>
      <c r="I131" s="210"/>
      <c r="J131" s="211">
        <f>ROUND(I131*H131,2)</f>
        <v>0</v>
      </c>
      <c r="K131" s="212"/>
      <c r="L131" s="40"/>
      <c r="M131" s="213" t="s">
        <v>1</v>
      </c>
      <c r="N131" s="214" t="s">
        <v>42</v>
      </c>
      <c r="O131" s="72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17" t="s">
        <v>207</v>
      </c>
      <c r="AT131" s="217" t="s">
        <v>203</v>
      </c>
      <c r="AU131" s="217" t="s">
        <v>88</v>
      </c>
      <c r="AY131" s="18" t="s">
        <v>201</v>
      </c>
      <c r="BE131" s="218">
        <f>IF(N131="základná",J131,0)</f>
        <v>0</v>
      </c>
      <c r="BF131" s="218">
        <f>IF(N131="znížená",J131,0)</f>
        <v>0</v>
      </c>
      <c r="BG131" s="218">
        <f>IF(N131="zákl. prenesená",J131,0)</f>
        <v>0</v>
      </c>
      <c r="BH131" s="218">
        <f>IF(N131="zníž. prenesená",J131,0)</f>
        <v>0</v>
      </c>
      <c r="BI131" s="218">
        <f>IF(N131="nulová",J131,0)</f>
        <v>0</v>
      </c>
      <c r="BJ131" s="18" t="s">
        <v>88</v>
      </c>
      <c r="BK131" s="218">
        <f>ROUND(I131*H131,2)</f>
        <v>0</v>
      </c>
      <c r="BL131" s="18" t="s">
        <v>207</v>
      </c>
      <c r="BM131" s="217" t="s">
        <v>3556</v>
      </c>
    </row>
    <row r="132" spans="1:65" s="13" customFormat="1">
      <c r="B132" s="219"/>
      <c r="C132" s="220"/>
      <c r="D132" s="221" t="s">
        <v>209</v>
      </c>
      <c r="E132" s="222" t="s">
        <v>1</v>
      </c>
      <c r="F132" s="223" t="s">
        <v>3557</v>
      </c>
      <c r="G132" s="220"/>
      <c r="H132" s="224">
        <v>2.7189999999999999</v>
      </c>
      <c r="I132" s="225"/>
      <c r="J132" s="220"/>
      <c r="K132" s="220"/>
      <c r="L132" s="226"/>
      <c r="M132" s="227"/>
      <c r="N132" s="228"/>
      <c r="O132" s="228"/>
      <c r="P132" s="228"/>
      <c r="Q132" s="228"/>
      <c r="R132" s="228"/>
      <c r="S132" s="228"/>
      <c r="T132" s="229"/>
      <c r="AT132" s="230" t="s">
        <v>209</v>
      </c>
      <c r="AU132" s="230" t="s">
        <v>88</v>
      </c>
      <c r="AV132" s="13" t="s">
        <v>88</v>
      </c>
      <c r="AW132" s="13" t="s">
        <v>31</v>
      </c>
      <c r="AX132" s="13" t="s">
        <v>76</v>
      </c>
      <c r="AY132" s="230" t="s">
        <v>201</v>
      </c>
    </row>
    <row r="133" spans="1:65" s="13" customFormat="1">
      <c r="B133" s="219"/>
      <c r="C133" s="220"/>
      <c r="D133" s="221" t="s">
        <v>209</v>
      </c>
      <c r="E133" s="222" t="s">
        <v>1</v>
      </c>
      <c r="F133" s="223" t="s">
        <v>760</v>
      </c>
      <c r="G133" s="220"/>
      <c r="H133" s="224">
        <v>-1.9E-2</v>
      </c>
      <c r="I133" s="225"/>
      <c r="J133" s="220"/>
      <c r="K133" s="220"/>
      <c r="L133" s="226"/>
      <c r="M133" s="227"/>
      <c r="N133" s="228"/>
      <c r="O133" s="228"/>
      <c r="P133" s="228"/>
      <c r="Q133" s="228"/>
      <c r="R133" s="228"/>
      <c r="S133" s="228"/>
      <c r="T133" s="229"/>
      <c r="AT133" s="230" t="s">
        <v>209</v>
      </c>
      <c r="AU133" s="230" t="s">
        <v>88</v>
      </c>
      <c r="AV133" s="13" t="s">
        <v>88</v>
      </c>
      <c r="AW133" s="13" t="s">
        <v>31</v>
      </c>
      <c r="AX133" s="13" t="s">
        <v>76</v>
      </c>
      <c r="AY133" s="230" t="s">
        <v>201</v>
      </c>
    </row>
    <row r="134" spans="1:65" s="14" customFormat="1">
      <c r="B134" s="231"/>
      <c r="C134" s="232"/>
      <c r="D134" s="221" t="s">
        <v>209</v>
      </c>
      <c r="E134" s="233" t="s">
        <v>1</v>
      </c>
      <c r="F134" s="234" t="s">
        <v>232</v>
      </c>
      <c r="G134" s="232"/>
      <c r="H134" s="235">
        <v>2.6999999999999997</v>
      </c>
      <c r="I134" s="236"/>
      <c r="J134" s="232"/>
      <c r="K134" s="232"/>
      <c r="L134" s="237"/>
      <c r="M134" s="238"/>
      <c r="N134" s="239"/>
      <c r="O134" s="239"/>
      <c r="P134" s="239"/>
      <c r="Q134" s="239"/>
      <c r="R134" s="239"/>
      <c r="S134" s="239"/>
      <c r="T134" s="240"/>
      <c r="AT134" s="241" t="s">
        <v>209</v>
      </c>
      <c r="AU134" s="241" t="s">
        <v>88</v>
      </c>
      <c r="AV134" s="14" t="s">
        <v>207</v>
      </c>
      <c r="AW134" s="14" t="s">
        <v>31</v>
      </c>
      <c r="AX134" s="14" t="s">
        <v>83</v>
      </c>
      <c r="AY134" s="241" t="s">
        <v>201</v>
      </c>
    </row>
    <row r="135" spans="1:65" s="2" customFormat="1" ht="16.5" customHeight="1">
      <c r="A135" s="35"/>
      <c r="B135" s="36"/>
      <c r="C135" s="205" t="s">
        <v>88</v>
      </c>
      <c r="D135" s="205" t="s">
        <v>203</v>
      </c>
      <c r="E135" s="206" t="s">
        <v>3558</v>
      </c>
      <c r="F135" s="207" t="s">
        <v>3559</v>
      </c>
      <c r="G135" s="208" t="s">
        <v>206</v>
      </c>
      <c r="H135" s="209">
        <v>15.4</v>
      </c>
      <c r="I135" s="210"/>
      <c r="J135" s="211">
        <f>ROUND(I135*H135,2)</f>
        <v>0</v>
      </c>
      <c r="K135" s="212"/>
      <c r="L135" s="40"/>
      <c r="M135" s="213" t="s">
        <v>1</v>
      </c>
      <c r="N135" s="214" t="s">
        <v>42</v>
      </c>
      <c r="O135" s="72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17" t="s">
        <v>207</v>
      </c>
      <c r="AT135" s="217" t="s">
        <v>203</v>
      </c>
      <c r="AU135" s="217" t="s">
        <v>88</v>
      </c>
      <c r="AY135" s="18" t="s">
        <v>201</v>
      </c>
      <c r="BE135" s="218">
        <f>IF(N135="základná",J135,0)</f>
        <v>0</v>
      </c>
      <c r="BF135" s="218">
        <f>IF(N135="znížená",J135,0)</f>
        <v>0</v>
      </c>
      <c r="BG135" s="218">
        <f>IF(N135="zákl. prenesená",J135,0)</f>
        <v>0</v>
      </c>
      <c r="BH135" s="218">
        <f>IF(N135="zníž. prenesená",J135,0)</f>
        <v>0</v>
      </c>
      <c r="BI135" s="218">
        <f>IF(N135="nulová",J135,0)</f>
        <v>0</v>
      </c>
      <c r="BJ135" s="18" t="s">
        <v>88</v>
      </c>
      <c r="BK135" s="218">
        <f>ROUND(I135*H135,2)</f>
        <v>0</v>
      </c>
      <c r="BL135" s="18" t="s">
        <v>207</v>
      </c>
      <c r="BM135" s="217" t="s">
        <v>3560</v>
      </c>
    </row>
    <row r="136" spans="1:65" s="13" customFormat="1">
      <c r="B136" s="219"/>
      <c r="C136" s="220"/>
      <c r="D136" s="221" t="s">
        <v>209</v>
      </c>
      <c r="E136" s="222" t="s">
        <v>1</v>
      </c>
      <c r="F136" s="223" t="s">
        <v>3561</v>
      </c>
      <c r="G136" s="220"/>
      <c r="H136" s="224">
        <v>18.126000000000001</v>
      </c>
      <c r="I136" s="225"/>
      <c r="J136" s="220"/>
      <c r="K136" s="220"/>
      <c r="L136" s="226"/>
      <c r="M136" s="227"/>
      <c r="N136" s="228"/>
      <c r="O136" s="228"/>
      <c r="P136" s="228"/>
      <c r="Q136" s="228"/>
      <c r="R136" s="228"/>
      <c r="S136" s="228"/>
      <c r="T136" s="229"/>
      <c r="AT136" s="230" t="s">
        <v>209</v>
      </c>
      <c r="AU136" s="230" t="s">
        <v>88</v>
      </c>
      <c r="AV136" s="13" t="s">
        <v>88</v>
      </c>
      <c r="AW136" s="13" t="s">
        <v>31</v>
      </c>
      <c r="AX136" s="13" t="s">
        <v>76</v>
      </c>
      <c r="AY136" s="230" t="s">
        <v>201</v>
      </c>
    </row>
    <row r="137" spans="1:65" s="13" customFormat="1">
      <c r="B137" s="219"/>
      <c r="C137" s="220"/>
      <c r="D137" s="221" t="s">
        <v>209</v>
      </c>
      <c r="E137" s="222" t="s">
        <v>1</v>
      </c>
      <c r="F137" s="223" t="s">
        <v>3562</v>
      </c>
      <c r="G137" s="220"/>
      <c r="H137" s="224">
        <v>-2.7189999999999999</v>
      </c>
      <c r="I137" s="225"/>
      <c r="J137" s="220"/>
      <c r="K137" s="220"/>
      <c r="L137" s="226"/>
      <c r="M137" s="227"/>
      <c r="N137" s="228"/>
      <c r="O137" s="228"/>
      <c r="P137" s="228"/>
      <c r="Q137" s="228"/>
      <c r="R137" s="228"/>
      <c r="S137" s="228"/>
      <c r="T137" s="229"/>
      <c r="AT137" s="230" t="s">
        <v>209</v>
      </c>
      <c r="AU137" s="230" t="s">
        <v>88</v>
      </c>
      <c r="AV137" s="13" t="s">
        <v>88</v>
      </c>
      <c r="AW137" s="13" t="s">
        <v>31</v>
      </c>
      <c r="AX137" s="13" t="s">
        <v>76</v>
      </c>
      <c r="AY137" s="230" t="s">
        <v>201</v>
      </c>
    </row>
    <row r="138" spans="1:65" s="15" customFormat="1">
      <c r="B138" s="242"/>
      <c r="C138" s="243"/>
      <c r="D138" s="221" t="s">
        <v>209</v>
      </c>
      <c r="E138" s="244" t="s">
        <v>1</v>
      </c>
      <c r="F138" s="245" t="s">
        <v>240</v>
      </c>
      <c r="G138" s="243"/>
      <c r="H138" s="246">
        <v>15.407000000000002</v>
      </c>
      <c r="I138" s="247"/>
      <c r="J138" s="243"/>
      <c r="K138" s="243"/>
      <c r="L138" s="248"/>
      <c r="M138" s="249"/>
      <c r="N138" s="250"/>
      <c r="O138" s="250"/>
      <c r="P138" s="250"/>
      <c r="Q138" s="250"/>
      <c r="R138" s="250"/>
      <c r="S138" s="250"/>
      <c r="T138" s="251"/>
      <c r="AT138" s="252" t="s">
        <v>209</v>
      </c>
      <c r="AU138" s="252" t="s">
        <v>88</v>
      </c>
      <c r="AV138" s="15" t="s">
        <v>219</v>
      </c>
      <c r="AW138" s="15" t="s">
        <v>31</v>
      </c>
      <c r="AX138" s="15" t="s">
        <v>76</v>
      </c>
      <c r="AY138" s="252" t="s">
        <v>201</v>
      </c>
    </row>
    <row r="139" spans="1:65" s="13" customFormat="1">
      <c r="B139" s="219"/>
      <c r="C139" s="220"/>
      <c r="D139" s="221" t="s">
        <v>209</v>
      </c>
      <c r="E139" s="222" t="s">
        <v>1</v>
      </c>
      <c r="F139" s="223" t="s">
        <v>3563</v>
      </c>
      <c r="G139" s="220"/>
      <c r="H139" s="224">
        <v>-7.0000000000000001E-3</v>
      </c>
      <c r="I139" s="225"/>
      <c r="J139" s="220"/>
      <c r="K139" s="220"/>
      <c r="L139" s="226"/>
      <c r="M139" s="227"/>
      <c r="N139" s="228"/>
      <c r="O139" s="228"/>
      <c r="P139" s="228"/>
      <c r="Q139" s="228"/>
      <c r="R139" s="228"/>
      <c r="S139" s="228"/>
      <c r="T139" s="229"/>
      <c r="AT139" s="230" t="s">
        <v>209</v>
      </c>
      <c r="AU139" s="230" t="s">
        <v>88</v>
      </c>
      <c r="AV139" s="13" t="s">
        <v>88</v>
      </c>
      <c r="AW139" s="13" t="s">
        <v>31</v>
      </c>
      <c r="AX139" s="13" t="s">
        <v>76</v>
      </c>
      <c r="AY139" s="230" t="s">
        <v>201</v>
      </c>
    </row>
    <row r="140" spans="1:65" s="14" customFormat="1">
      <c r="B140" s="231"/>
      <c r="C140" s="232"/>
      <c r="D140" s="221" t="s">
        <v>209</v>
      </c>
      <c r="E140" s="233" t="s">
        <v>1</v>
      </c>
      <c r="F140" s="234" t="s">
        <v>212</v>
      </c>
      <c r="G140" s="232"/>
      <c r="H140" s="235">
        <v>15.400000000000002</v>
      </c>
      <c r="I140" s="236"/>
      <c r="J140" s="232"/>
      <c r="K140" s="232"/>
      <c r="L140" s="237"/>
      <c r="M140" s="238"/>
      <c r="N140" s="239"/>
      <c r="O140" s="239"/>
      <c r="P140" s="239"/>
      <c r="Q140" s="239"/>
      <c r="R140" s="239"/>
      <c r="S140" s="239"/>
      <c r="T140" s="240"/>
      <c r="AT140" s="241" t="s">
        <v>209</v>
      </c>
      <c r="AU140" s="241" t="s">
        <v>88</v>
      </c>
      <c r="AV140" s="14" t="s">
        <v>207</v>
      </c>
      <c r="AW140" s="14" t="s">
        <v>31</v>
      </c>
      <c r="AX140" s="14" t="s">
        <v>83</v>
      </c>
      <c r="AY140" s="241" t="s">
        <v>201</v>
      </c>
    </row>
    <row r="141" spans="1:65" s="2" customFormat="1" ht="43.5" customHeight="1">
      <c r="A141" s="35"/>
      <c r="B141" s="36"/>
      <c r="C141" s="205" t="s">
        <v>219</v>
      </c>
      <c r="D141" s="205" t="s">
        <v>203</v>
      </c>
      <c r="E141" s="206" t="s">
        <v>3564</v>
      </c>
      <c r="F141" s="207" t="s">
        <v>3565</v>
      </c>
      <c r="G141" s="208" t="s">
        <v>206</v>
      </c>
      <c r="H141" s="209">
        <v>4.5999999999999996</v>
      </c>
      <c r="I141" s="210"/>
      <c r="J141" s="211">
        <f>ROUND(I141*H141,2)</f>
        <v>0</v>
      </c>
      <c r="K141" s="212"/>
      <c r="L141" s="40"/>
      <c r="M141" s="213" t="s">
        <v>1</v>
      </c>
      <c r="N141" s="214" t="s">
        <v>42</v>
      </c>
      <c r="O141" s="72"/>
      <c r="P141" s="215">
        <f>O141*H141</f>
        <v>0</v>
      </c>
      <c r="Q141" s="215">
        <v>0</v>
      </c>
      <c r="R141" s="215">
        <f>Q141*H141</f>
        <v>0</v>
      </c>
      <c r="S141" s="215">
        <v>0</v>
      </c>
      <c r="T141" s="216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17" t="s">
        <v>207</v>
      </c>
      <c r="AT141" s="217" t="s">
        <v>203</v>
      </c>
      <c r="AU141" s="217" t="s">
        <v>88</v>
      </c>
      <c r="AY141" s="18" t="s">
        <v>201</v>
      </c>
      <c r="BE141" s="218">
        <f>IF(N141="základná",J141,0)</f>
        <v>0</v>
      </c>
      <c r="BF141" s="218">
        <f>IF(N141="znížená",J141,0)</f>
        <v>0</v>
      </c>
      <c r="BG141" s="218">
        <f>IF(N141="zákl. prenesená",J141,0)</f>
        <v>0</v>
      </c>
      <c r="BH141" s="218">
        <f>IF(N141="zníž. prenesená",J141,0)</f>
        <v>0</v>
      </c>
      <c r="BI141" s="218">
        <f>IF(N141="nulová",J141,0)</f>
        <v>0</v>
      </c>
      <c r="BJ141" s="18" t="s">
        <v>88</v>
      </c>
      <c r="BK141" s="218">
        <f>ROUND(I141*H141,2)</f>
        <v>0</v>
      </c>
      <c r="BL141" s="18" t="s">
        <v>207</v>
      </c>
      <c r="BM141" s="217" t="s">
        <v>3566</v>
      </c>
    </row>
    <row r="142" spans="1:65" s="2" customFormat="1" ht="21.75" customHeight="1">
      <c r="A142" s="35"/>
      <c r="B142" s="36"/>
      <c r="C142" s="205" t="s">
        <v>207</v>
      </c>
      <c r="D142" s="205" t="s">
        <v>203</v>
      </c>
      <c r="E142" s="206" t="s">
        <v>247</v>
      </c>
      <c r="F142" s="207" t="s">
        <v>248</v>
      </c>
      <c r="G142" s="208" t="s">
        <v>206</v>
      </c>
      <c r="H142" s="209">
        <v>8.6</v>
      </c>
      <c r="I142" s="210"/>
      <c r="J142" s="211">
        <f>ROUND(I142*H142,2)</f>
        <v>0</v>
      </c>
      <c r="K142" s="212"/>
      <c r="L142" s="40"/>
      <c r="M142" s="213" t="s">
        <v>1</v>
      </c>
      <c r="N142" s="214" t="s">
        <v>42</v>
      </c>
      <c r="O142" s="72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17" t="s">
        <v>207</v>
      </c>
      <c r="AT142" s="217" t="s">
        <v>203</v>
      </c>
      <c r="AU142" s="217" t="s">
        <v>88</v>
      </c>
      <c r="AY142" s="18" t="s">
        <v>201</v>
      </c>
      <c r="BE142" s="218">
        <f>IF(N142="základná",J142,0)</f>
        <v>0</v>
      </c>
      <c r="BF142" s="218">
        <f>IF(N142="znížená",J142,0)</f>
        <v>0</v>
      </c>
      <c r="BG142" s="218">
        <f>IF(N142="zákl. prenesená",J142,0)</f>
        <v>0</v>
      </c>
      <c r="BH142" s="218">
        <f>IF(N142="zníž. prenesená",J142,0)</f>
        <v>0</v>
      </c>
      <c r="BI142" s="218">
        <f>IF(N142="nulová",J142,0)</f>
        <v>0</v>
      </c>
      <c r="BJ142" s="18" t="s">
        <v>88</v>
      </c>
      <c r="BK142" s="218">
        <f>ROUND(I142*H142,2)</f>
        <v>0</v>
      </c>
      <c r="BL142" s="18" t="s">
        <v>207</v>
      </c>
      <c r="BM142" s="217" t="s">
        <v>3567</v>
      </c>
    </row>
    <row r="143" spans="1:65" s="13" customFormat="1">
      <c r="B143" s="219"/>
      <c r="C143" s="220"/>
      <c r="D143" s="221" t="s">
        <v>209</v>
      </c>
      <c r="E143" s="222" t="s">
        <v>1</v>
      </c>
      <c r="F143" s="223" t="s">
        <v>3568</v>
      </c>
      <c r="G143" s="220"/>
      <c r="H143" s="224">
        <v>18.100000000000001</v>
      </c>
      <c r="I143" s="225"/>
      <c r="J143" s="220"/>
      <c r="K143" s="220"/>
      <c r="L143" s="226"/>
      <c r="M143" s="227"/>
      <c r="N143" s="228"/>
      <c r="O143" s="228"/>
      <c r="P143" s="228"/>
      <c r="Q143" s="228"/>
      <c r="R143" s="228"/>
      <c r="S143" s="228"/>
      <c r="T143" s="229"/>
      <c r="AT143" s="230" t="s">
        <v>209</v>
      </c>
      <c r="AU143" s="230" t="s">
        <v>88</v>
      </c>
      <c r="AV143" s="13" t="s">
        <v>88</v>
      </c>
      <c r="AW143" s="13" t="s">
        <v>31</v>
      </c>
      <c r="AX143" s="13" t="s">
        <v>76</v>
      </c>
      <c r="AY143" s="230" t="s">
        <v>201</v>
      </c>
    </row>
    <row r="144" spans="1:65" s="13" customFormat="1">
      <c r="B144" s="219"/>
      <c r="C144" s="220"/>
      <c r="D144" s="221" t="s">
        <v>209</v>
      </c>
      <c r="E144" s="222" t="s">
        <v>1</v>
      </c>
      <c r="F144" s="223" t="s">
        <v>3569</v>
      </c>
      <c r="G144" s="220"/>
      <c r="H144" s="224">
        <v>-9.5</v>
      </c>
      <c r="I144" s="225"/>
      <c r="J144" s="220"/>
      <c r="K144" s="220"/>
      <c r="L144" s="226"/>
      <c r="M144" s="227"/>
      <c r="N144" s="228"/>
      <c r="O144" s="228"/>
      <c r="P144" s="228"/>
      <c r="Q144" s="228"/>
      <c r="R144" s="228"/>
      <c r="S144" s="228"/>
      <c r="T144" s="229"/>
      <c r="AT144" s="230" t="s">
        <v>209</v>
      </c>
      <c r="AU144" s="230" t="s">
        <v>88</v>
      </c>
      <c r="AV144" s="13" t="s">
        <v>88</v>
      </c>
      <c r="AW144" s="13" t="s">
        <v>31</v>
      </c>
      <c r="AX144" s="13" t="s">
        <v>76</v>
      </c>
      <c r="AY144" s="230" t="s">
        <v>201</v>
      </c>
    </row>
    <row r="145" spans="1:65" s="14" customFormat="1">
      <c r="B145" s="231"/>
      <c r="C145" s="232"/>
      <c r="D145" s="221" t="s">
        <v>209</v>
      </c>
      <c r="E145" s="233" t="s">
        <v>1</v>
      </c>
      <c r="F145" s="234" t="s">
        <v>252</v>
      </c>
      <c r="G145" s="232"/>
      <c r="H145" s="235">
        <v>8.6000000000000014</v>
      </c>
      <c r="I145" s="236"/>
      <c r="J145" s="232"/>
      <c r="K145" s="232"/>
      <c r="L145" s="237"/>
      <c r="M145" s="238"/>
      <c r="N145" s="239"/>
      <c r="O145" s="239"/>
      <c r="P145" s="239"/>
      <c r="Q145" s="239"/>
      <c r="R145" s="239"/>
      <c r="S145" s="239"/>
      <c r="T145" s="240"/>
      <c r="AT145" s="241" t="s">
        <v>209</v>
      </c>
      <c r="AU145" s="241" t="s">
        <v>88</v>
      </c>
      <c r="AV145" s="14" t="s">
        <v>207</v>
      </c>
      <c r="AW145" s="14" t="s">
        <v>31</v>
      </c>
      <c r="AX145" s="14" t="s">
        <v>83</v>
      </c>
      <c r="AY145" s="241" t="s">
        <v>201</v>
      </c>
    </row>
    <row r="146" spans="1:65" s="2" customFormat="1" ht="30" customHeight="1">
      <c r="A146" s="35"/>
      <c r="B146" s="36"/>
      <c r="C146" s="205" t="s">
        <v>233</v>
      </c>
      <c r="D146" s="205" t="s">
        <v>203</v>
      </c>
      <c r="E146" s="206" t="s">
        <v>254</v>
      </c>
      <c r="F146" s="207" t="s">
        <v>255</v>
      </c>
      <c r="G146" s="208" t="s">
        <v>206</v>
      </c>
      <c r="H146" s="209">
        <v>2.7</v>
      </c>
      <c r="I146" s="210"/>
      <c r="J146" s="211">
        <f>ROUND(I146*H146,2)</f>
        <v>0</v>
      </c>
      <c r="K146" s="212"/>
      <c r="L146" s="40"/>
      <c r="M146" s="213" t="s">
        <v>1</v>
      </c>
      <c r="N146" s="214" t="s">
        <v>42</v>
      </c>
      <c r="O146" s="72"/>
      <c r="P146" s="215">
        <f>O146*H146</f>
        <v>0</v>
      </c>
      <c r="Q146" s="215">
        <v>0</v>
      </c>
      <c r="R146" s="215">
        <f>Q146*H146</f>
        <v>0</v>
      </c>
      <c r="S146" s="215">
        <v>0</v>
      </c>
      <c r="T146" s="216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17" t="s">
        <v>207</v>
      </c>
      <c r="AT146" s="217" t="s">
        <v>203</v>
      </c>
      <c r="AU146" s="217" t="s">
        <v>88</v>
      </c>
      <c r="AY146" s="18" t="s">
        <v>201</v>
      </c>
      <c r="BE146" s="218">
        <f>IF(N146="základná",J146,0)</f>
        <v>0</v>
      </c>
      <c r="BF146" s="218">
        <f>IF(N146="znížená",J146,0)</f>
        <v>0</v>
      </c>
      <c r="BG146" s="218">
        <f>IF(N146="zákl. prenesená",J146,0)</f>
        <v>0</v>
      </c>
      <c r="BH146" s="218">
        <f>IF(N146="zníž. prenesená",J146,0)</f>
        <v>0</v>
      </c>
      <c r="BI146" s="218">
        <f>IF(N146="nulová",J146,0)</f>
        <v>0</v>
      </c>
      <c r="BJ146" s="18" t="s">
        <v>88</v>
      </c>
      <c r="BK146" s="218">
        <f>ROUND(I146*H146,2)</f>
        <v>0</v>
      </c>
      <c r="BL146" s="18" t="s">
        <v>207</v>
      </c>
      <c r="BM146" s="217" t="s">
        <v>3570</v>
      </c>
    </row>
    <row r="147" spans="1:65" s="2" customFormat="1" ht="16.5" customHeight="1">
      <c r="A147" s="35"/>
      <c r="B147" s="36"/>
      <c r="C147" s="205" t="s">
        <v>242</v>
      </c>
      <c r="D147" s="205" t="s">
        <v>203</v>
      </c>
      <c r="E147" s="206" t="s">
        <v>3148</v>
      </c>
      <c r="F147" s="207" t="s">
        <v>3149</v>
      </c>
      <c r="G147" s="208" t="s">
        <v>206</v>
      </c>
      <c r="H147" s="209">
        <v>8.6</v>
      </c>
      <c r="I147" s="210"/>
      <c r="J147" s="211">
        <f>ROUND(I147*H147,2)</f>
        <v>0</v>
      </c>
      <c r="K147" s="212"/>
      <c r="L147" s="40"/>
      <c r="M147" s="213" t="s">
        <v>1</v>
      </c>
      <c r="N147" s="214" t="s">
        <v>42</v>
      </c>
      <c r="O147" s="72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17" t="s">
        <v>207</v>
      </c>
      <c r="AT147" s="217" t="s">
        <v>203</v>
      </c>
      <c r="AU147" s="217" t="s">
        <v>88</v>
      </c>
      <c r="AY147" s="18" t="s">
        <v>201</v>
      </c>
      <c r="BE147" s="218">
        <f>IF(N147="základná",J147,0)</f>
        <v>0</v>
      </c>
      <c r="BF147" s="218">
        <f>IF(N147="znížená",J147,0)</f>
        <v>0</v>
      </c>
      <c r="BG147" s="218">
        <f>IF(N147="zákl. prenesená",J147,0)</f>
        <v>0</v>
      </c>
      <c r="BH147" s="218">
        <f>IF(N147="zníž. prenesená",J147,0)</f>
        <v>0</v>
      </c>
      <c r="BI147" s="218">
        <f>IF(N147="nulová",J147,0)</f>
        <v>0</v>
      </c>
      <c r="BJ147" s="18" t="s">
        <v>88</v>
      </c>
      <c r="BK147" s="218">
        <f>ROUND(I147*H147,2)</f>
        <v>0</v>
      </c>
      <c r="BL147" s="18" t="s">
        <v>207</v>
      </c>
      <c r="BM147" s="217" t="s">
        <v>3571</v>
      </c>
    </row>
    <row r="148" spans="1:65" s="2" customFormat="1" ht="21.75" customHeight="1">
      <c r="A148" s="35"/>
      <c r="B148" s="36"/>
      <c r="C148" s="205" t="s">
        <v>246</v>
      </c>
      <c r="D148" s="205" t="s">
        <v>203</v>
      </c>
      <c r="E148" s="206" t="s">
        <v>3151</v>
      </c>
      <c r="F148" s="207" t="s">
        <v>3152</v>
      </c>
      <c r="G148" s="208" t="s">
        <v>206</v>
      </c>
      <c r="H148" s="209">
        <v>9.5</v>
      </c>
      <c r="I148" s="210"/>
      <c r="J148" s="211">
        <f>ROUND(I148*H148,2)</f>
        <v>0</v>
      </c>
      <c r="K148" s="212"/>
      <c r="L148" s="40"/>
      <c r="M148" s="213" t="s">
        <v>1</v>
      </c>
      <c r="N148" s="214" t="s">
        <v>42</v>
      </c>
      <c r="O148" s="72"/>
      <c r="P148" s="215">
        <f>O148*H148</f>
        <v>0</v>
      </c>
      <c r="Q148" s="215">
        <v>0</v>
      </c>
      <c r="R148" s="215">
        <f>Q148*H148</f>
        <v>0</v>
      </c>
      <c r="S148" s="215">
        <v>0</v>
      </c>
      <c r="T148" s="216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17" t="s">
        <v>207</v>
      </c>
      <c r="AT148" s="217" t="s">
        <v>203</v>
      </c>
      <c r="AU148" s="217" t="s">
        <v>88</v>
      </c>
      <c r="AY148" s="18" t="s">
        <v>201</v>
      </c>
      <c r="BE148" s="218">
        <f>IF(N148="základná",J148,0)</f>
        <v>0</v>
      </c>
      <c r="BF148" s="218">
        <f>IF(N148="znížená",J148,0)</f>
        <v>0</v>
      </c>
      <c r="BG148" s="218">
        <f>IF(N148="zákl. prenesená",J148,0)</f>
        <v>0</v>
      </c>
      <c r="BH148" s="218">
        <f>IF(N148="zníž. prenesená",J148,0)</f>
        <v>0</v>
      </c>
      <c r="BI148" s="218">
        <f>IF(N148="nulová",J148,0)</f>
        <v>0</v>
      </c>
      <c r="BJ148" s="18" t="s">
        <v>88</v>
      </c>
      <c r="BK148" s="218">
        <f>ROUND(I148*H148,2)</f>
        <v>0</v>
      </c>
      <c r="BL148" s="18" t="s">
        <v>207</v>
      </c>
      <c r="BM148" s="217" t="s">
        <v>3572</v>
      </c>
    </row>
    <row r="149" spans="1:65" s="13" customFormat="1">
      <c r="B149" s="219"/>
      <c r="C149" s="220"/>
      <c r="D149" s="221" t="s">
        <v>209</v>
      </c>
      <c r="E149" s="222" t="s">
        <v>1</v>
      </c>
      <c r="F149" s="223" t="s">
        <v>3573</v>
      </c>
      <c r="G149" s="220"/>
      <c r="H149" s="224">
        <v>18.100000000000001</v>
      </c>
      <c r="I149" s="225"/>
      <c r="J149" s="220"/>
      <c r="K149" s="220"/>
      <c r="L149" s="226"/>
      <c r="M149" s="227"/>
      <c r="N149" s="228"/>
      <c r="O149" s="228"/>
      <c r="P149" s="228"/>
      <c r="Q149" s="228"/>
      <c r="R149" s="228"/>
      <c r="S149" s="228"/>
      <c r="T149" s="229"/>
      <c r="AT149" s="230" t="s">
        <v>209</v>
      </c>
      <c r="AU149" s="230" t="s">
        <v>88</v>
      </c>
      <c r="AV149" s="13" t="s">
        <v>88</v>
      </c>
      <c r="AW149" s="13" t="s">
        <v>31</v>
      </c>
      <c r="AX149" s="13" t="s">
        <v>76</v>
      </c>
      <c r="AY149" s="230" t="s">
        <v>201</v>
      </c>
    </row>
    <row r="150" spans="1:65" s="13" customFormat="1">
      <c r="B150" s="219"/>
      <c r="C150" s="220"/>
      <c r="D150" s="221" t="s">
        <v>209</v>
      </c>
      <c r="E150" s="222" t="s">
        <v>1</v>
      </c>
      <c r="F150" s="223" t="s">
        <v>3574</v>
      </c>
      <c r="G150" s="220"/>
      <c r="H150" s="224">
        <v>-8.6</v>
      </c>
      <c r="I150" s="225"/>
      <c r="J150" s="220"/>
      <c r="K150" s="220"/>
      <c r="L150" s="226"/>
      <c r="M150" s="227"/>
      <c r="N150" s="228"/>
      <c r="O150" s="228"/>
      <c r="P150" s="228"/>
      <c r="Q150" s="228"/>
      <c r="R150" s="228"/>
      <c r="S150" s="228"/>
      <c r="T150" s="229"/>
      <c r="AT150" s="230" t="s">
        <v>209</v>
      </c>
      <c r="AU150" s="230" t="s">
        <v>88</v>
      </c>
      <c r="AV150" s="13" t="s">
        <v>88</v>
      </c>
      <c r="AW150" s="13" t="s">
        <v>31</v>
      </c>
      <c r="AX150" s="13" t="s">
        <v>76</v>
      </c>
      <c r="AY150" s="230" t="s">
        <v>201</v>
      </c>
    </row>
    <row r="151" spans="1:65" s="14" customFormat="1">
      <c r="B151" s="231"/>
      <c r="C151" s="232"/>
      <c r="D151" s="221" t="s">
        <v>209</v>
      </c>
      <c r="E151" s="233" t="s">
        <v>1</v>
      </c>
      <c r="F151" s="234" t="s">
        <v>212</v>
      </c>
      <c r="G151" s="232"/>
      <c r="H151" s="235">
        <v>9.5000000000000018</v>
      </c>
      <c r="I151" s="236"/>
      <c r="J151" s="232"/>
      <c r="K151" s="232"/>
      <c r="L151" s="237"/>
      <c r="M151" s="238"/>
      <c r="N151" s="239"/>
      <c r="O151" s="239"/>
      <c r="P151" s="239"/>
      <c r="Q151" s="239"/>
      <c r="R151" s="239"/>
      <c r="S151" s="239"/>
      <c r="T151" s="240"/>
      <c r="AT151" s="241" t="s">
        <v>209</v>
      </c>
      <c r="AU151" s="241" t="s">
        <v>88</v>
      </c>
      <c r="AV151" s="14" t="s">
        <v>207</v>
      </c>
      <c r="AW151" s="14" t="s">
        <v>31</v>
      </c>
      <c r="AX151" s="14" t="s">
        <v>83</v>
      </c>
      <c r="AY151" s="241" t="s">
        <v>201</v>
      </c>
    </row>
    <row r="152" spans="1:65" s="2" customFormat="1" ht="21.75" customHeight="1">
      <c r="A152" s="35"/>
      <c r="B152" s="36"/>
      <c r="C152" s="205" t="s">
        <v>253</v>
      </c>
      <c r="D152" s="205" t="s">
        <v>203</v>
      </c>
      <c r="E152" s="206" t="s">
        <v>3156</v>
      </c>
      <c r="F152" s="207" t="s">
        <v>3157</v>
      </c>
      <c r="G152" s="208" t="s">
        <v>206</v>
      </c>
      <c r="H152" s="209">
        <v>5.7</v>
      </c>
      <c r="I152" s="210"/>
      <c r="J152" s="211">
        <f>ROUND(I152*H152,2)</f>
        <v>0</v>
      </c>
      <c r="K152" s="212"/>
      <c r="L152" s="40"/>
      <c r="M152" s="213" t="s">
        <v>1</v>
      </c>
      <c r="N152" s="214" t="s">
        <v>42</v>
      </c>
      <c r="O152" s="72"/>
      <c r="P152" s="215">
        <f>O152*H152</f>
        <v>0</v>
      </c>
      <c r="Q152" s="215">
        <v>0</v>
      </c>
      <c r="R152" s="215">
        <f>Q152*H152</f>
        <v>0</v>
      </c>
      <c r="S152" s="215">
        <v>0</v>
      </c>
      <c r="T152" s="216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17" t="s">
        <v>207</v>
      </c>
      <c r="AT152" s="217" t="s">
        <v>203</v>
      </c>
      <c r="AU152" s="217" t="s">
        <v>88</v>
      </c>
      <c r="AY152" s="18" t="s">
        <v>201</v>
      </c>
      <c r="BE152" s="218">
        <f>IF(N152="základná",J152,0)</f>
        <v>0</v>
      </c>
      <c r="BF152" s="218">
        <f>IF(N152="znížená",J152,0)</f>
        <v>0</v>
      </c>
      <c r="BG152" s="218">
        <f>IF(N152="zákl. prenesená",J152,0)</f>
        <v>0</v>
      </c>
      <c r="BH152" s="218">
        <f>IF(N152="zníž. prenesená",J152,0)</f>
        <v>0</v>
      </c>
      <c r="BI152" s="218">
        <f>IF(N152="nulová",J152,0)</f>
        <v>0</v>
      </c>
      <c r="BJ152" s="18" t="s">
        <v>88</v>
      </c>
      <c r="BK152" s="218">
        <f>ROUND(I152*H152,2)</f>
        <v>0</v>
      </c>
      <c r="BL152" s="18" t="s">
        <v>207</v>
      </c>
      <c r="BM152" s="217" t="s">
        <v>3575</v>
      </c>
    </row>
    <row r="153" spans="1:65" s="13" customFormat="1">
      <c r="B153" s="219"/>
      <c r="C153" s="220"/>
      <c r="D153" s="221" t="s">
        <v>209</v>
      </c>
      <c r="E153" s="222" t="s">
        <v>1</v>
      </c>
      <c r="F153" s="223" t="s">
        <v>3576</v>
      </c>
      <c r="G153" s="220"/>
      <c r="H153" s="224">
        <v>5.7240000000000002</v>
      </c>
      <c r="I153" s="225"/>
      <c r="J153" s="220"/>
      <c r="K153" s="220"/>
      <c r="L153" s="226"/>
      <c r="M153" s="227"/>
      <c r="N153" s="228"/>
      <c r="O153" s="228"/>
      <c r="P153" s="228"/>
      <c r="Q153" s="228"/>
      <c r="R153" s="228"/>
      <c r="S153" s="228"/>
      <c r="T153" s="229"/>
      <c r="AT153" s="230" t="s">
        <v>209</v>
      </c>
      <c r="AU153" s="230" t="s">
        <v>88</v>
      </c>
      <c r="AV153" s="13" t="s">
        <v>88</v>
      </c>
      <c r="AW153" s="13" t="s">
        <v>31</v>
      </c>
      <c r="AX153" s="13" t="s">
        <v>76</v>
      </c>
      <c r="AY153" s="230" t="s">
        <v>201</v>
      </c>
    </row>
    <row r="154" spans="1:65" s="13" customFormat="1">
      <c r="B154" s="219"/>
      <c r="C154" s="220"/>
      <c r="D154" s="221" t="s">
        <v>209</v>
      </c>
      <c r="E154" s="222" t="s">
        <v>1</v>
      </c>
      <c r="F154" s="223" t="s">
        <v>3577</v>
      </c>
      <c r="G154" s="220"/>
      <c r="H154" s="224">
        <v>-2.4E-2</v>
      </c>
      <c r="I154" s="225"/>
      <c r="J154" s="220"/>
      <c r="K154" s="220"/>
      <c r="L154" s="226"/>
      <c r="M154" s="227"/>
      <c r="N154" s="228"/>
      <c r="O154" s="228"/>
      <c r="P154" s="228"/>
      <c r="Q154" s="228"/>
      <c r="R154" s="228"/>
      <c r="S154" s="228"/>
      <c r="T154" s="229"/>
      <c r="AT154" s="230" t="s">
        <v>209</v>
      </c>
      <c r="AU154" s="230" t="s">
        <v>88</v>
      </c>
      <c r="AV154" s="13" t="s">
        <v>88</v>
      </c>
      <c r="AW154" s="13" t="s">
        <v>31</v>
      </c>
      <c r="AX154" s="13" t="s">
        <v>76</v>
      </c>
      <c r="AY154" s="230" t="s">
        <v>201</v>
      </c>
    </row>
    <row r="155" spans="1:65" s="14" customFormat="1">
      <c r="B155" s="231"/>
      <c r="C155" s="232"/>
      <c r="D155" s="221" t="s">
        <v>209</v>
      </c>
      <c r="E155" s="233" t="s">
        <v>1</v>
      </c>
      <c r="F155" s="234" t="s">
        <v>212</v>
      </c>
      <c r="G155" s="232"/>
      <c r="H155" s="235">
        <v>5.7</v>
      </c>
      <c r="I155" s="236"/>
      <c r="J155" s="232"/>
      <c r="K155" s="232"/>
      <c r="L155" s="237"/>
      <c r="M155" s="238"/>
      <c r="N155" s="239"/>
      <c r="O155" s="239"/>
      <c r="P155" s="239"/>
      <c r="Q155" s="239"/>
      <c r="R155" s="239"/>
      <c r="S155" s="239"/>
      <c r="T155" s="240"/>
      <c r="AT155" s="241" t="s">
        <v>209</v>
      </c>
      <c r="AU155" s="241" t="s">
        <v>88</v>
      </c>
      <c r="AV155" s="14" t="s">
        <v>207</v>
      </c>
      <c r="AW155" s="14" t="s">
        <v>31</v>
      </c>
      <c r="AX155" s="14" t="s">
        <v>83</v>
      </c>
      <c r="AY155" s="241" t="s">
        <v>201</v>
      </c>
    </row>
    <row r="156" spans="1:65" s="2" customFormat="1" ht="16.5" customHeight="1">
      <c r="A156" s="35"/>
      <c r="B156" s="36"/>
      <c r="C156" s="253" t="s">
        <v>259</v>
      </c>
      <c r="D156" s="253" t="s">
        <v>585</v>
      </c>
      <c r="E156" s="254" t="s">
        <v>3161</v>
      </c>
      <c r="F156" s="255" t="s">
        <v>3162</v>
      </c>
      <c r="G156" s="256" t="s">
        <v>329</v>
      </c>
      <c r="H156" s="257">
        <v>10</v>
      </c>
      <c r="I156" s="258"/>
      <c r="J156" s="259">
        <f>ROUND(I156*H156,2)</f>
        <v>0</v>
      </c>
      <c r="K156" s="260"/>
      <c r="L156" s="261"/>
      <c r="M156" s="262" t="s">
        <v>1</v>
      </c>
      <c r="N156" s="263" t="s">
        <v>42</v>
      </c>
      <c r="O156" s="72"/>
      <c r="P156" s="215">
        <f>O156*H156</f>
        <v>0</v>
      </c>
      <c r="Q156" s="215">
        <v>1</v>
      </c>
      <c r="R156" s="215">
        <f>Q156*H156</f>
        <v>10</v>
      </c>
      <c r="S156" s="215">
        <v>0</v>
      </c>
      <c r="T156" s="216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17" t="s">
        <v>253</v>
      </c>
      <c r="AT156" s="217" t="s">
        <v>585</v>
      </c>
      <c r="AU156" s="217" t="s">
        <v>88</v>
      </c>
      <c r="AY156" s="18" t="s">
        <v>201</v>
      </c>
      <c r="BE156" s="218">
        <f>IF(N156="základná",J156,0)</f>
        <v>0</v>
      </c>
      <c r="BF156" s="218">
        <f>IF(N156="znížená",J156,0)</f>
        <v>0</v>
      </c>
      <c r="BG156" s="218">
        <f>IF(N156="zákl. prenesená",J156,0)</f>
        <v>0</v>
      </c>
      <c r="BH156" s="218">
        <f>IF(N156="zníž. prenesená",J156,0)</f>
        <v>0</v>
      </c>
      <c r="BI156" s="218">
        <f>IF(N156="nulová",J156,0)</f>
        <v>0</v>
      </c>
      <c r="BJ156" s="18" t="s">
        <v>88</v>
      </c>
      <c r="BK156" s="218">
        <f>ROUND(I156*H156,2)</f>
        <v>0</v>
      </c>
      <c r="BL156" s="18" t="s">
        <v>207</v>
      </c>
      <c r="BM156" s="217" t="s">
        <v>3578</v>
      </c>
    </row>
    <row r="157" spans="1:65" s="13" customFormat="1">
      <c r="B157" s="219"/>
      <c r="C157" s="220"/>
      <c r="D157" s="221" t="s">
        <v>209</v>
      </c>
      <c r="E157" s="222" t="s">
        <v>1</v>
      </c>
      <c r="F157" s="223" t="s">
        <v>3579</v>
      </c>
      <c r="G157" s="220"/>
      <c r="H157" s="224">
        <v>9.5190000000000001</v>
      </c>
      <c r="I157" s="225"/>
      <c r="J157" s="220"/>
      <c r="K157" s="220"/>
      <c r="L157" s="226"/>
      <c r="M157" s="227"/>
      <c r="N157" s="228"/>
      <c r="O157" s="228"/>
      <c r="P157" s="228"/>
      <c r="Q157" s="228"/>
      <c r="R157" s="228"/>
      <c r="S157" s="228"/>
      <c r="T157" s="229"/>
      <c r="AT157" s="230" t="s">
        <v>209</v>
      </c>
      <c r="AU157" s="230" t="s">
        <v>88</v>
      </c>
      <c r="AV157" s="13" t="s">
        <v>88</v>
      </c>
      <c r="AW157" s="13" t="s">
        <v>31</v>
      </c>
      <c r="AX157" s="13" t="s">
        <v>76</v>
      </c>
      <c r="AY157" s="230" t="s">
        <v>201</v>
      </c>
    </row>
    <row r="158" spans="1:65" s="13" customFormat="1">
      <c r="B158" s="219"/>
      <c r="C158" s="220"/>
      <c r="D158" s="221" t="s">
        <v>209</v>
      </c>
      <c r="E158" s="222" t="s">
        <v>1</v>
      </c>
      <c r="F158" s="223" t="s">
        <v>3580</v>
      </c>
      <c r="G158" s="220"/>
      <c r="H158" s="224">
        <v>0.47599999999999998</v>
      </c>
      <c r="I158" s="225"/>
      <c r="J158" s="220"/>
      <c r="K158" s="220"/>
      <c r="L158" s="226"/>
      <c r="M158" s="227"/>
      <c r="N158" s="228"/>
      <c r="O158" s="228"/>
      <c r="P158" s="228"/>
      <c r="Q158" s="228"/>
      <c r="R158" s="228"/>
      <c r="S158" s="228"/>
      <c r="T158" s="229"/>
      <c r="AT158" s="230" t="s">
        <v>209</v>
      </c>
      <c r="AU158" s="230" t="s">
        <v>88</v>
      </c>
      <c r="AV158" s="13" t="s">
        <v>88</v>
      </c>
      <c r="AW158" s="13" t="s">
        <v>31</v>
      </c>
      <c r="AX158" s="13" t="s">
        <v>76</v>
      </c>
      <c r="AY158" s="230" t="s">
        <v>201</v>
      </c>
    </row>
    <row r="159" spans="1:65" s="15" customFormat="1">
      <c r="B159" s="242"/>
      <c r="C159" s="243"/>
      <c r="D159" s="221" t="s">
        <v>209</v>
      </c>
      <c r="E159" s="244" t="s">
        <v>1</v>
      </c>
      <c r="F159" s="245" t="s">
        <v>240</v>
      </c>
      <c r="G159" s="243"/>
      <c r="H159" s="246">
        <v>9.995000000000001</v>
      </c>
      <c r="I159" s="247"/>
      <c r="J159" s="243"/>
      <c r="K159" s="243"/>
      <c r="L159" s="248"/>
      <c r="M159" s="249"/>
      <c r="N159" s="250"/>
      <c r="O159" s="250"/>
      <c r="P159" s="250"/>
      <c r="Q159" s="250"/>
      <c r="R159" s="250"/>
      <c r="S159" s="250"/>
      <c r="T159" s="251"/>
      <c r="AT159" s="252" t="s">
        <v>209</v>
      </c>
      <c r="AU159" s="252" t="s">
        <v>88</v>
      </c>
      <c r="AV159" s="15" t="s">
        <v>219</v>
      </c>
      <c r="AW159" s="15" t="s">
        <v>31</v>
      </c>
      <c r="AX159" s="15" t="s">
        <v>76</v>
      </c>
      <c r="AY159" s="252" t="s">
        <v>201</v>
      </c>
    </row>
    <row r="160" spans="1:65" s="13" customFormat="1">
      <c r="B160" s="219"/>
      <c r="C160" s="220"/>
      <c r="D160" s="221" t="s">
        <v>209</v>
      </c>
      <c r="E160" s="222" t="s">
        <v>1</v>
      </c>
      <c r="F160" s="223" t="s">
        <v>349</v>
      </c>
      <c r="G160" s="220"/>
      <c r="H160" s="224">
        <v>5.0000000000000001E-3</v>
      </c>
      <c r="I160" s="225"/>
      <c r="J160" s="220"/>
      <c r="K160" s="220"/>
      <c r="L160" s="226"/>
      <c r="M160" s="227"/>
      <c r="N160" s="228"/>
      <c r="O160" s="228"/>
      <c r="P160" s="228"/>
      <c r="Q160" s="228"/>
      <c r="R160" s="228"/>
      <c r="S160" s="228"/>
      <c r="T160" s="229"/>
      <c r="AT160" s="230" t="s">
        <v>209</v>
      </c>
      <c r="AU160" s="230" t="s">
        <v>88</v>
      </c>
      <c r="AV160" s="13" t="s">
        <v>88</v>
      </c>
      <c r="AW160" s="13" t="s">
        <v>31</v>
      </c>
      <c r="AX160" s="13" t="s">
        <v>76</v>
      </c>
      <c r="AY160" s="230" t="s">
        <v>201</v>
      </c>
    </row>
    <row r="161" spans="1:65" s="14" customFormat="1">
      <c r="B161" s="231"/>
      <c r="C161" s="232"/>
      <c r="D161" s="221" t="s">
        <v>209</v>
      </c>
      <c r="E161" s="233" t="s">
        <v>1</v>
      </c>
      <c r="F161" s="234" t="s">
        <v>232</v>
      </c>
      <c r="G161" s="232"/>
      <c r="H161" s="235">
        <v>10.000000000000002</v>
      </c>
      <c r="I161" s="236"/>
      <c r="J161" s="232"/>
      <c r="K161" s="232"/>
      <c r="L161" s="237"/>
      <c r="M161" s="238"/>
      <c r="N161" s="239"/>
      <c r="O161" s="239"/>
      <c r="P161" s="239"/>
      <c r="Q161" s="239"/>
      <c r="R161" s="239"/>
      <c r="S161" s="239"/>
      <c r="T161" s="240"/>
      <c r="AT161" s="241" t="s">
        <v>209</v>
      </c>
      <c r="AU161" s="241" t="s">
        <v>88</v>
      </c>
      <c r="AV161" s="14" t="s">
        <v>207</v>
      </c>
      <c r="AW161" s="14" t="s">
        <v>31</v>
      </c>
      <c r="AX161" s="14" t="s">
        <v>83</v>
      </c>
      <c r="AY161" s="241" t="s">
        <v>201</v>
      </c>
    </row>
    <row r="162" spans="1:65" s="12" customFormat="1" ht="22.9" customHeight="1">
      <c r="B162" s="189"/>
      <c r="C162" s="190"/>
      <c r="D162" s="191" t="s">
        <v>75</v>
      </c>
      <c r="E162" s="203" t="s">
        <v>207</v>
      </c>
      <c r="F162" s="203" t="s">
        <v>498</v>
      </c>
      <c r="G162" s="190"/>
      <c r="H162" s="190"/>
      <c r="I162" s="193"/>
      <c r="J162" s="204">
        <f>BK162</f>
        <v>0</v>
      </c>
      <c r="K162" s="190"/>
      <c r="L162" s="195"/>
      <c r="M162" s="196"/>
      <c r="N162" s="197"/>
      <c r="O162" s="197"/>
      <c r="P162" s="198">
        <f>SUM(P163:P166)</f>
        <v>0</v>
      </c>
      <c r="Q162" s="197"/>
      <c r="R162" s="198">
        <f>SUM(R163:R166)</f>
        <v>5.4832330000000002</v>
      </c>
      <c r="S162" s="197"/>
      <c r="T162" s="199">
        <f>SUM(T163:T166)</f>
        <v>0</v>
      </c>
      <c r="AR162" s="200" t="s">
        <v>83</v>
      </c>
      <c r="AT162" s="201" t="s">
        <v>75</v>
      </c>
      <c r="AU162" s="201" t="s">
        <v>83</v>
      </c>
      <c r="AY162" s="200" t="s">
        <v>201</v>
      </c>
      <c r="BK162" s="202">
        <f>SUM(BK163:BK166)</f>
        <v>0</v>
      </c>
    </row>
    <row r="163" spans="1:65" s="2" customFormat="1" ht="33" customHeight="1">
      <c r="A163" s="35"/>
      <c r="B163" s="36"/>
      <c r="C163" s="205" t="s">
        <v>263</v>
      </c>
      <c r="D163" s="205" t="s">
        <v>203</v>
      </c>
      <c r="E163" s="206" t="s">
        <v>3167</v>
      </c>
      <c r="F163" s="207" t="s">
        <v>3168</v>
      </c>
      <c r="G163" s="208" t="s">
        <v>206</v>
      </c>
      <c r="H163" s="209">
        <v>2.9</v>
      </c>
      <c r="I163" s="210"/>
      <c r="J163" s="211">
        <f>ROUND(I163*H163,2)</f>
        <v>0</v>
      </c>
      <c r="K163" s="212"/>
      <c r="L163" s="40"/>
      <c r="M163" s="213" t="s">
        <v>1</v>
      </c>
      <c r="N163" s="214" t="s">
        <v>42</v>
      </c>
      <c r="O163" s="72"/>
      <c r="P163" s="215">
        <f>O163*H163</f>
        <v>0</v>
      </c>
      <c r="Q163" s="215">
        <v>1.8907700000000001</v>
      </c>
      <c r="R163" s="215">
        <f>Q163*H163</f>
        <v>5.4832330000000002</v>
      </c>
      <c r="S163" s="215">
        <v>0</v>
      </c>
      <c r="T163" s="216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17" t="s">
        <v>207</v>
      </c>
      <c r="AT163" s="217" t="s">
        <v>203</v>
      </c>
      <c r="AU163" s="217" t="s">
        <v>88</v>
      </c>
      <c r="AY163" s="18" t="s">
        <v>201</v>
      </c>
      <c r="BE163" s="218">
        <f>IF(N163="základná",J163,0)</f>
        <v>0</v>
      </c>
      <c r="BF163" s="218">
        <f>IF(N163="znížená",J163,0)</f>
        <v>0</v>
      </c>
      <c r="BG163" s="218">
        <f>IF(N163="zákl. prenesená",J163,0)</f>
        <v>0</v>
      </c>
      <c r="BH163" s="218">
        <f>IF(N163="zníž. prenesená",J163,0)</f>
        <v>0</v>
      </c>
      <c r="BI163" s="218">
        <f>IF(N163="nulová",J163,0)</f>
        <v>0</v>
      </c>
      <c r="BJ163" s="18" t="s">
        <v>88</v>
      </c>
      <c r="BK163" s="218">
        <f>ROUND(I163*H163,2)</f>
        <v>0</v>
      </c>
      <c r="BL163" s="18" t="s">
        <v>207</v>
      </c>
      <c r="BM163" s="217" t="s">
        <v>3581</v>
      </c>
    </row>
    <row r="164" spans="1:65" s="13" customFormat="1">
      <c r="B164" s="219"/>
      <c r="C164" s="220"/>
      <c r="D164" s="221" t="s">
        <v>209</v>
      </c>
      <c r="E164" s="222" t="s">
        <v>1</v>
      </c>
      <c r="F164" s="223" t="s">
        <v>3582</v>
      </c>
      <c r="G164" s="220"/>
      <c r="H164" s="224">
        <v>2.8620000000000001</v>
      </c>
      <c r="I164" s="225"/>
      <c r="J164" s="220"/>
      <c r="K164" s="220"/>
      <c r="L164" s="226"/>
      <c r="M164" s="227"/>
      <c r="N164" s="228"/>
      <c r="O164" s="228"/>
      <c r="P164" s="228"/>
      <c r="Q164" s="228"/>
      <c r="R164" s="228"/>
      <c r="S164" s="228"/>
      <c r="T164" s="229"/>
      <c r="AT164" s="230" t="s">
        <v>209</v>
      </c>
      <c r="AU164" s="230" t="s">
        <v>88</v>
      </c>
      <c r="AV164" s="13" t="s">
        <v>88</v>
      </c>
      <c r="AW164" s="13" t="s">
        <v>31</v>
      </c>
      <c r="AX164" s="13" t="s">
        <v>76</v>
      </c>
      <c r="AY164" s="230" t="s">
        <v>201</v>
      </c>
    </row>
    <row r="165" spans="1:65" s="13" customFormat="1">
      <c r="B165" s="219"/>
      <c r="C165" s="220"/>
      <c r="D165" s="221" t="s">
        <v>209</v>
      </c>
      <c r="E165" s="222" t="s">
        <v>1</v>
      </c>
      <c r="F165" s="223" t="s">
        <v>324</v>
      </c>
      <c r="G165" s="220"/>
      <c r="H165" s="224">
        <v>3.7999999999999999E-2</v>
      </c>
      <c r="I165" s="225"/>
      <c r="J165" s="220"/>
      <c r="K165" s="220"/>
      <c r="L165" s="226"/>
      <c r="M165" s="227"/>
      <c r="N165" s="228"/>
      <c r="O165" s="228"/>
      <c r="P165" s="228"/>
      <c r="Q165" s="228"/>
      <c r="R165" s="228"/>
      <c r="S165" s="228"/>
      <c r="T165" s="229"/>
      <c r="AT165" s="230" t="s">
        <v>209</v>
      </c>
      <c r="AU165" s="230" t="s">
        <v>88</v>
      </c>
      <c r="AV165" s="13" t="s">
        <v>88</v>
      </c>
      <c r="AW165" s="13" t="s">
        <v>31</v>
      </c>
      <c r="AX165" s="13" t="s">
        <v>76</v>
      </c>
      <c r="AY165" s="230" t="s">
        <v>201</v>
      </c>
    </row>
    <row r="166" spans="1:65" s="14" customFormat="1">
      <c r="B166" s="231"/>
      <c r="C166" s="232"/>
      <c r="D166" s="221" t="s">
        <v>209</v>
      </c>
      <c r="E166" s="233" t="s">
        <v>1</v>
      </c>
      <c r="F166" s="234" t="s">
        <v>212</v>
      </c>
      <c r="G166" s="232"/>
      <c r="H166" s="235">
        <v>2.9</v>
      </c>
      <c r="I166" s="236"/>
      <c r="J166" s="232"/>
      <c r="K166" s="232"/>
      <c r="L166" s="237"/>
      <c r="M166" s="238"/>
      <c r="N166" s="239"/>
      <c r="O166" s="239"/>
      <c r="P166" s="239"/>
      <c r="Q166" s="239"/>
      <c r="R166" s="239"/>
      <c r="S166" s="239"/>
      <c r="T166" s="240"/>
      <c r="AT166" s="241" t="s">
        <v>209</v>
      </c>
      <c r="AU166" s="241" t="s">
        <v>88</v>
      </c>
      <c r="AV166" s="14" t="s">
        <v>207</v>
      </c>
      <c r="AW166" s="14" t="s">
        <v>31</v>
      </c>
      <c r="AX166" s="14" t="s">
        <v>83</v>
      </c>
      <c r="AY166" s="241" t="s">
        <v>201</v>
      </c>
    </row>
    <row r="167" spans="1:65" s="12" customFormat="1" ht="22.9" customHeight="1">
      <c r="B167" s="189"/>
      <c r="C167" s="190"/>
      <c r="D167" s="191" t="s">
        <v>75</v>
      </c>
      <c r="E167" s="203" t="s">
        <v>253</v>
      </c>
      <c r="F167" s="203" t="s">
        <v>3172</v>
      </c>
      <c r="G167" s="190"/>
      <c r="H167" s="190"/>
      <c r="I167" s="193"/>
      <c r="J167" s="204">
        <f>BK167</f>
        <v>0</v>
      </c>
      <c r="K167" s="190"/>
      <c r="L167" s="195"/>
      <c r="M167" s="196"/>
      <c r="N167" s="197"/>
      <c r="O167" s="197"/>
      <c r="P167" s="198">
        <f>SUM(P168:P180)</f>
        <v>0</v>
      </c>
      <c r="Q167" s="197"/>
      <c r="R167" s="198">
        <f>SUM(R168:R180)</f>
        <v>1.8745000000000001E-2</v>
      </c>
      <c r="S167" s="197"/>
      <c r="T167" s="199">
        <f>SUM(T168:T180)</f>
        <v>0</v>
      </c>
      <c r="AR167" s="200" t="s">
        <v>83</v>
      </c>
      <c r="AT167" s="201" t="s">
        <v>75</v>
      </c>
      <c r="AU167" s="201" t="s">
        <v>83</v>
      </c>
      <c r="AY167" s="200" t="s">
        <v>201</v>
      </c>
      <c r="BK167" s="202">
        <f>SUM(BK168:BK180)</f>
        <v>0</v>
      </c>
    </row>
    <row r="168" spans="1:65" s="2" customFormat="1" ht="39.75" customHeight="1">
      <c r="A168" s="35"/>
      <c r="B168" s="36"/>
      <c r="C168" s="205" t="s">
        <v>273</v>
      </c>
      <c r="D168" s="205" t="s">
        <v>203</v>
      </c>
      <c r="E168" s="206" t="s">
        <v>3583</v>
      </c>
      <c r="F168" s="207" t="s">
        <v>3584</v>
      </c>
      <c r="G168" s="208" t="s">
        <v>618</v>
      </c>
      <c r="H168" s="209">
        <v>35</v>
      </c>
      <c r="I168" s="210"/>
      <c r="J168" s="211">
        <f>ROUND(I168*H168,2)</f>
        <v>0</v>
      </c>
      <c r="K168" s="212"/>
      <c r="L168" s="40"/>
      <c r="M168" s="213" t="s">
        <v>1</v>
      </c>
      <c r="N168" s="214" t="s">
        <v>42</v>
      </c>
      <c r="O168" s="72"/>
      <c r="P168" s="215">
        <f>O168*H168</f>
        <v>0</v>
      </c>
      <c r="Q168" s="215">
        <v>0</v>
      </c>
      <c r="R168" s="215">
        <f>Q168*H168</f>
        <v>0</v>
      </c>
      <c r="S168" s="215">
        <v>0</v>
      </c>
      <c r="T168" s="216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17" t="s">
        <v>207</v>
      </c>
      <c r="AT168" s="217" t="s">
        <v>203</v>
      </c>
      <c r="AU168" s="217" t="s">
        <v>88</v>
      </c>
      <c r="AY168" s="18" t="s">
        <v>201</v>
      </c>
      <c r="BE168" s="218">
        <f>IF(N168="základná",J168,0)</f>
        <v>0</v>
      </c>
      <c r="BF168" s="218">
        <f>IF(N168="znížená",J168,0)</f>
        <v>0</v>
      </c>
      <c r="BG168" s="218">
        <f>IF(N168="zákl. prenesená",J168,0)</f>
        <v>0</v>
      </c>
      <c r="BH168" s="218">
        <f>IF(N168="zníž. prenesená",J168,0)</f>
        <v>0</v>
      </c>
      <c r="BI168" s="218">
        <f>IF(N168="nulová",J168,0)</f>
        <v>0</v>
      </c>
      <c r="BJ168" s="18" t="s">
        <v>88</v>
      </c>
      <c r="BK168" s="218">
        <f>ROUND(I168*H168,2)</f>
        <v>0</v>
      </c>
      <c r="BL168" s="18" t="s">
        <v>207</v>
      </c>
      <c r="BM168" s="217" t="s">
        <v>3585</v>
      </c>
    </row>
    <row r="169" spans="1:65" s="13" customFormat="1">
      <c r="B169" s="219"/>
      <c r="C169" s="220"/>
      <c r="D169" s="221" t="s">
        <v>209</v>
      </c>
      <c r="E169" s="222" t="s">
        <v>1</v>
      </c>
      <c r="F169" s="223" t="s">
        <v>3586</v>
      </c>
      <c r="G169" s="220"/>
      <c r="H169" s="224">
        <v>1.8</v>
      </c>
      <c r="I169" s="225"/>
      <c r="J169" s="220"/>
      <c r="K169" s="220"/>
      <c r="L169" s="226"/>
      <c r="M169" s="227"/>
      <c r="N169" s="228"/>
      <c r="O169" s="228"/>
      <c r="P169" s="228"/>
      <c r="Q169" s="228"/>
      <c r="R169" s="228"/>
      <c r="S169" s="228"/>
      <c r="T169" s="229"/>
      <c r="AT169" s="230" t="s">
        <v>209</v>
      </c>
      <c r="AU169" s="230" t="s">
        <v>88</v>
      </c>
      <c r="AV169" s="13" t="s">
        <v>88</v>
      </c>
      <c r="AW169" s="13" t="s">
        <v>31</v>
      </c>
      <c r="AX169" s="13" t="s">
        <v>76</v>
      </c>
      <c r="AY169" s="230" t="s">
        <v>201</v>
      </c>
    </row>
    <row r="170" spans="1:65" s="13" customFormat="1">
      <c r="B170" s="219"/>
      <c r="C170" s="220"/>
      <c r="D170" s="221" t="s">
        <v>209</v>
      </c>
      <c r="E170" s="222" t="s">
        <v>1</v>
      </c>
      <c r="F170" s="223" t="s">
        <v>3587</v>
      </c>
      <c r="G170" s="220"/>
      <c r="H170" s="224">
        <v>31.8</v>
      </c>
      <c r="I170" s="225"/>
      <c r="J170" s="220"/>
      <c r="K170" s="220"/>
      <c r="L170" s="226"/>
      <c r="M170" s="227"/>
      <c r="N170" s="228"/>
      <c r="O170" s="228"/>
      <c r="P170" s="228"/>
      <c r="Q170" s="228"/>
      <c r="R170" s="228"/>
      <c r="S170" s="228"/>
      <c r="T170" s="229"/>
      <c r="AT170" s="230" t="s">
        <v>209</v>
      </c>
      <c r="AU170" s="230" t="s">
        <v>88</v>
      </c>
      <c r="AV170" s="13" t="s">
        <v>88</v>
      </c>
      <c r="AW170" s="13" t="s">
        <v>31</v>
      </c>
      <c r="AX170" s="13" t="s">
        <v>76</v>
      </c>
      <c r="AY170" s="230" t="s">
        <v>201</v>
      </c>
    </row>
    <row r="171" spans="1:65" s="13" customFormat="1">
      <c r="B171" s="219"/>
      <c r="C171" s="220"/>
      <c r="D171" s="221" t="s">
        <v>209</v>
      </c>
      <c r="E171" s="222" t="s">
        <v>1</v>
      </c>
      <c r="F171" s="223" t="s">
        <v>3588</v>
      </c>
      <c r="G171" s="220"/>
      <c r="H171" s="224">
        <v>0.8</v>
      </c>
      <c r="I171" s="225"/>
      <c r="J171" s="220"/>
      <c r="K171" s="220"/>
      <c r="L171" s="226"/>
      <c r="M171" s="227"/>
      <c r="N171" s="228"/>
      <c r="O171" s="228"/>
      <c r="P171" s="228"/>
      <c r="Q171" s="228"/>
      <c r="R171" s="228"/>
      <c r="S171" s="228"/>
      <c r="T171" s="229"/>
      <c r="AT171" s="230" t="s">
        <v>209</v>
      </c>
      <c r="AU171" s="230" t="s">
        <v>88</v>
      </c>
      <c r="AV171" s="13" t="s">
        <v>88</v>
      </c>
      <c r="AW171" s="13" t="s">
        <v>31</v>
      </c>
      <c r="AX171" s="13" t="s">
        <v>76</v>
      </c>
      <c r="AY171" s="230" t="s">
        <v>201</v>
      </c>
    </row>
    <row r="172" spans="1:65" s="15" customFormat="1">
      <c r="B172" s="242"/>
      <c r="C172" s="243"/>
      <c r="D172" s="221" t="s">
        <v>209</v>
      </c>
      <c r="E172" s="244" t="s">
        <v>1</v>
      </c>
      <c r="F172" s="245" t="s">
        <v>240</v>
      </c>
      <c r="G172" s="243"/>
      <c r="H172" s="246">
        <v>34.4</v>
      </c>
      <c r="I172" s="247"/>
      <c r="J172" s="243"/>
      <c r="K172" s="243"/>
      <c r="L172" s="248"/>
      <c r="M172" s="249"/>
      <c r="N172" s="250"/>
      <c r="O172" s="250"/>
      <c r="P172" s="250"/>
      <c r="Q172" s="250"/>
      <c r="R172" s="250"/>
      <c r="S172" s="250"/>
      <c r="T172" s="251"/>
      <c r="AT172" s="252" t="s">
        <v>209</v>
      </c>
      <c r="AU172" s="252" t="s">
        <v>88</v>
      </c>
      <c r="AV172" s="15" t="s">
        <v>219</v>
      </c>
      <c r="AW172" s="15" t="s">
        <v>31</v>
      </c>
      <c r="AX172" s="15" t="s">
        <v>76</v>
      </c>
      <c r="AY172" s="252" t="s">
        <v>201</v>
      </c>
    </row>
    <row r="173" spans="1:65" s="13" customFormat="1">
      <c r="B173" s="219"/>
      <c r="C173" s="220"/>
      <c r="D173" s="221" t="s">
        <v>209</v>
      </c>
      <c r="E173" s="222" t="s">
        <v>1</v>
      </c>
      <c r="F173" s="223" t="s">
        <v>1974</v>
      </c>
      <c r="G173" s="220"/>
      <c r="H173" s="224">
        <v>0.6</v>
      </c>
      <c r="I173" s="225"/>
      <c r="J173" s="220"/>
      <c r="K173" s="220"/>
      <c r="L173" s="226"/>
      <c r="M173" s="227"/>
      <c r="N173" s="228"/>
      <c r="O173" s="228"/>
      <c r="P173" s="228"/>
      <c r="Q173" s="228"/>
      <c r="R173" s="228"/>
      <c r="S173" s="228"/>
      <c r="T173" s="229"/>
      <c r="AT173" s="230" t="s">
        <v>209</v>
      </c>
      <c r="AU173" s="230" t="s">
        <v>88</v>
      </c>
      <c r="AV173" s="13" t="s">
        <v>88</v>
      </c>
      <c r="AW173" s="13" t="s">
        <v>31</v>
      </c>
      <c r="AX173" s="13" t="s">
        <v>76</v>
      </c>
      <c r="AY173" s="230" t="s">
        <v>201</v>
      </c>
    </row>
    <row r="174" spans="1:65" s="14" customFormat="1">
      <c r="B174" s="231"/>
      <c r="C174" s="232"/>
      <c r="D174" s="221" t="s">
        <v>209</v>
      </c>
      <c r="E174" s="233" t="s">
        <v>1</v>
      </c>
      <c r="F174" s="234" t="s">
        <v>232</v>
      </c>
      <c r="G174" s="232"/>
      <c r="H174" s="235">
        <v>35</v>
      </c>
      <c r="I174" s="236"/>
      <c r="J174" s="232"/>
      <c r="K174" s="232"/>
      <c r="L174" s="237"/>
      <c r="M174" s="238"/>
      <c r="N174" s="239"/>
      <c r="O174" s="239"/>
      <c r="P174" s="239"/>
      <c r="Q174" s="239"/>
      <c r="R174" s="239"/>
      <c r="S174" s="239"/>
      <c r="T174" s="240"/>
      <c r="AT174" s="241" t="s">
        <v>209</v>
      </c>
      <c r="AU174" s="241" t="s">
        <v>88</v>
      </c>
      <c r="AV174" s="14" t="s">
        <v>207</v>
      </c>
      <c r="AW174" s="14" t="s">
        <v>31</v>
      </c>
      <c r="AX174" s="14" t="s">
        <v>83</v>
      </c>
      <c r="AY174" s="241" t="s">
        <v>201</v>
      </c>
    </row>
    <row r="175" spans="1:65" s="2" customFormat="1" ht="31.5" customHeight="1">
      <c r="A175" s="35"/>
      <c r="B175" s="36"/>
      <c r="C175" s="253" t="s">
        <v>280</v>
      </c>
      <c r="D175" s="253" t="s">
        <v>585</v>
      </c>
      <c r="E175" s="254" t="s">
        <v>3506</v>
      </c>
      <c r="F175" s="255" t="s">
        <v>3589</v>
      </c>
      <c r="G175" s="256" t="s">
        <v>618</v>
      </c>
      <c r="H175" s="257">
        <v>35.5</v>
      </c>
      <c r="I175" s="258"/>
      <c r="J175" s="259">
        <f>ROUND(I175*H175,2)</f>
        <v>0</v>
      </c>
      <c r="K175" s="260"/>
      <c r="L175" s="261"/>
      <c r="M175" s="262" t="s">
        <v>1</v>
      </c>
      <c r="N175" s="263" t="s">
        <v>42</v>
      </c>
      <c r="O175" s="72"/>
      <c r="P175" s="215">
        <f>O175*H175</f>
        <v>0</v>
      </c>
      <c r="Q175" s="215">
        <v>2.7E-4</v>
      </c>
      <c r="R175" s="215">
        <f>Q175*H175</f>
        <v>9.5849999999999998E-3</v>
      </c>
      <c r="S175" s="215">
        <v>0</v>
      </c>
      <c r="T175" s="216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17" t="s">
        <v>253</v>
      </c>
      <c r="AT175" s="217" t="s">
        <v>585</v>
      </c>
      <c r="AU175" s="217" t="s">
        <v>88</v>
      </c>
      <c r="AY175" s="18" t="s">
        <v>201</v>
      </c>
      <c r="BE175" s="218">
        <f>IF(N175="základná",J175,0)</f>
        <v>0</v>
      </c>
      <c r="BF175" s="218">
        <f>IF(N175="znížená",J175,0)</f>
        <v>0</v>
      </c>
      <c r="BG175" s="218">
        <f>IF(N175="zákl. prenesená",J175,0)</f>
        <v>0</v>
      </c>
      <c r="BH175" s="218">
        <f>IF(N175="zníž. prenesená",J175,0)</f>
        <v>0</v>
      </c>
      <c r="BI175" s="218">
        <f>IF(N175="nulová",J175,0)</f>
        <v>0</v>
      </c>
      <c r="BJ175" s="18" t="s">
        <v>88</v>
      </c>
      <c r="BK175" s="218">
        <f>ROUND(I175*H175,2)</f>
        <v>0</v>
      </c>
      <c r="BL175" s="18" t="s">
        <v>207</v>
      </c>
      <c r="BM175" s="217" t="s">
        <v>3590</v>
      </c>
    </row>
    <row r="176" spans="1:65" s="13" customFormat="1">
      <c r="B176" s="219"/>
      <c r="C176" s="220"/>
      <c r="D176" s="221" t="s">
        <v>209</v>
      </c>
      <c r="E176" s="222" t="s">
        <v>1</v>
      </c>
      <c r="F176" s="223" t="s">
        <v>3591</v>
      </c>
      <c r="G176" s="220"/>
      <c r="H176" s="224">
        <v>35.524999999999999</v>
      </c>
      <c r="I176" s="225"/>
      <c r="J176" s="220"/>
      <c r="K176" s="220"/>
      <c r="L176" s="226"/>
      <c r="M176" s="227"/>
      <c r="N176" s="228"/>
      <c r="O176" s="228"/>
      <c r="P176" s="228"/>
      <c r="Q176" s="228"/>
      <c r="R176" s="228"/>
      <c r="S176" s="228"/>
      <c r="T176" s="229"/>
      <c r="AT176" s="230" t="s">
        <v>209</v>
      </c>
      <c r="AU176" s="230" t="s">
        <v>88</v>
      </c>
      <c r="AV176" s="13" t="s">
        <v>88</v>
      </c>
      <c r="AW176" s="13" t="s">
        <v>31</v>
      </c>
      <c r="AX176" s="13" t="s">
        <v>76</v>
      </c>
      <c r="AY176" s="230" t="s">
        <v>201</v>
      </c>
    </row>
    <row r="177" spans="1:65" s="13" customFormat="1">
      <c r="B177" s="219"/>
      <c r="C177" s="220"/>
      <c r="D177" s="221" t="s">
        <v>209</v>
      </c>
      <c r="E177" s="222" t="s">
        <v>1</v>
      </c>
      <c r="F177" s="223" t="s">
        <v>307</v>
      </c>
      <c r="G177" s="220"/>
      <c r="H177" s="224">
        <v>-2.5000000000000001E-2</v>
      </c>
      <c r="I177" s="225"/>
      <c r="J177" s="220"/>
      <c r="K177" s="220"/>
      <c r="L177" s="226"/>
      <c r="M177" s="227"/>
      <c r="N177" s="228"/>
      <c r="O177" s="228"/>
      <c r="P177" s="228"/>
      <c r="Q177" s="228"/>
      <c r="R177" s="228"/>
      <c r="S177" s="228"/>
      <c r="T177" s="229"/>
      <c r="AT177" s="230" t="s">
        <v>209</v>
      </c>
      <c r="AU177" s="230" t="s">
        <v>88</v>
      </c>
      <c r="AV177" s="13" t="s">
        <v>88</v>
      </c>
      <c r="AW177" s="13" t="s">
        <v>31</v>
      </c>
      <c r="AX177" s="13" t="s">
        <v>76</v>
      </c>
      <c r="AY177" s="230" t="s">
        <v>201</v>
      </c>
    </row>
    <row r="178" spans="1:65" s="14" customFormat="1">
      <c r="B178" s="231"/>
      <c r="C178" s="232"/>
      <c r="D178" s="221" t="s">
        <v>209</v>
      </c>
      <c r="E178" s="233" t="s">
        <v>1</v>
      </c>
      <c r="F178" s="234" t="s">
        <v>232</v>
      </c>
      <c r="G178" s="232"/>
      <c r="H178" s="235">
        <v>35.5</v>
      </c>
      <c r="I178" s="236"/>
      <c r="J178" s="232"/>
      <c r="K178" s="232"/>
      <c r="L178" s="237"/>
      <c r="M178" s="238"/>
      <c r="N178" s="239"/>
      <c r="O178" s="239"/>
      <c r="P178" s="239"/>
      <c r="Q178" s="239"/>
      <c r="R178" s="239"/>
      <c r="S178" s="239"/>
      <c r="T178" s="240"/>
      <c r="AT178" s="241" t="s">
        <v>209</v>
      </c>
      <c r="AU178" s="241" t="s">
        <v>88</v>
      </c>
      <c r="AV178" s="14" t="s">
        <v>207</v>
      </c>
      <c r="AW178" s="14" t="s">
        <v>31</v>
      </c>
      <c r="AX178" s="14" t="s">
        <v>83</v>
      </c>
      <c r="AY178" s="241" t="s">
        <v>201</v>
      </c>
    </row>
    <row r="179" spans="1:65" s="2" customFormat="1" ht="16.5" customHeight="1">
      <c r="A179" s="35"/>
      <c r="B179" s="36"/>
      <c r="C179" s="205" t="s">
        <v>291</v>
      </c>
      <c r="D179" s="205" t="s">
        <v>203</v>
      </c>
      <c r="E179" s="206" t="s">
        <v>3210</v>
      </c>
      <c r="F179" s="207" t="s">
        <v>3211</v>
      </c>
      <c r="G179" s="208" t="s">
        <v>618</v>
      </c>
      <c r="H179" s="209">
        <v>35</v>
      </c>
      <c r="I179" s="210"/>
      <c r="J179" s="211">
        <f>ROUND(I179*H179,2)</f>
        <v>0</v>
      </c>
      <c r="K179" s="212"/>
      <c r="L179" s="40"/>
      <c r="M179" s="213" t="s">
        <v>1</v>
      </c>
      <c r="N179" s="214" t="s">
        <v>42</v>
      </c>
      <c r="O179" s="72"/>
      <c r="P179" s="215">
        <f>O179*H179</f>
        <v>0</v>
      </c>
      <c r="Q179" s="215">
        <v>8.0000000000000007E-5</v>
      </c>
      <c r="R179" s="215">
        <f>Q179*H179</f>
        <v>2.8000000000000004E-3</v>
      </c>
      <c r="S179" s="215">
        <v>0</v>
      </c>
      <c r="T179" s="216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17" t="s">
        <v>207</v>
      </c>
      <c r="AT179" s="217" t="s">
        <v>203</v>
      </c>
      <c r="AU179" s="217" t="s">
        <v>88</v>
      </c>
      <c r="AY179" s="18" t="s">
        <v>201</v>
      </c>
      <c r="BE179" s="218">
        <f>IF(N179="základná",J179,0)</f>
        <v>0</v>
      </c>
      <c r="BF179" s="218">
        <f>IF(N179="znížená",J179,0)</f>
        <v>0</v>
      </c>
      <c r="BG179" s="218">
        <f>IF(N179="zákl. prenesená",J179,0)</f>
        <v>0</v>
      </c>
      <c r="BH179" s="218">
        <f>IF(N179="zníž. prenesená",J179,0)</f>
        <v>0</v>
      </c>
      <c r="BI179" s="218">
        <f>IF(N179="nulová",J179,0)</f>
        <v>0</v>
      </c>
      <c r="BJ179" s="18" t="s">
        <v>88</v>
      </c>
      <c r="BK179" s="218">
        <f>ROUND(I179*H179,2)</f>
        <v>0</v>
      </c>
      <c r="BL179" s="18" t="s">
        <v>207</v>
      </c>
      <c r="BM179" s="217" t="s">
        <v>3592</v>
      </c>
    </row>
    <row r="180" spans="1:65" s="2" customFormat="1" ht="28.5" customHeight="1">
      <c r="A180" s="35"/>
      <c r="B180" s="36"/>
      <c r="C180" s="205" t="s">
        <v>298</v>
      </c>
      <c r="D180" s="205" t="s">
        <v>203</v>
      </c>
      <c r="E180" s="206" t="s">
        <v>3514</v>
      </c>
      <c r="F180" s="207" t="s">
        <v>3515</v>
      </c>
      <c r="G180" s="208" t="s">
        <v>618</v>
      </c>
      <c r="H180" s="209">
        <v>31.8</v>
      </c>
      <c r="I180" s="210"/>
      <c r="J180" s="211">
        <f>ROUND(I180*H180,2)</f>
        <v>0</v>
      </c>
      <c r="K180" s="212"/>
      <c r="L180" s="40"/>
      <c r="M180" s="213" t="s">
        <v>1</v>
      </c>
      <c r="N180" s="214" t="s">
        <v>42</v>
      </c>
      <c r="O180" s="72"/>
      <c r="P180" s="215">
        <f>O180*H180</f>
        <v>0</v>
      </c>
      <c r="Q180" s="215">
        <v>2.0000000000000001E-4</v>
      </c>
      <c r="R180" s="215">
        <f>Q180*H180</f>
        <v>6.3600000000000002E-3</v>
      </c>
      <c r="S180" s="215">
        <v>0</v>
      </c>
      <c r="T180" s="216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17" t="s">
        <v>207</v>
      </c>
      <c r="AT180" s="217" t="s">
        <v>203</v>
      </c>
      <c r="AU180" s="217" t="s">
        <v>88</v>
      </c>
      <c r="AY180" s="18" t="s">
        <v>201</v>
      </c>
      <c r="BE180" s="218">
        <f>IF(N180="základná",J180,0)</f>
        <v>0</v>
      </c>
      <c r="BF180" s="218">
        <f>IF(N180="znížená",J180,0)</f>
        <v>0</v>
      </c>
      <c r="BG180" s="218">
        <f>IF(N180="zákl. prenesená",J180,0)</f>
        <v>0</v>
      </c>
      <c r="BH180" s="218">
        <f>IF(N180="zníž. prenesená",J180,0)</f>
        <v>0</v>
      </c>
      <c r="BI180" s="218">
        <f>IF(N180="nulová",J180,0)</f>
        <v>0</v>
      </c>
      <c r="BJ180" s="18" t="s">
        <v>88</v>
      </c>
      <c r="BK180" s="218">
        <f>ROUND(I180*H180,2)</f>
        <v>0</v>
      </c>
      <c r="BL180" s="18" t="s">
        <v>207</v>
      </c>
      <c r="BM180" s="217" t="s">
        <v>3593</v>
      </c>
    </row>
    <row r="181" spans="1:65" s="12" customFormat="1" ht="22.9" customHeight="1">
      <c r="B181" s="189"/>
      <c r="C181" s="190"/>
      <c r="D181" s="191" t="s">
        <v>75</v>
      </c>
      <c r="E181" s="203" t="s">
        <v>871</v>
      </c>
      <c r="F181" s="203" t="s">
        <v>884</v>
      </c>
      <c r="G181" s="190"/>
      <c r="H181" s="190"/>
      <c r="I181" s="193"/>
      <c r="J181" s="204">
        <f>BK181</f>
        <v>0</v>
      </c>
      <c r="K181" s="190"/>
      <c r="L181" s="195"/>
      <c r="M181" s="196"/>
      <c r="N181" s="197"/>
      <c r="O181" s="197"/>
      <c r="P181" s="198">
        <f>P182</f>
        <v>0</v>
      </c>
      <c r="Q181" s="197"/>
      <c r="R181" s="198">
        <f>R182</f>
        <v>0</v>
      </c>
      <c r="S181" s="197"/>
      <c r="T181" s="199">
        <f>T182</f>
        <v>0</v>
      </c>
      <c r="AR181" s="200" t="s">
        <v>83</v>
      </c>
      <c r="AT181" s="201" t="s">
        <v>75</v>
      </c>
      <c r="AU181" s="201" t="s">
        <v>83</v>
      </c>
      <c r="AY181" s="200" t="s">
        <v>201</v>
      </c>
      <c r="BK181" s="202">
        <f>BK182</f>
        <v>0</v>
      </c>
    </row>
    <row r="182" spans="1:65" s="2" customFormat="1" ht="21.75" customHeight="1">
      <c r="A182" s="35"/>
      <c r="B182" s="36"/>
      <c r="C182" s="205" t="s">
        <v>302</v>
      </c>
      <c r="D182" s="205" t="s">
        <v>203</v>
      </c>
      <c r="E182" s="206" t="s">
        <v>3218</v>
      </c>
      <c r="F182" s="207" t="s">
        <v>3219</v>
      </c>
      <c r="G182" s="208" t="s">
        <v>329</v>
      </c>
      <c r="H182" s="209">
        <v>15.502000000000001</v>
      </c>
      <c r="I182" s="210"/>
      <c r="J182" s="211">
        <f>ROUND(I182*H182,2)</f>
        <v>0</v>
      </c>
      <c r="K182" s="212"/>
      <c r="L182" s="40"/>
      <c r="M182" s="213" t="s">
        <v>1</v>
      </c>
      <c r="N182" s="214" t="s">
        <v>42</v>
      </c>
      <c r="O182" s="72"/>
      <c r="P182" s="215">
        <f>O182*H182</f>
        <v>0</v>
      </c>
      <c r="Q182" s="215">
        <v>0</v>
      </c>
      <c r="R182" s="215">
        <f>Q182*H182</f>
        <v>0</v>
      </c>
      <c r="S182" s="215">
        <v>0</v>
      </c>
      <c r="T182" s="216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17" t="s">
        <v>207</v>
      </c>
      <c r="AT182" s="217" t="s">
        <v>203</v>
      </c>
      <c r="AU182" s="217" t="s">
        <v>88</v>
      </c>
      <c r="AY182" s="18" t="s">
        <v>201</v>
      </c>
      <c r="BE182" s="218">
        <f>IF(N182="základná",J182,0)</f>
        <v>0</v>
      </c>
      <c r="BF182" s="218">
        <f>IF(N182="znížená",J182,0)</f>
        <v>0</v>
      </c>
      <c r="BG182" s="218">
        <f>IF(N182="zákl. prenesená",J182,0)</f>
        <v>0</v>
      </c>
      <c r="BH182" s="218">
        <f>IF(N182="zníž. prenesená",J182,0)</f>
        <v>0</v>
      </c>
      <c r="BI182" s="218">
        <f>IF(N182="nulová",J182,0)</f>
        <v>0</v>
      </c>
      <c r="BJ182" s="18" t="s">
        <v>88</v>
      </c>
      <c r="BK182" s="218">
        <f>ROUND(I182*H182,2)</f>
        <v>0</v>
      </c>
      <c r="BL182" s="18" t="s">
        <v>207</v>
      </c>
      <c r="BM182" s="217" t="s">
        <v>3594</v>
      </c>
    </row>
    <row r="183" spans="1:65" s="12" customFormat="1" ht="25.9" customHeight="1">
      <c r="B183" s="189"/>
      <c r="C183" s="190"/>
      <c r="D183" s="191" t="s">
        <v>75</v>
      </c>
      <c r="E183" s="192" t="s">
        <v>585</v>
      </c>
      <c r="F183" s="192" t="s">
        <v>2574</v>
      </c>
      <c r="G183" s="190"/>
      <c r="H183" s="190"/>
      <c r="I183" s="193"/>
      <c r="J183" s="194">
        <f>BK183</f>
        <v>0</v>
      </c>
      <c r="K183" s="190"/>
      <c r="L183" s="195"/>
      <c r="M183" s="196"/>
      <c r="N183" s="197"/>
      <c r="O183" s="197"/>
      <c r="P183" s="198">
        <f>P184</f>
        <v>0</v>
      </c>
      <c r="Q183" s="197"/>
      <c r="R183" s="198">
        <f>R184</f>
        <v>2.3699999999999997E-3</v>
      </c>
      <c r="S183" s="197"/>
      <c r="T183" s="199">
        <f>T184</f>
        <v>0</v>
      </c>
      <c r="AR183" s="200" t="s">
        <v>219</v>
      </c>
      <c r="AT183" s="201" t="s">
        <v>75</v>
      </c>
      <c r="AU183" s="201" t="s">
        <v>76</v>
      </c>
      <c r="AY183" s="200" t="s">
        <v>201</v>
      </c>
      <c r="BK183" s="202">
        <f>BK184</f>
        <v>0</v>
      </c>
    </row>
    <row r="184" spans="1:65" s="12" customFormat="1" ht="22.9" customHeight="1">
      <c r="B184" s="189"/>
      <c r="C184" s="190"/>
      <c r="D184" s="191" t="s">
        <v>75</v>
      </c>
      <c r="E184" s="203" t="s">
        <v>3520</v>
      </c>
      <c r="F184" s="203" t="s">
        <v>3521</v>
      </c>
      <c r="G184" s="190"/>
      <c r="H184" s="190"/>
      <c r="I184" s="193"/>
      <c r="J184" s="204">
        <f>BK184</f>
        <v>0</v>
      </c>
      <c r="K184" s="190"/>
      <c r="L184" s="195"/>
      <c r="M184" s="196"/>
      <c r="N184" s="197"/>
      <c r="O184" s="197"/>
      <c r="P184" s="198">
        <f>SUM(P185:P192)</f>
        <v>0</v>
      </c>
      <c r="Q184" s="197"/>
      <c r="R184" s="198">
        <f>SUM(R185:R192)</f>
        <v>2.3699999999999997E-3</v>
      </c>
      <c r="S184" s="197"/>
      <c r="T184" s="199">
        <f>SUM(T185:T192)</f>
        <v>0</v>
      </c>
      <c r="AR184" s="200" t="s">
        <v>219</v>
      </c>
      <c r="AT184" s="201" t="s">
        <v>75</v>
      </c>
      <c r="AU184" s="201" t="s">
        <v>83</v>
      </c>
      <c r="AY184" s="200" t="s">
        <v>201</v>
      </c>
      <c r="BK184" s="202">
        <f>SUM(BK185:BK192)</f>
        <v>0</v>
      </c>
    </row>
    <row r="185" spans="1:65" s="2" customFormat="1" ht="28.5" customHeight="1">
      <c r="A185" s="35"/>
      <c r="B185" s="36"/>
      <c r="C185" s="205" t="s">
        <v>308</v>
      </c>
      <c r="D185" s="205" t="s">
        <v>203</v>
      </c>
      <c r="E185" s="206" t="s">
        <v>3595</v>
      </c>
      <c r="F185" s="207" t="s">
        <v>3596</v>
      </c>
      <c r="G185" s="208" t="s">
        <v>366</v>
      </c>
      <c r="H185" s="209">
        <v>1</v>
      </c>
      <c r="I185" s="210"/>
      <c r="J185" s="211">
        <f t="shared" ref="J185:J192" si="0">ROUND(I185*H185,2)</f>
        <v>0</v>
      </c>
      <c r="K185" s="212"/>
      <c r="L185" s="40"/>
      <c r="M185" s="213" t="s">
        <v>1</v>
      </c>
      <c r="N185" s="214" t="s">
        <v>42</v>
      </c>
      <c r="O185" s="72"/>
      <c r="P185" s="215">
        <f t="shared" ref="P185:P192" si="1">O185*H185</f>
        <v>0</v>
      </c>
      <c r="Q185" s="215">
        <v>6.0000000000000002E-5</v>
      </c>
      <c r="R185" s="215">
        <f t="shared" ref="R185:R192" si="2">Q185*H185</f>
        <v>6.0000000000000002E-5</v>
      </c>
      <c r="S185" s="215">
        <v>0</v>
      </c>
      <c r="T185" s="216">
        <f t="shared" ref="T185:T192" si="3"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17" t="s">
        <v>652</v>
      </c>
      <c r="AT185" s="217" t="s">
        <v>203</v>
      </c>
      <c r="AU185" s="217" t="s">
        <v>88</v>
      </c>
      <c r="AY185" s="18" t="s">
        <v>201</v>
      </c>
      <c r="BE185" s="218">
        <f t="shared" ref="BE185:BE192" si="4">IF(N185="základná",J185,0)</f>
        <v>0</v>
      </c>
      <c r="BF185" s="218">
        <f t="shared" ref="BF185:BF192" si="5">IF(N185="znížená",J185,0)</f>
        <v>0</v>
      </c>
      <c r="BG185" s="218">
        <f t="shared" ref="BG185:BG192" si="6">IF(N185="zákl. prenesená",J185,0)</f>
        <v>0</v>
      </c>
      <c r="BH185" s="218">
        <f t="shared" ref="BH185:BH192" si="7">IF(N185="zníž. prenesená",J185,0)</f>
        <v>0</v>
      </c>
      <c r="BI185" s="218">
        <f t="shared" ref="BI185:BI192" si="8">IF(N185="nulová",J185,0)</f>
        <v>0</v>
      </c>
      <c r="BJ185" s="18" t="s">
        <v>88</v>
      </c>
      <c r="BK185" s="218">
        <f t="shared" ref="BK185:BK192" si="9">ROUND(I185*H185,2)</f>
        <v>0</v>
      </c>
      <c r="BL185" s="18" t="s">
        <v>652</v>
      </c>
      <c r="BM185" s="217" t="s">
        <v>3597</v>
      </c>
    </row>
    <row r="186" spans="1:65" s="2" customFormat="1" ht="30" customHeight="1">
      <c r="A186" s="35"/>
      <c r="B186" s="36"/>
      <c r="C186" s="253" t="s">
        <v>315</v>
      </c>
      <c r="D186" s="253" t="s">
        <v>585</v>
      </c>
      <c r="E186" s="254" t="s">
        <v>3180</v>
      </c>
      <c r="F186" s="255" t="s">
        <v>3598</v>
      </c>
      <c r="G186" s="256" t="s">
        <v>366</v>
      </c>
      <c r="H186" s="257">
        <v>1</v>
      </c>
      <c r="I186" s="258"/>
      <c r="J186" s="259">
        <f t="shared" si="0"/>
        <v>0</v>
      </c>
      <c r="K186" s="260"/>
      <c r="L186" s="261"/>
      <c r="M186" s="262" t="s">
        <v>1</v>
      </c>
      <c r="N186" s="263" t="s">
        <v>42</v>
      </c>
      <c r="O186" s="72"/>
      <c r="P186" s="215">
        <f t="shared" si="1"/>
        <v>0</v>
      </c>
      <c r="Q186" s="215">
        <v>1.1199999999999999E-3</v>
      </c>
      <c r="R186" s="215">
        <f t="shared" si="2"/>
        <v>1.1199999999999999E-3</v>
      </c>
      <c r="S186" s="215">
        <v>0</v>
      </c>
      <c r="T186" s="216">
        <f t="shared" si="3"/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17" t="s">
        <v>1027</v>
      </c>
      <c r="AT186" s="217" t="s">
        <v>585</v>
      </c>
      <c r="AU186" s="217" t="s">
        <v>88</v>
      </c>
      <c r="AY186" s="18" t="s">
        <v>201</v>
      </c>
      <c r="BE186" s="218">
        <f t="shared" si="4"/>
        <v>0</v>
      </c>
      <c r="BF186" s="218">
        <f t="shared" si="5"/>
        <v>0</v>
      </c>
      <c r="BG186" s="218">
        <f t="shared" si="6"/>
        <v>0</v>
      </c>
      <c r="BH186" s="218">
        <f t="shared" si="7"/>
        <v>0</v>
      </c>
      <c r="BI186" s="218">
        <f t="shared" si="8"/>
        <v>0</v>
      </c>
      <c r="BJ186" s="18" t="s">
        <v>88</v>
      </c>
      <c r="BK186" s="218">
        <f t="shared" si="9"/>
        <v>0</v>
      </c>
      <c r="BL186" s="18" t="s">
        <v>1027</v>
      </c>
      <c r="BM186" s="217" t="s">
        <v>3599</v>
      </c>
    </row>
    <row r="187" spans="1:65" s="2" customFormat="1" ht="16.5" customHeight="1">
      <c r="A187" s="35"/>
      <c r="B187" s="36"/>
      <c r="C187" s="205" t="s">
        <v>326</v>
      </c>
      <c r="D187" s="205" t="s">
        <v>203</v>
      </c>
      <c r="E187" s="206" t="s">
        <v>3537</v>
      </c>
      <c r="F187" s="207" t="s">
        <v>3538</v>
      </c>
      <c r="G187" s="208" t="s">
        <v>366</v>
      </c>
      <c r="H187" s="209">
        <v>1</v>
      </c>
      <c r="I187" s="210"/>
      <c r="J187" s="211">
        <f t="shared" si="0"/>
        <v>0</v>
      </c>
      <c r="K187" s="212"/>
      <c r="L187" s="40"/>
      <c r="M187" s="213" t="s">
        <v>1</v>
      </c>
      <c r="N187" s="214" t="s">
        <v>42</v>
      </c>
      <c r="O187" s="72"/>
      <c r="P187" s="215">
        <f t="shared" si="1"/>
        <v>0</v>
      </c>
      <c r="Q187" s="215">
        <v>0</v>
      </c>
      <c r="R187" s="215">
        <f t="shared" si="2"/>
        <v>0</v>
      </c>
      <c r="S187" s="215">
        <v>0</v>
      </c>
      <c r="T187" s="216">
        <f t="shared" si="3"/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17" t="s">
        <v>652</v>
      </c>
      <c r="AT187" s="217" t="s">
        <v>203</v>
      </c>
      <c r="AU187" s="217" t="s">
        <v>88</v>
      </c>
      <c r="AY187" s="18" t="s">
        <v>201</v>
      </c>
      <c r="BE187" s="218">
        <f t="shared" si="4"/>
        <v>0</v>
      </c>
      <c r="BF187" s="218">
        <f t="shared" si="5"/>
        <v>0</v>
      </c>
      <c r="BG187" s="218">
        <f t="shared" si="6"/>
        <v>0</v>
      </c>
      <c r="BH187" s="218">
        <f t="shared" si="7"/>
        <v>0</v>
      </c>
      <c r="BI187" s="218">
        <f t="shared" si="8"/>
        <v>0</v>
      </c>
      <c r="BJ187" s="18" t="s">
        <v>88</v>
      </c>
      <c r="BK187" s="218">
        <f t="shared" si="9"/>
        <v>0</v>
      </c>
      <c r="BL187" s="18" t="s">
        <v>652</v>
      </c>
      <c r="BM187" s="217" t="s">
        <v>3600</v>
      </c>
    </row>
    <row r="188" spans="1:65" s="2" customFormat="1" ht="30" customHeight="1">
      <c r="A188" s="35"/>
      <c r="B188" s="36"/>
      <c r="C188" s="253" t="s">
        <v>341</v>
      </c>
      <c r="D188" s="253" t="s">
        <v>585</v>
      </c>
      <c r="E188" s="254" t="s">
        <v>3540</v>
      </c>
      <c r="F188" s="255" t="s">
        <v>3541</v>
      </c>
      <c r="G188" s="256" t="s">
        <v>366</v>
      </c>
      <c r="H188" s="257">
        <v>1</v>
      </c>
      <c r="I188" s="258"/>
      <c r="J188" s="259">
        <f t="shared" si="0"/>
        <v>0</v>
      </c>
      <c r="K188" s="260"/>
      <c r="L188" s="261"/>
      <c r="M188" s="262" t="s">
        <v>1</v>
      </c>
      <c r="N188" s="263" t="s">
        <v>42</v>
      </c>
      <c r="O188" s="72"/>
      <c r="P188" s="215">
        <f t="shared" si="1"/>
        <v>0</v>
      </c>
      <c r="Q188" s="215">
        <v>1.1900000000000001E-3</v>
      </c>
      <c r="R188" s="215">
        <f t="shared" si="2"/>
        <v>1.1900000000000001E-3</v>
      </c>
      <c r="S188" s="215">
        <v>0</v>
      </c>
      <c r="T188" s="216">
        <f t="shared" si="3"/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17" t="s">
        <v>1027</v>
      </c>
      <c r="AT188" s="217" t="s">
        <v>585</v>
      </c>
      <c r="AU188" s="217" t="s">
        <v>88</v>
      </c>
      <c r="AY188" s="18" t="s">
        <v>201</v>
      </c>
      <c r="BE188" s="218">
        <f t="shared" si="4"/>
        <v>0</v>
      </c>
      <c r="BF188" s="218">
        <f t="shared" si="5"/>
        <v>0</v>
      </c>
      <c r="BG188" s="218">
        <f t="shared" si="6"/>
        <v>0</v>
      </c>
      <c r="BH188" s="218">
        <f t="shared" si="7"/>
        <v>0</v>
      </c>
      <c r="BI188" s="218">
        <f t="shared" si="8"/>
        <v>0</v>
      </c>
      <c r="BJ188" s="18" t="s">
        <v>88</v>
      </c>
      <c r="BK188" s="218">
        <f t="shared" si="9"/>
        <v>0</v>
      </c>
      <c r="BL188" s="18" t="s">
        <v>1027</v>
      </c>
      <c r="BM188" s="217" t="s">
        <v>3601</v>
      </c>
    </row>
    <row r="189" spans="1:65" s="2" customFormat="1" ht="21.75" customHeight="1">
      <c r="A189" s="35"/>
      <c r="B189" s="36"/>
      <c r="C189" s="205" t="s">
        <v>7</v>
      </c>
      <c r="D189" s="205" t="s">
        <v>203</v>
      </c>
      <c r="E189" s="206" t="s">
        <v>3543</v>
      </c>
      <c r="F189" s="207" t="s">
        <v>3544</v>
      </c>
      <c r="G189" s="208" t="s">
        <v>618</v>
      </c>
      <c r="H189" s="209">
        <v>35</v>
      </c>
      <c r="I189" s="210"/>
      <c r="J189" s="211">
        <f t="shared" si="0"/>
        <v>0</v>
      </c>
      <c r="K189" s="212"/>
      <c r="L189" s="40"/>
      <c r="M189" s="213" t="s">
        <v>1</v>
      </c>
      <c r="N189" s="214" t="s">
        <v>42</v>
      </c>
      <c r="O189" s="72"/>
      <c r="P189" s="215">
        <f t="shared" si="1"/>
        <v>0</v>
      </c>
      <c r="Q189" s="215">
        <v>0</v>
      </c>
      <c r="R189" s="215">
        <f t="shared" si="2"/>
        <v>0</v>
      </c>
      <c r="S189" s="215">
        <v>0</v>
      </c>
      <c r="T189" s="216">
        <f t="shared" si="3"/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17" t="s">
        <v>652</v>
      </c>
      <c r="AT189" s="217" t="s">
        <v>203</v>
      </c>
      <c r="AU189" s="217" t="s">
        <v>88</v>
      </c>
      <c r="AY189" s="18" t="s">
        <v>201</v>
      </c>
      <c r="BE189" s="218">
        <f t="shared" si="4"/>
        <v>0</v>
      </c>
      <c r="BF189" s="218">
        <f t="shared" si="5"/>
        <v>0</v>
      </c>
      <c r="BG189" s="218">
        <f t="shared" si="6"/>
        <v>0</v>
      </c>
      <c r="BH189" s="218">
        <f t="shared" si="7"/>
        <v>0</v>
      </c>
      <c r="BI189" s="218">
        <f t="shared" si="8"/>
        <v>0</v>
      </c>
      <c r="BJ189" s="18" t="s">
        <v>88</v>
      </c>
      <c r="BK189" s="218">
        <f t="shared" si="9"/>
        <v>0</v>
      </c>
      <c r="BL189" s="18" t="s">
        <v>652</v>
      </c>
      <c r="BM189" s="217" t="s">
        <v>3602</v>
      </c>
    </row>
    <row r="190" spans="1:65" s="2" customFormat="1" ht="16.5" customHeight="1">
      <c r="A190" s="35"/>
      <c r="B190" s="36"/>
      <c r="C190" s="205" t="s">
        <v>356</v>
      </c>
      <c r="D190" s="205" t="s">
        <v>203</v>
      </c>
      <c r="E190" s="206" t="s">
        <v>3546</v>
      </c>
      <c r="F190" s="207" t="s">
        <v>3547</v>
      </c>
      <c r="G190" s="208" t="s">
        <v>618</v>
      </c>
      <c r="H190" s="209">
        <v>35</v>
      </c>
      <c r="I190" s="210"/>
      <c r="J190" s="211">
        <f t="shared" si="0"/>
        <v>0</v>
      </c>
      <c r="K190" s="212"/>
      <c r="L190" s="40"/>
      <c r="M190" s="213" t="s">
        <v>1</v>
      </c>
      <c r="N190" s="214" t="s">
        <v>42</v>
      </c>
      <c r="O190" s="72"/>
      <c r="P190" s="215">
        <f t="shared" si="1"/>
        <v>0</v>
      </c>
      <c r="Q190" s="215">
        <v>0</v>
      </c>
      <c r="R190" s="215">
        <f t="shared" si="2"/>
        <v>0</v>
      </c>
      <c r="S190" s="215">
        <v>0</v>
      </c>
      <c r="T190" s="216">
        <f t="shared" si="3"/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17" t="s">
        <v>652</v>
      </c>
      <c r="AT190" s="217" t="s">
        <v>203</v>
      </c>
      <c r="AU190" s="217" t="s">
        <v>88</v>
      </c>
      <c r="AY190" s="18" t="s">
        <v>201</v>
      </c>
      <c r="BE190" s="218">
        <f t="shared" si="4"/>
        <v>0</v>
      </c>
      <c r="BF190" s="218">
        <f t="shared" si="5"/>
        <v>0</v>
      </c>
      <c r="BG190" s="218">
        <f t="shared" si="6"/>
        <v>0</v>
      </c>
      <c r="BH190" s="218">
        <f t="shared" si="7"/>
        <v>0</v>
      </c>
      <c r="BI190" s="218">
        <f t="shared" si="8"/>
        <v>0</v>
      </c>
      <c r="BJ190" s="18" t="s">
        <v>88</v>
      </c>
      <c r="BK190" s="218">
        <f t="shared" si="9"/>
        <v>0</v>
      </c>
      <c r="BL190" s="18" t="s">
        <v>652</v>
      </c>
      <c r="BM190" s="217" t="s">
        <v>3603</v>
      </c>
    </row>
    <row r="191" spans="1:65" s="2" customFormat="1" ht="16.5" customHeight="1">
      <c r="A191" s="35"/>
      <c r="B191" s="36"/>
      <c r="C191" s="205" t="s">
        <v>363</v>
      </c>
      <c r="D191" s="205" t="s">
        <v>203</v>
      </c>
      <c r="E191" s="206" t="s">
        <v>2864</v>
      </c>
      <c r="F191" s="207" t="s">
        <v>2865</v>
      </c>
      <c r="G191" s="208" t="s">
        <v>2862</v>
      </c>
      <c r="H191" s="282"/>
      <c r="I191" s="210"/>
      <c r="J191" s="211">
        <f t="shared" si="0"/>
        <v>0</v>
      </c>
      <c r="K191" s="212"/>
      <c r="L191" s="40"/>
      <c r="M191" s="213" t="s">
        <v>1</v>
      </c>
      <c r="N191" s="214" t="s">
        <v>42</v>
      </c>
      <c r="O191" s="72"/>
      <c r="P191" s="215">
        <f t="shared" si="1"/>
        <v>0</v>
      </c>
      <c r="Q191" s="215">
        <v>0</v>
      </c>
      <c r="R191" s="215">
        <f t="shared" si="2"/>
        <v>0</v>
      </c>
      <c r="S191" s="215">
        <v>0</v>
      </c>
      <c r="T191" s="216">
        <f t="shared" si="3"/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17" t="s">
        <v>1027</v>
      </c>
      <c r="AT191" s="217" t="s">
        <v>203</v>
      </c>
      <c r="AU191" s="217" t="s">
        <v>88</v>
      </c>
      <c r="AY191" s="18" t="s">
        <v>201</v>
      </c>
      <c r="BE191" s="218">
        <f t="shared" si="4"/>
        <v>0</v>
      </c>
      <c r="BF191" s="218">
        <f t="shared" si="5"/>
        <v>0</v>
      </c>
      <c r="BG191" s="218">
        <f t="shared" si="6"/>
        <v>0</v>
      </c>
      <c r="BH191" s="218">
        <f t="shared" si="7"/>
        <v>0</v>
      </c>
      <c r="BI191" s="218">
        <f t="shared" si="8"/>
        <v>0</v>
      </c>
      <c r="BJ191" s="18" t="s">
        <v>88</v>
      </c>
      <c r="BK191" s="218">
        <f t="shared" si="9"/>
        <v>0</v>
      </c>
      <c r="BL191" s="18" t="s">
        <v>1027</v>
      </c>
      <c r="BM191" s="217" t="s">
        <v>3604</v>
      </c>
    </row>
    <row r="192" spans="1:65" s="2" customFormat="1" ht="16.5" customHeight="1">
      <c r="A192" s="35"/>
      <c r="B192" s="36"/>
      <c r="C192" s="205" t="s">
        <v>369</v>
      </c>
      <c r="D192" s="205" t="s">
        <v>203</v>
      </c>
      <c r="E192" s="206" t="s">
        <v>2867</v>
      </c>
      <c r="F192" s="207" t="s">
        <v>2868</v>
      </c>
      <c r="G192" s="208" t="s">
        <v>2862</v>
      </c>
      <c r="H192" s="282"/>
      <c r="I192" s="210"/>
      <c r="J192" s="211">
        <f t="shared" si="0"/>
        <v>0</v>
      </c>
      <c r="K192" s="212"/>
      <c r="L192" s="40"/>
      <c r="M192" s="213" t="s">
        <v>1</v>
      </c>
      <c r="N192" s="214" t="s">
        <v>42</v>
      </c>
      <c r="O192" s="72"/>
      <c r="P192" s="215">
        <f t="shared" si="1"/>
        <v>0</v>
      </c>
      <c r="Q192" s="215">
        <v>0</v>
      </c>
      <c r="R192" s="215">
        <f t="shared" si="2"/>
        <v>0</v>
      </c>
      <c r="S192" s="215">
        <v>0</v>
      </c>
      <c r="T192" s="216">
        <f t="shared" si="3"/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17" t="s">
        <v>652</v>
      </c>
      <c r="AT192" s="217" t="s">
        <v>203</v>
      </c>
      <c r="AU192" s="217" t="s">
        <v>88</v>
      </c>
      <c r="AY192" s="18" t="s">
        <v>201</v>
      </c>
      <c r="BE192" s="218">
        <f t="shared" si="4"/>
        <v>0</v>
      </c>
      <c r="BF192" s="218">
        <f t="shared" si="5"/>
        <v>0</v>
      </c>
      <c r="BG192" s="218">
        <f t="shared" si="6"/>
        <v>0</v>
      </c>
      <c r="BH192" s="218">
        <f t="shared" si="7"/>
        <v>0</v>
      </c>
      <c r="BI192" s="218">
        <f t="shared" si="8"/>
        <v>0</v>
      </c>
      <c r="BJ192" s="18" t="s">
        <v>88</v>
      </c>
      <c r="BK192" s="218">
        <f t="shared" si="9"/>
        <v>0</v>
      </c>
      <c r="BL192" s="18" t="s">
        <v>652</v>
      </c>
      <c r="BM192" s="217" t="s">
        <v>3605</v>
      </c>
    </row>
    <row r="193" spans="1:65" s="12" customFormat="1" ht="25.9" customHeight="1">
      <c r="B193" s="189"/>
      <c r="C193" s="190"/>
      <c r="D193" s="191" t="s">
        <v>75</v>
      </c>
      <c r="E193" s="192" t="s">
        <v>2551</v>
      </c>
      <c r="F193" s="192" t="s">
        <v>2552</v>
      </c>
      <c r="G193" s="190"/>
      <c r="H193" s="190"/>
      <c r="I193" s="193"/>
      <c r="J193" s="194">
        <f>BK193</f>
        <v>0</v>
      </c>
      <c r="K193" s="190"/>
      <c r="L193" s="195"/>
      <c r="M193" s="196"/>
      <c r="N193" s="197"/>
      <c r="O193" s="197"/>
      <c r="P193" s="198">
        <f>P194</f>
        <v>0</v>
      </c>
      <c r="Q193" s="197"/>
      <c r="R193" s="198">
        <f>R194</f>
        <v>0</v>
      </c>
      <c r="S193" s="197"/>
      <c r="T193" s="199">
        <f>T194</f>
        <v>0</v>
      </c>
      <c r="AR193" s="200" t="s">
        <v>207</v>
      </c>
      <c r="AT193" s="201" t="s">
        <v>75</v>
      </c>
      <c r="AU193" s="201" t="s">
        <v>76</v>
      </c>
      <c r="AY193" s="200" t="s">
        <v>201</v>
      </c>
      <c r="BK193" s="202">
        <f>BK194</f>
        <v>0</v>
      </c>
    </row>
    <row r="194" spans="1:65" s="2" customFormat="1" ht="40.5" customHeight="1">
      <c r="A194" s="35"/>
      <c r="B194" s="36"/>
      <c r="C194" s="205" t="s">
        <v>375</v>
      </c>
      <c r="D194" s="205" t="s">
        <v>203</v>
      </c>
      <c r="E194" s="206" t="s">
        <v>2553</v>
      </c>
      <c r="F194" s="207" t="s">
        <v>3553</v>
      </c>
      <c r="G194" s="208" t="s">
        <v>2555</v>
      </c>
      <c r="H194" s="209">
        <v>15</v>
      </c>
      <c r="I194" s="210"/>
      <c r="J194" s="211">
        <f>ROUND(I194*H194,2)</f>
        <v>0</v>
      </c>
      <c r="K194" s="212"/>
      <c r="L194" s="40"/>
      <c r="M194" s="274" t="s">
        <v>1</v>
      </c>
      <c r="N194" s="275" t="s">
        <v>42</v>
      </c>
      <c r="O194" s="276"/>
      <c r="P194" s="277">
        <f>O194*H194</f>
        <v>0</v>
      </c>
      <c r="Q194" s="277">
        <v>0</v>
      </c>
      <c r="R194" s="277">
        <f>Q194*H194</f>
        <v>0</v>
      </c>
      <c r="S194" s="277">
        <v>0</v>
      </c>
      <c r="T194" s="278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17" t="s">
        <v>2556</v>
      </c>
      <c r="AT194" s="217" t="s">
        <v>203</v>
      </c>
      <c r="AU194" s="217" t="s">
        <v>83</v>
      </c>
      <c r="AY194" s="18" t="s">
        <v>201</v>
      </c>
      <c r="BE194" s="218">
        <f>IF(N194="základná",J194,0)</f>
        <v>0</v>
      </c>
      <c r="BF194" s="218">
        <f>IF(N194="znížená",J194,0)</f>
        <v>0</v>
      </c>
      <c r="BG194" s="218">
        <f>IF(N194="zákl. prenesená",J194,0)</f>
        <v>0</v>
      </c>
      <c r="BH194" s="218">
        <f>IF(N194="zníž. prenesená",J194,0)</f>
        <v>0</v>
      </c>
      <c r="BI194" s="218">
        <f>IF(N194="nulová",J194,0)</f>
        <v>0</v>
      </c>
      <c r="BJ194" s="18" t="s">
        <v>88</v>
      </c>
      <c r="BK194" s="218">
        <f>ROUND(I194*H194,2)</f>
        <v>0</v>
      </c>
      <c r="BL194" s="18" t="s">
        <v>2556</v>
      </c>
      <c r="BM194" s="217" t="s">
        <v>3606</v>
      </c>
    </row>
    <row r="195" spans="1:65" s="2" customFormat="1" ht="6.95" customHeight="1">
      <c r="A195" s="35"/>
      <c r="B195" s="55"/>
      <c r="C195" s="56"/>
      <c r="D195" s="56"/>
      <c r="E195" s="56"/>
      <c r="F195" s="56"/>
      <c r="G195" s="56"/>
      <c r="H195" s="56"/>
      <c r="I195" s="155"/>
      <c r="J195" s="56"/>
      <c r="K195" s="56"/>
      <c r="L195" s="40"/>
      <c r="M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</row>
  </sheetData>
  <autoFilter ref="C127:K194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72"/>
  <sheetViews>
    <sheetView showGridLines="0" topLeftCell="A139" zoomScale="80" zoomScaleNormal="80" workbookViewId="0">
      <selection activeCell="A161" sqref="A161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12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1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AT2" s="18" t="s">
        <v>134</v>
      </c>
    </row>
    <row r="3" spans="1:46" s="1" customFormat="1" ht="6.95" customHeight="1">
      <c r="B3" s="113"/>
      <c r="C3" s="114"/>
      <c r="D3" s="114"/>
      <c r="E3" s="114"/>
      <c r="F3" s="114"/>
      <c r="G3" s="114"/>
      <c r="H3" s="114"/>
      <c r="I3" s="115"/>
      <c r="J3" s="114"/>
      <c r="K3" s="114"/>
      <c r="L3" s="21"/>
      <c r="AT3" s="18" t="s">
        <v>76</v>
      </c>
    </row>
    <row r="4" spans="1:46" s="1" customFormat="1" ht="24.95" customHeight="1">
      <c r="B4" s="21"/>
      <c r="D4" s="116" t="s">
        <v>149</v>
      </c>
      <c r="I4" s="112"/>
      <c r="L4" s="21"/>
      <c r="M4" s="117" t="s">
        <v>9</v>
      </c>
      <c r="AT4" s="18" t="s">
        <v>4</v>
      </c>
    </row>
    <row r="5" spans="1:46" s="1" customFormat="1" ht="6.95" customHeight="1">
      <c r="B5" s="21"/>
      <c r="I5" s="112"/>
      <c r="L5" s="21"/>
    </row>
    <row r="6" spans="1:46" s="1" customFormat="1" ht="12" customHeight="1">
      <c r="B6" s="21"/>
      <c r="D6" s="118" t="s">
        <v>15</v>
      </c>
      <c r="I6" s="112"/>
      <c r="L6" s="21"/>
    </row>
    <row r="7" spans="1:46" s="1" customFormat="1" ht="23.25" customHeight="1">
      <c r="B7" s="21"/>
      <c r="E7" s="339" t="str">
        <f>'Časť 1'!K6</f>
        <v>Detské jasle Komárno - výstavba zariadenia služieb rodinného a pracovného života</v>
      </c>
      <c r="F7" s="340"/>
      <c r="G7" s="340"/>
      <c r="H7" s="340"/>
      <c r="I7" s="112"/>
      <c r="L7" s="21"/>
    </row>
    <row r="8" spans="1:46" s="1" customFormat="1" ht="12" customHeight="1">
      <c r="B8" s="21"/>
      <c r="D8" s="118" t="s">
        <v>150</v>
      </c>
      <c r="I8" s="112"/>
      <c r="L8" s="21"/>
    </row>
    <row r="9" spans="1:46" s="2" customFormat="1" ht="16.5" customHeight="1">
      <c r="A9" s="35"/>
      <c r="B9" s="40"/>
      <c r="C9" s="35"/>
      <c r="D9" s="35"/>
      <c r="E9" s="339" t="s">
        <v>3607</v>
      </c>
      <c r="F9" s="341"/>
      <c r="G9" s="341"/>
      <c r="H9" s="341"/>
      <c r="I9" s="119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18" t="s">
        <v>152</v>
      </c>
      <c r="E10" s="35"/>
      <c r="F10" s="35"/>
      <c r="G10" s="35"/>
      <c r="H10" s="35"/>
      <c r="I10" s="119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42" t="s">
        <v>3608</v>
      </c>
      <c r="F11" s="341"/>
      <c r="G11" s="341"/>
      <c r="H11" s="341"/>
      <c r="I11" s="119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>
      <c r="A12" s="35"/>
      <c r="B12" s="40"/>
      <c r="C12" s="35"/>
      <c r="D12" s="35"/>
      <c r="E12" s="35"/>
      <c r="F12" s="35"/>
      <c r="G12" s="35"/>
      <c r="H12" s="35"/>
      <c r="I12" s="119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18" t="s">
        <v>17</v>
      </c>
      <c r="E13" s="35"/>
      <c r="F13" s="111" t="s">
        <v>1</v>
      </c>
      <c r="G13" s="35"/>
      <c r="H13" s="35"/>
      <c r="I13" s="120" t="s">
        <v>18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8" t="s">
        <v>19</v>
      </c>
      <c r="E14" s="35"/>
      <c r="F14" s="111" t="s">
        <v>20</v>
      </c>
      <c r="G14" s="35"/>
      <c r="H14" s="35"/>
      <c r="I14" s="120" t="s">
        <v>21</v>
      </c>
      <c r="J14" s="121" t="str">
        <f>'Časť 1'!AN9</f>
        <v>21. 4. 2020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119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18" t="s">
        <v>23</v>
      </c>
      <c r="E16" s="35"/>
      <c r="F16" s="35"/>
      <c r="G16" s="35"/>
      <c r="H16" s="35"/>
      <c r="I16" s="120" t="s">
        <v>24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25</v>
      </c>
      <c r="F17" s="35"/>
      <c r="G17" s="35"/>
      <c r="H17" s="35"/>
      <c r="I17" s="120" t="s">
        <v>26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119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18" t="s">
        <v>27</v>
      </c>
      <c r="E19" s="35"/>
      <c r="F19" s="35"/>
      <c r="G19" s="35"/>
      <c r="H19" s="35"/>
      <c r="I19" s="120" t="s">
        <v>24</v>
      </c>
      <c r="J19" s="31" t="str">
        <f>'Časť 1'!AN14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43" t="str">
        <f>'Časť 1'!E15</f>
        <v>Vyplň údaj</v>
      </c>
      <c r="F20" s="344"/>
      <c r="G20" s="344"/>
      <c r="H20" s="344"/>
      <c r="I20" s="120" t="s">
        <v>26</v>
      </c>
      <c r="J20" s="31" t="str">
        <f>'Časť 1'!AN15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119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18" t="s">
        <v>29</v>
      </c>
      <c r="E22" s="35"/>
      <c r="F22" s="35"/>
      <c r="G22" s="35"/>
      <c r="H22" s="35"/>
      <c r="I22" s="120" t="s">
        <v>24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30</v>
      </c>
      <c r="F23" s="35"/>
      <c r="G23" s="35"/>
      <c r="H23" s="35"/>
      <c r="I23" s="120" t="s">
        <v>26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119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18" t="s">
        <v>32</v>
      </c>
      <c r="E25" s="35"/>
      <c r="F25" s="35"/>
      <c r="G25" s="35"/>
      <c r="H25" s="35"/>
      <c r="I25" s="120" t="s">
        <v>24</v>
      </c>
      <c r="J25" s="111" t="str">
        <f>IF('Časť 1'!AN20="","",'Časť 1'!AN20)</f>
        <v/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tr">
        <f>IF('Časť 1'!E21="","",'Časť 1'!E21)</f>
        <v xml:space="preserve"> </v>
      </c>
      <c r="F26" s="35"/>
      <c r="G26" s="35"/>
      <c r="H26" s="35"/>
      <c r="I26" s="120" t="s">
        <v>26</v>
      </c>
      <c r="J26" s="111" t="str">
        <f>IF('Časť 1'!AN21="","",'Časť 1'!AN21)</f>
        <v/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119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18" t="s">
        <v>34</v>
      </c>
      <c r="E28" s="35"/>
      <c r="F28" s="35"/>
      <c r="G28" s="35"/>
      <c r="H28" s="35"/>
      <c r="I28" s="119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23.25" customHeight="1">
      <c r="A29" s="122"/>
      <c r="B29" s="123"/>
      <c r="C29" s="122"/>
      <c r="D29" s="122"/>
      <c r="E29" s="345" t="s">
        <v>154</v>
      </c>
      <c r="F29" s="345"/>
      <c r="G29" s="345"/>
      <c r="H29" s="345"/>
      <c r="I29" s="124"/>
      <c r="J29" s="122"/>
      <c r="K29" s="122"/>
      <c r="L29" s="125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119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6"/>
      <c r="E31" s="126"/>
      <c r="F31" s="126"/>
      <c r="G31" s="126"/>
      <c r="H31" s="126"/>
      <c r="I31" s="127"/>
      <c r="J31" s="126"/>
      <c r="K31" s="126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8" t="s">
        <v>36</v>
      </c>
      <c r="E32" s="35"/>
      <c r="F32" s="35"/>
      <c r="G32" s="35"/>
      <c r="H32" s="35"/>
      <c r="I32" s="119"/>
      <c r="J32" s="129">
        <f>ROUND(J125,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6"/>
      <c r="E33" s="126"/>
      <c r="F33" s="126"/>
      <c r="G33" s="126"/>
      <c r="H33" s="126"/>
      <c r="I33" s="127"/>
      <c r="J33" s="126"/>
      <c r="K33" s="126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30" t="s">
        <v>38</v>
      </c>
      <c r="G34" s="35"/>
      <c r="H34" s="35"/>
      <c r="I34" s="131" t="s">
        <v>37</v>
      </c>
      <c r="J34" s="130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32" t="s">
        <v>40</v>
      </c>
      <c r="E35" s="118" t="s">
        <v>41</v>
      </c>
      <c r="F35" s="133">
        <f>ROUND((SUM(BE125:BE171)),  2)</f>
        <v>0</v>
      </c>
      <c r="G35" s="35"/>
      <c r="H35" s="35"/>
      <c r="I35" s="134">
        <v>0.2</v>
      </c>
      <c r="J35" s="133">
        <f>ROUND(((SUM(BE125:BE171))*I35),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18" t="s">
        <v>42</v>
      </c>
      <c r="F36" s="133">
        <f>ROUND((SUM(BF125:BF171)),  2)</f>
        <v>0</v>
      </c>
      <c r="G36" s="35"/>
      <c r="H36" s="35"/>
      <c r="I36" s="134">
        <v>0.2</v>
      </c>
      <c r="J36" s="133">
        <f>ROUND(((SUM(BF125:BF171))*I36),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8" t="s">
        <v>43</v>
      </c>
      <c r="F37" s="133">
        <f>ROUND((SUM(BG125:BG171)),  2)</f>
        <v>0</v>
      </c>
      <c r="G37" s="35"/>
      <c r="H37" s="35"/>
      <c r="I37" s="134">
        <v>0.2</v>
      </c>
      <c r="J37" s="133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18" t="s">
        <v>44</v>
      </c>
      <c r="F38" s="133">
        <f>ROUND((SUM(BH125:BH171)),  2)</f>
        <v>0</v>
      </c>
      <c r="G38" s="35"/>
      <c r="H38" s="35"/>
      <c r="I38" s="134">
        <v>0.2</v>
      </c>
      <c r="J38" s="133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18" t="s">
        <v>45</v>
      </c>
      <c r="F39" s="133">
        <f>ROUND((SUM(BI125:BI171)),  2)</f>
        <v>0</v>
      </c>
      <c r="G39" s="35"/>
      <c r="H39" s="35"/>
      <c r="I39" s="134">
        <v>0</v>
      </c>
      <c r="J39" s="133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119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5"/>
      <c r="D41" s="136" t="s">
        <v>46</v>
      </c>
      <c r="E41" s="137"/>
      <c r="F41" s="137"/>
      <c r="G41" s="138" t="s">
        <v>47</v>
      </c>
      <c r="H41" s="139" t="s">
        <v>48</v>
      </c>
      <c r="I41" s="140"/>
      <c r="J41" s="141">
        <f>SUM(J32:J39)</f>
        <v>0</v>
      </c>
      <c r="K41" s="142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119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I43" s="112"/>
      <c r="L43" s="21"/>
    </row>
    <row r="44" spans="1:31" s="1" customFormat="1" ht="14.45" customHeight="1">
      <c r="B44" s="21"/>
      <c r="I44" s="112"/>
      <c r="L44" s="21"/>
    </row>
    <row r="45" spans="1:31" s="1" customFormat="1" ht="14.45" customHeight="1">
      <c r="B45" s="21"/>
      <c r="I45" s="112"/>
      <c r="L45" s="21"/>
    </row>
    <row r="46" spans="1:31" s="1" customFormat="1" ht="14.45" customHeight="1">
      <c r="B46" s="21"/>
      <c r="I46" s="112"/>
      <c r="L46" s="21"/>
    </row>
    <row r="47" spans="1:31" s="1" customFormat="1" ht="14.45" customHeight="1">
      <c r="B47" s="21"/>
      <c r="I47" s="112"/>
      <c r="L47" s="21"/>
    </row>
    <row r="48" spans="1:31" s="1" customFormat="1" ht="14.45" customHeight="1">
      <c r="B48" s="21"/>
      <c r="I48" s="112"/>
      <c r="L48" s="21"/>
    </row>
    <row r="49" spans="1:31" s="1" customFormat="1" ht="14.45" customHeight="1">
      <c r="B49" s="21"/>
      <c r="I49" s="112"/>
      <c r="L49" s="21"/>
    </row>
    <row r="50" spans="1:31" s="2" customFormat="1" ht="14.45" customHeight="1">
      <c r="B50" s="52"/>
      <c r="D50" s="143" t="s">
        <v>49</v>
      </c>
      <c r="E50" s="144"/>
      <c r="F50" s="144"/>
      <c r="G50" s="143" t="s">
        <v>50</v>
      </c>
      <c r="H50" s="144"/>
      <c r="I50" s="145"/>
      <c r="J50" s="144"/>
      <c r="K50" s="144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6" t="s">
        <v>51</v>
      </c>
      <c r="E61" s="147"/>
      <c r="F61" s="148" t="s">
        <v>52</v>
      </c>
      <c r="G61" s="146" t="s">
        <v>51</v>
      </c>
      <c r="H61" s="147"/>
      <c r="I61" s="149"/>
      <c r="J61" s="150" t="s">
        <v>52</v>
      </c>
      <c r="K61" s="147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43" t="s">
        <v>53</v>
      </c>
      <c r="E65" s="151"/>
      <c r="F65" s="151"/>
      <c r="G65" s="143" t="s">
        <v>54</v>
      </c>
      <c r="H65" s="151"/>
      <c r="I65" s="152"/>
      <c r="J65" s="151"/>
      <c r="K65" s="151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6" t="s">
        <v>51</v>
      </c>
      <c r="E76" s="147"/>
      <c r="F76" s="148" t="s">
        <v>52</v>
      </c>
      <c r="G76" s="146" t="s">
        <v>51</v>
      </c>
      <c r="H76" s="147"/>
      <c r="I76" s="149"/>
      <c r="J76" s="150" t="s">
        <v>52</v>
      </c>
      <c r="K76" s="147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53"/>
      <c r="C77" s="154"/>
      <c r="D77" s="154"/>
      <c r="E77" s="154"/>
      <c r="F77" s="154"/>
      <c r="G77" s="154"/>
      <c r="H77" s="154"/>
      <c r="I77" s="155"/>
      <c r="J77" s="154"/>
      <c r="K77" s="154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56"/>
      <c r="C81" s="157"/>
      <c r="D81" s="157"/>
      <c r="E81" s="157"/>
      <c r="F81" s="157"/>
      <c r="G81" s="157"/>
      <c r="H81" s="157"/>
      <c r="I81" s="158"/>
      <c r="J81" s="157"/>
      <c r="K81" s="157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155</v>
      </c>
      <c r="D82" s="37"/>
      <c r="E82" s="37"/>
      <c r="F82" s="37"/>
      <c r="G82" s="37"/>
      <c r="H82" s="37"/>
      <c r="I82" s="119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119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119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23.25" customHeight="1">
      <c r="A85" s="35"/>
      <c r="B85" s="36"/>
      <c r="C85" s="37"/>
      <c r="D85" s="37"/>
      <c r="E85" s="337" t="str">
        <f>E7</f>
        <v>Detské jasle Komárno - výstavba zariadenia služieb rodinného a pracovného života</v>
      </c>
      <c r="F85" s="338"/>
      <c r="G85" s="338"/>
      <c r="H85" s="338"/>
      <c r="I85" s="119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150</v>
      </c>
      <c r="D86" s="23"/>
      <c r="E86" s="23"/>
      <c r="F86" s="23"/>
      <c r="G86" s="23"/>
      <c r="H86" s="23"/>
      <c r="I86" s="112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37" t="s">
        <v>3607</v>
      </c>
      <c r="F87" s="336"/>
      <c r="G87" s="336"/>
      <c r="H87" s="336"/>
      <c r="I87" s="119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152</v>
      </c>
      <c r="D88" s="37"/>
      <c r="E88" s="37"/>
      <c r="F88" s="37"/>
      <c r="G88" s="37"/>
      <c r="H88" s="37"/>
      <c r="I88" s="119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305" t="str">
        <f>E11</f>
        <v>01 - SO-05.1  Elektrická prípojka (RIS10-RE)</v>
      </c>
      <c r="F89" s="336"/>
      <c r="G89" s="336"/>
      <c r="H89" s="336"/>
      <c r="I89" s="119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119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19</v>
      </c>
      <c r="D91" s="37"/>
      <c r="E91" s="37"/>
      <c r="F91" s="28" t="str">
        <f>F14</f>
        <v>Komárno, Ul. gen. Klapku, p. č. 7046/4, 7051/393</v>
      </c>
      <c r="G91" s="37"/>
      <c r="H91" s="37"/>
      <c r="I91" s="120" t="s">
        <v>21</v>
      </c>
      <c r="J91" s="67" t="str">
        <f>IF(J14="","",J14)</f>
        <v>21. 4. 2020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119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23</v>
      </c>
      <c r="D93" s="37"/>
      <c r="E93" s="37"/>
      <c r="F93" s="28" t="str">
        <f>E17</f>
        <v>Amante n. o., Marcelová</v>
      </c>
      <c r="G93" s="37"/>
      <c r="H93" s="37"/>
      <c r="I93" s="120" t="s">
        <v>29</v>
      </c>
      <c r="J93" s="33" t="str">
        <f>E23</f>
        <v>Ing. Olivér Csémy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27</v>
      </c>
      <c r="D94" s="37"/>
      <c r="E94" s="37"/>
      <c r="F94" s="28" t="str">
        <f>IF(E20="","",E20)</f>
        <v>Vyplň údaj</v>
      </c>
      <c r="G94" s="37"/>
      <c r="H94" s="37"/>
      <c r="I94" s="120" t="s">
        <v>32</v>
      </c>
      <c r="J94" s="33" t="str">
        <f>E26</f>
        <v xml:space="preserve"> 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119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9" t="s">
        <v>156</v>
      </c>
      <c r="D96" s="160"/>
      <c r="E96" s="160"/>
      <c r="F96" s="160"/>
      <c r="G96" s="160"/>
      <c r="H96" s="160"/>
      <c r="I96" s="161"/>
      <c r="J96" s="162" t="s">
        <v>157</v>
      </c>
      <c r="K96" s="160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119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63" t="s">
        <v>158</v>
      </c>
      <c r="D98" s="37"/>
      <c r="E98" s="37"/>
      <c r="F98" s="37"/>
      <c r="G98" s="37"/>
      <c r="H98" s="37"/>
      <c r="I98" s="119"/>
      <c r="J98" s="85">
        <f>J125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159</v>
      </c>
    </row>
    <row r="99" spans="1:47" s="9" customFormat="1" ht="24.95" customHeight="1">
      <c r="B99" s="164"/>
      <c r="C99" s="165"/>
      <c r="D99" s="166" t="s">
        <v>2572</v>
      </c>
      <c r="E99" s="167"/>
      <c r="F99" s="167"/>
      <c r="G99" s="167"/>
      <c r="H99" s="167"/>
      <c r="I99" s="168"/>
      <c r="J99" s="169">
        <f>J126</f>
        <v>0</v>
      </c>
      <c r="K99" s="165"/>
      <c r="L99" s="170"/>
    </row>
    <row r="100" spans="1:47" s="10" customFormat="1" ht="19.899999999999999" customHeight="1">
      <c r="B100" s="171"/>
      <c r="C100" s="105"/>
      <c r="D100" s="172" t="s">
        <v>2573</v>
      </c>
      <c r="E100" s="173"/>
      <c r="F100" s="173"/>
      <c r="G100" s="173"/>
      <c r="H100" s="173"/>
      <c r="I100" s="174"/>
      <c r="J100" s="175">
        <f>J127</f>
        <v>0</v>
      </c>
      <c r="K100" s="105"/>
      <c r="L100" s="176"/>
    </row>
    <row r="101" spans="1:47" s="10" customFormat="1" ht="19.899999999999999" customHeight="1">
      <c r="B101" s="171"/>
      <c r="C101" s="105"/>
      <c r="D101" s="172" t="s">
        <v>3609</v>
      </c>
      <c r="E101" s="173"/>
      <c r="F101" s="173"/>
      <c r="G101" s="173"/>
      <c r="H101" s="173"/>
      <c r="I101" s="174"/>
      <c r="J101" s="175">
        <f>J151</f>
        <v>0</v>
      </c>
      <c r="K101" s="105"/>
      <c r="L101" s="176"/>
    </row>
    <row r="102" spans="1:47" s="9" customFormat="1" ht="24.95" customHeight="1">
      <c r="B102" s="164"/>
      <c r="C102" s="165"/>
      <c r="D102" s="166" t="s">
        <v>2300</v>
      </c>
      <c r="E102" s="167"/>
      <c r="F102" s="167"/>
      <c r="G102" s="167"/>
      <c r="H102" s="167"/>
      <c r="I102" s="168"/>
      <c r="J102" s="169">
        <f>J168</f>
        <v>0</v>
      </c>
      <c r="K102" s="165"/>
      <c r="L102" s="170"/>
    </row>
    <row r="103" spans="1:47" s="9" customFormat="1" ht="24.95" customHeight="1">
      <c r="B103" s="164"/>
      <c r="C103" s="165"/>
      <c r="D103" s="166" t="s">
        <v>2301</v>
      </c>
      <c r="E103" s="167"/>
      <c r="F103" s="167"/>
      <c r="G103" s="167"/>
      <c r="H103" s="167"/>
      <c r="I103" s="168"/>
      <c r="J103" s="169">
        <f>J170</f>
        <v>0</v>
      </c>
      <c r="K103" s="165"/>
      <c r="L103" s="170"/>
    </row>
    <row r="104" spans="1:47" s="2" customFormat="1" ht="21.75" customHeight="1">
      <c r="A104" s="35"/>
      <c r="B104" s="36"/>
      <c r="C104" s="37"/>
      <c r="D104" s="37"/>
      <c r="E104" s="37"/>
      <c r="F104" s="37"/>
      <c r="G104" s="37"/>
      <c r="H104" s="37"/>
      <c r="I104" s="119"/>
      <c r="J104" s="37"/>
      <c r="K104" s="37"/>
      <c r="L104" s="52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pans="1:47" s="2" customFormat="1" ht="6.95" customHeight="1">
      <c r="A105" s="35"/>
      <c r="B105" s="55"/>
      <c r="C105" s="56"/>
      <c r="D105" s="56"/>
      <c r="E105" s="56"/>
      <c r="F105" s="56"/>
      <c r="G105" s="56"/>
      <c r="H105" s="56"/>
      <c r="I105" s="155"/>
      <c r="J105" s="56"/>
      <c r="K105" s="56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9" spans="1:47" s="2" customFormat="1" ht="6.95" customHeight="1">
      <c r="A109" s="35"/>
      <c r="B109" s="57"/>
      <c r="C109" s="58"/>
      <c r="D109" s="58"/>
      <c r="E109" s="58"/>
      <c r="F109" s="58"/>
      <c r="G109" s="58"/>
      <c r="H109" s="58"/>
      <c r="I109" s="158"/>
      <c r="J109" s="58"/>
      <c r="K109" s="58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24.95" customHeight="1">
      <c r="A110" s="35"/>
      <c r="B110" s="36"/>
      <c r="C110" s="24" t="s">
        <v>188</v>
      </c>
      <c r="D110" s="37"/>
      <c r="E110" s="37"/>
      <c r="F110" s="37"/>
      <c r="G110" s="37"/>
      <c r="H110" s="37"/>
      <c r="I110" s="119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47" s="2" customFormat="1" ht="6.95" customHeight="1">
      <c r="A111" s="35"/>
      <c r="B111" s="36"/>
      <c r="C111" s="37"/>
      <c r="D111" s="37"/>
      <c r="E111" s="37"/>
      <c r="F111" s="37"/>
      <c r="G111" s="37"/>
      <c r="H111" s="37"/>
      <c r="I111" s="119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2" customFormat="1" ht="12" customHeight="1">
      <c r="A112" s="35"/>
      <c r="B112" s="36"/>
      <c r="C112" s="30" t="s">
        <v>15</v>
      </c>
      <c r="D112" s="37"/>
      <c r="E112" s="37"/>
      <c r="F112" s="37"/>
      <c r="G112" s="37"/>
      <c r="H112" s="37"/>
      <c r="I112" s="119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23.25" customHeight="1">
      <c r="A113" s="35"/>
      <c r="B113" s="36"/>
      <c r="C113" s="37"/>
      <c r="D113" s="37"/>
      <c r="E113" s="337" t="str">
        <f>E7</f>
        <v>Detské jasle Komárno - výstavba zariadenia služieb rodinného a pracovného života</v>
      </c>
      <c r="F113" s="338"/>
      <c r="G113" s="338"/>
      <c r="H113" s="338"/>
      <c r="I113" s="119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1" customFormat="1" ht="12" customHeight="1">
      <c r="B114" s="22"/>
      <c r="C114" s="30" t="s">
        <v>150</v>
      </c>
      <c r="D114" s="23"/>
      <c r="E114" s="23"/>
      <c r="F114" s="23"/>
      <c r="G114" s="23"/>
      <c r="H114" s="23"/>
      <c r="I114" s="112"/>
      <c r="J114" s="23"/>
      <c r="K114" s="23"/>
      <c r="L114" s="21"/>
    </row>
    <row r="115" spans="1:65" s="2" customFormat="1" ht="16.5" customHeight="1">
      <c r="A115" s="35"/>
      <c r="B115" s="36"/>
      <c r="C115" s="37"/>
      <c r="D115" s="37"/>
      <c r="E115" s="337" t="s">
        <v>3607</v>
      </c>
      <c r="F115" s="336"/>
      <c r="G115" s="336"/>
      <c r="H115" s="336"/>
      <c r="I115" s="119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152</v>
      </c>
      <c r="D116" s="37"/>
      <c r="E116" s="37"/>
      <c r="F116" s="37"/>
      <c r="G116" s="37"/>
      <c r="H116" s="37"/>
      <c r="I116" s="119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6.5" customHeight="1">
      <c r="A117" s="35"/>
      <c r="B117" s="36"/>
      <c r="C117" s="37"/>
      <c r="D117" s="37"/>
      <c r="E117" s="305" t="str">
        <f>E11</f>
        <v>01 - SO-05.1  Elektrická prípojka (RIS10-RE)</v>
      </c>
      <c r="F117" s="336"/>
      <c r="G117" s="336"/>
      <c r="H117" s="336"/>
      <c r="I117" s="119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6.95" customHeight="1">
      <c r="A118" s="35"/>
      <c r="B118" s="36"/>
      <c r="C118" s="37"/>
      <c r="D118" s="37"/>
      <c r="E118" s="37"/>
      <c r="F118" s="37"/>
      <c r="G118" s="37"/>
      <c r="H118" s="37"/>
      <c r="I118" s="119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2" customHeight="1">
      <c r="A119" s="35"/>
      <c r="B119" s="36"/>
      <c r="C119" s="30" t="s">
        <v>19</v>
      </c>
      <c r="D119" s="37"/>
      <c r="E119" s="37"/>
      <c r="F119" s="28" t="str">
        <f>F14</f>
        <v>Komárno, Ul. gen. Klapku, p. č. 7046/4, 7051/393</v>
      </c>
      <c r="G119" s="37"/>
      <c r="H119" s="37"/>
      <c r="I119" s="120" t="s">
        <v>21</v>
      </c>
      <c r="J119" s="67" t="str">
        <f>IF(J14="","",J14)</f>
        <v>21. 4. 2020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6.95" customHeight="1">
      <c r="A120" s="35"/>
      <c r="B120" s="36"/>
      <c r="C120" s="37"/>
      <c r="D120" s="37"/>
      <c r="E120" s="37"/>
      <c r="F120" s="37"/>
      <c r="G120" s="37"/>
      <c r="H120" s="37"/>
      <c r="I120" s="119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5.2" customHeight="1">
      <c r="A121" s="35"/>
      <c r="B121" s="36"/>
      <c r="C121" s="30" t="s">
        <v>23</v>
      </c>
      <c r="D121" s="37"/>
      <c r="E121" s="37"/>
      <c r="F121" s="28" t="str">
        <f>E17</f>
        <v>Amante n. o., Marcelová</v>
      </c>
      <c r="G121" s="37"/>
      <c r="H121" s="37"/>
      <c r="I121" s="120" t="s">
        <v>29</v>
      </c>
      <c r="J121" s="33" t="str">
        <f>E23</f>
        <v>Ing. Olivér Csémy</v>
      </c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2" customFormat="1" ht="15.2" customHeight="1">
      <c r="A122" s="35"/>
      <c r="B122" s="36"/>
      <c r="C122" s="30" t="s">
        <v>27</v>
      </c>
      <c r="D122" s="37"/>
      <c r="E122" s="37"/>
      <c r="F122" s="28" t="str">
        <f>IF(E20="","",E20)</f>
        <v>Vyplň údaj</v>
      </c>
      <c r="G122" s="37"/>
      <c r="H122" s="37"/>
      <c r="I122" s="120" t="s">
        <v>32</v>
      </c>
      <c r="J122" s="33" t="str">
        <f>E26</f>
        <v xml:space="preserve"> </v>
      </c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5" s="2" customFormat="1" ht="10.35" customHeight="1">
      <c r="A123" s="35"/>
      <c r="B123" s="36"/>
      <c r="C123" s="37"/>
      <c r="D123" s="37"/>
      <c r="E123" s="37"/>
      <c r="F123" s="37"/>
      <c r="G123" s="37"/>
      <c r="H123" s="37"/>
      <c r="I123" s="119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5" s="11" customFormat="1" ht="57.75" customHeight="1">
      <c r="A124" s="177"/>
      <c r="B124" s="178"/>
      <c r="C124" s="179" t="s">
        <v>189</v>
      </c>
      <c r="D124" s="180" t="s">
        <v>61</v>
      </c>
      <c r="E124" s="180" t="s">
        <v>57</v>
      </c>
      <c r="F124" s="180" t="s">
        <v>58</v>
      </c>
      <c r="G124" s="180" t="s">
        <v>190</v>
      </c>
      <c r="H124" s="180" t="s">
        <v>191</v>
      </c>
      <c r="I124" s="181" t="s">
        <v>3986</v>
      </c>
      <c r="J124" s="182" t="s">
        <v>3987</v>
      </c>
      <c r="K124" s="183" t="s">
        <v>192</v>
      </c>
      <c r="L124" s="286" t="s">
        <v>3988</v>
      </c>
      <c r="M124" s="76" t="s">
        <v>1</v>
      </c>
      <c r="N124" s="77" t="s">
        <v>40</v>
      </c>
      <c r="O124" s="77" t="s">
        <v>193</v>
      </c>
      <c r="P124" s="77" t="s">
        <v>194</v>
      </c>
      <c r="Q124" s="77" t="s">
        <v>195</v>
      </c>
      <c r="R124" s="77" t="s">
        <v>196</v>
      </c>
      <c r="S124" s="77" t="s">
        <v>197</v>
      </c>
      <c r="T124" s="78" t="s">
        <v>198</v>
      </c>
      <c r="U124" s="177"/>
      <c r="V124" s="177"/>
      <c r="W124" s="177"/>
      <c r="X124" s="177"/>
      <c r="Y124" s="177"/>
      <c r="Z124" s="177"/>
      <c r="AA124" s="177"/>
      <c r="AB124" s="177"/>
      <c r="AC124" s="177"/>
      <c r="AD124" s="177"/>
      <c r="AE124" s="177"/>
    </row>
    <row r="125" spans="1:65" s="2" customFormat="1" ht="22.9" customHeight="1">
      <c r="A125" s="35"/>
      <c r="B125" s="36"/>
      <c r="C125" s="83" t="s">
        <v>158</v>
      </c>
      <c r="D125" s="37"/>
      <c r="E125" s="37"/>
      <c r="F125" s="37"/>
      <c r="G125" s="37"/>
      <c r="H125" s="37"/>
      <c r="I125" s="119"/>
      <c r="J125" s="184">
        <f>BK125</f>
        <v>0</v>
      </c>
      <c r="K125" s="37"/>
      <c r="L125" s="40"/>
      <c r="M125" s="79"/>
      <c r="N125" s="185"/>
      <c r="O125" s="80"/>
      <c r="P125" s="186">
        <f>P126+P168+P170</f>
        <v>0</v>
      </c>
      <c r="Q125" s="80"/>
      <c r="R125" s="186">
        <f>R126+R168+R170</f>
        <v>8.8506509999999992</v>
      </c>
      <c r="S125" s="80"/>
      <c r="T125" s="187">
        <f>T126+T168+T170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8" t="s">
        <v>75</v>
      </c>
      <c r="AU125" s="18" t="s">
        <v>159</v>
      </c>
      <c r="BK125" s="188">
        <f>BK126+BK168+BK170</f>
        <v>0</v>
      </c>
    </row>
    <row r="126" spans="1:65" s="12" customFormat="1" ht="25.9" customHeight="1">
      <c r="B126" s="189"/>
      <c r="C126" s="190"/>
      <c r="D126" s="191" t="s">
        <v>75</v>
      </c>
      <c r="E126" s="192" t="s">
        <v>585</v>
      </c>
      <c r="F126" s="192" t="s">
        <v>2574</v>
      </c>
      <c r="G126" s="190"/>
      <c r="H126" s="190"/>
      <c r="I126" s="193"/>
      <c r="J126" s="194">
        <f>BK126</f>
        <v>0</v>
      </c>
      <c r="K126" s="190"/>
      <c r="L126" s="195"/>
      <c r="M126" s="196"/>
      <c r="N126" s="197"/>
      <c r="O126" s="197"/>
      <c r="P126" s="198">
        <f>P127+P151</f>
        <v>0</v>
      </c>
      <c r="Q126" s="197"/>
      <c r="R126" s="198">
        <f>R127+R151</f>
        <v>8.8506509999999992</v>
      </c>
      <c r="S126" s="197"/>
      <c r="T126" s="199">
        <f>T127+T151</f>
        <v>0</v>
      </c>
      <c r="AR126" s="200" t="s">
        <v>219</v>
      </c>
      <c r="AT126" s="201" t="s">
        <v>75</v>
      </c>
      <c r="AU126" s="201" t="s">
        <v>76</v>
      </c>
      <c r="AY126" s="200" t="s">
        <v>201</v>
      </c>
      <c r="BK126" s="202">
        <f>BK127+BK151</f>
        <v>0</v>
      </c>
    </row>
    <row r="127" spans="1:65" s="12" customFormat="1" ht="22.9" customHeight="1">
      <c r="B127" s="189"/>
      <c r="C127" s="190"/>
      <c r="D127" s="191" t="s">
        <v>75</v>
      </c>
      <c r="E127" s="203" t="s">
        <v>2575</v>
      </c>
      <c r="F127" s="203" t="s">
        <v>2576</v>
      </c>
      <c r="G127" s="190"/>
      <c r="H127" s="190"/>
      <c r="I127" s="193"/>
      <c r="J127" s="204">
        <f>BK127</f>
        <v>0</v>
      </c>
      <c r="K127" s="190"/>
      <c r="L127" s="195"/>
      <c r="M127" s="196"/>
      <c r="N127" s="197"/>
      <c r="O127" s="197"/>
      <c r="P127" s="198">
        <f>SUM(P128:P150)</f>
        <v>0</v>
      </c>
      <c r="Q127" s="197"/>
      <c r="R127" s="198">
        <f>SUM(R128:R150)</f>
        <v>9.4980000000000009E-2</v>
      </c>
      <c r="S127" s="197"/>
      <c r="T127" s="199">
        <f>SUM(T128:T150)</f>
        <v>0</v>
      </c>
      <c r="AR127" s="200" t="s">
        <v>219</v>
      </c>
      <c r="AT127" s="201" t="s">
        <v>75</v>
      </c>
      <c r="AU127" s="201" t="s">
        <v>83</v>
      </c>
      <c r="AY127" s="200" t="s">
        <v>201</v>
      </c>
      <c r="BK127" s="202">
        <f>SUM(BK128:BK150)</f>
        <v>0</v>
      </c>
    </row>
    <row r="128" spans="1:65" s="2" customFormat="1" ht="29.25" customHeight="1">
      <c r="A128" s="35"/>
      <c r="B128" s="36"/>
      <c r="C128" s="205" t="s">
        <v>83</v>
      </c>
      <c r="D128" s="205" t="s">
        <v>203</v>
      </c>
      <c r="E128" s="206" t="s">
        <v>3610</v>
      </c>
      <c r="F128" s="207" t="s">
        <v>3611</v>
      </c>
      <c r="G128" s="208" t="s">
        <v>366</v>
      </c>
      <c r="H128" s="209">
        <v>8</v>
      </c>
      <c r="I128" s="210"/>
      <c r="J128" s="211">
        <f t="shared" ref="J128:J136" si="0">ROUND(I128*H128,2)</f>
        <v>0</v>
      </c>
      <c r="K128" s="212"/>
      <c r="L128" s="40"/>
      <c r="M128" s="213" t="s">
        <v>1</v>
      </c>
      <c r="N128" s="214" t="s">
        <v>42</v>
      </c>
      <c r="O128" s="72"/>
      <c r="P128" s="215">
        <f t="shared" ref="P128:P136" si="1">O128*H128</f>
        <v>0</v>
      </c>
      <c r="Q128" s="215">
        <v>0</v>
      </c>
      <c r="R128" s="215">
        <f t="shared" ref="R128:R136" si="2">Q128*H128</f>
        <v>0</v>
      </c>
      <c r="S128" s="215">
        <v>0</v>
      </c>
      <c r="T128" s="216">
        <f t="shared" ref="T128:T136" si="3"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17" t="s">
        <v>652</v>
      </c>
      <c r="AT128" s="217" t="s">
        <v>203</v>
      </c>
      <c r="AU128" s="217" t="s">
        <v>88</v>
      </c>
      <c r="AY128" s="18" t="s">
        <v>201</v>
      </c>
      <c r="BE128" s="218">
        <f t="shared" ref="BE128:BE136" si="4">IF(N128="základná",J128,0)</f>
        <v>0</v>
      </c>
      <c r="BF128" s="218">
        <f t="shared" ref="BF128:BF136" si="5">IF(N128="znížená",J128,0)</f>
        <v>0</v>
      </c>
      <c r="BG128" s="218">
        <f t="shared" ref="BG128:BG136" si="6">IF(N128="zákl. prenesená",J128,0)</f>
        <v>0</v>
      </c>
      <c r="BH128" s="218">
        <f t="shared" ref="BH128:BH136" si="7">IF(N128="zníž. prenesená",J128,0)</f>
        <v>0</v>
      </c>
      <c r="BI128" s="218">
        <f t="shared" ref="BI128:BI136" si="8">IF(N128="nulová",J128,0)</f>
        <v>0</v>
      </c>
      <c r="BJ128" s="18" t="s">
        <v>88</v>
      </c>
      <c r="BK128" s="218">
        <f t="shared" ref="BK128:BK136" si="9">ROUND(I128*H128,2)</f>
        <v>0</v>
      </c>
      <c r="BL128" s="18" t="s">
        <v>652</v>
      </c>
      <c r="BM128" s="217" t="s">
        <v>3612</v>
      </c>
    </row>
    <row r="129" spans="1:65" s="2" customFormat="1" ht="16.5" customHeight="1">
      <c r="A129" s="35"/>
      <c r="B129" s="36"/>
      <c r="C129" s="253" t="s">
        <v>88</v>
      </c>
      <c r="D129" s="253" t="s">
        <v>585</v>
      </c>
      <c r="E129" s="254" t="s">
        <v>3613</v>
      </c>
      <c r="F129" s="255" t="s">
        <v>3614</v>
      </c>
      <c r="G129" s="256" t="s">
        <v>366</v>
      </c>
      <c r="H129" s="257">
        <v>8</v>
      </c>
      <c r="I129" s="258"/>
      <c r="J129" s="259">
        <f t="shared" si="0"/>
        <v>0</v>
      </c>
      <c r="K129" s="260"/>
      <c r="L129" s="261"/>
      <c r="M129" s="262" t="s">
        <v>1</v>
      </c>
      <c r="N129" s="263" t="s">
        <v>42</v>
      </c>
      <c r="O129" s="72"/>
      <c r="P129" s="215">
        <f t="shared" si="1"/>
        <v>0</v>
      </c>
      <c r="Q129" s="215">
        <v>1.0000000000000001E-5</v>
      </c>
      <c r="R129" s="215">
        <f t="shared" si="2"/>
        <v>8.0000000000000007E-5</v>
      </c>
      <c r="S129" s="215">
        <v>0</v>
      </c>
      <c r="T129" s="216">
        <f t="shared" si="3"/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17" t="s">
        <v>1027</v>
      </c>
      <c r="AT129" s="217" t="s">
        <v>585</v>
      </c>
      <c r="AU129" s="217" t="s">
        <v>88</v>
      </c>
      <c r="AY129" s="18" t="s">
        <v>201</v>
      </c>
      <c r="BE129" s="218">
        <f t="shared" si="4"/>
        <v>0</v>
      </c>
      <c r="BF129" s="218">
        <f t="shared" si="5"/>
        <v>0</v>
      </c>
      <c r="BG129" s="218">
        <f t="shared" si="6"/>
        <v>0</v>
      </c>
      <c r="BH129" s="218">
        <f t="shared" si="7"/>
        <v>0</v>
      </c>
      <c r="BI129" s="218">
        <f t="shared" si="8"/>
        <v>0</v>
      </c>
      <c r="BJ129" s="18" t="s">
        <v>88</v>
      </c>
      <c r="BK129" s="218">
        <f t="shared" si="9"/>
        <v>0</v>
      </c>
      <c r="BL129" s="18" t="s">
        <v>1027</v>
      </c>
      <c r="BM129" s="217" t="s">
        <v>3615</v>
      </c>
    </row>
    <row r="130" spans="1:65" s="2" customFormat="1" ht="28.5" customHeight="1">
      <c r="A130" s="35"/>
      <c r="B130" s="36"/>
      <c r="C130" s="205" t="s">
        <v>219</v>
      </c>
      <c r="D130" s="205" t="s">
        <v>203</v>
      </c>
      <c r="E130" s="206" t="s">
        <v>3616</v>
      </c>
      <c r="F130" s="207" t="s">
        <v>3617</v>
      </c>
      <c r="G130" s="208" t="s">
        <v>366</v>
      </c>
      <c r="H130" s="209">
        <v>2</v>
      </c>
      <c r="I130" s="210"/>
      <c r="J130" s="211">
        <f t="shared" si="0"/>
        <v>0</v>
      </c>
      <c r="K130" s="212"/>
      <c r="L130" s="40"/>
      <c r="M130" s="213" t="s">
        <v>1</v>
      </c>
      <c r="N130" s="214" t="s">
        <v>42</v>
      </c>
      <c r="O130" s="72"/>
      <c r="P130" s="215">
        <f t="shared" si="1"/>
        <v>0</v>
      </c>
      <c r="Q130" s="215">
        <v>0</v>
      </c>
      <c r="R130" s="215">
        <f t="shared" si="2"/>
        <v>0</v>
      </c>
      <c r="S130" s="215">
        <v>0</v>
      </c>
      <c r="T130" s="216">
        <f t="shared" si="3"/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17" t="s">
        <v>652</v>
      </c>
      <c r="AT130" s="217" t="s">
        <v>203</v>
      </c>
      <c r="AU130" s="217" t="s">
        <v>88</v>
      </c>
      <c r="AY130" s="18" t="s">
        <v>201</v>
      </c>
      <c r="BE130" s="218">
        <f t="shared" si="4"/>
        <v>0</v>
      </c>
      <c r="BF130" s="218">
        <f t="shared" si="5"/>
        <v>0</v>
      </c>
      <c r="BG130" s="218">
        <f t="shared" si="6"/>
        <v>0</v>
      </c>
      <c r="BH130" s="218">
        <f t="shared" si="7"/>
        <v>0</v>
      </c>
      <c r="BI130" s="218">
        <f t="shared" si="8"/>
        <v>0</v>
      </c>
      <c r="BJ130" s="18" t="s">
        <v>88</v>
      </c>
      <c r="BK130" s="218">
        <f t="shared" si="9"/>
        <v>0</v>
      </c>
      <c r="BL130" s="18" t="s">
        <v>652</v>
      </c>
      <c r="BM130" s="217" t="s">
        <v>3618</v>
      </c>
    </row>
    <row r="131" spans="1:65" s="2" customFormat="1" ht="16.5" customHeight="1">
      <c r="A131" s="35"/>
      <c r="B131" s="36"/>
      <c r="C131" s="253" t="s">
        <v>207</v>
      </c>
      <c r="D131" s="253" t="s">
        <v>585</v>
      </c>
      <c r="E131" s="254" t="s">
        <v>3619</v>
      </c>
      <c r="F131" s="255" t="s">
        <v>3620</v>
      </c>
      <c r="G131" s="256" t="s">
        <v>366</v>
      </c>
      <c r="H131" s="257">
        <v>2</v>
      </c>
      <c r="I131" s="258"/>
      <c r="J131" s="259">
        <f t="shared" si="0"/>
        <v>0</v>
      </c>
      <c r="K131" s="260"/>
      <c r="L131" s="261"/>
      <c r="M131" s="262" t="s">
        <v>1</v>
      </c>
      <c r="N131" s="263" t="s">
        <v>42</v>
      </c>
      <c r="O131" s="72"/>
      <c r="P131" s="215">
        <f t="shared" si="1"/>
        <v>0</v>
      </c>
      <c r="Q131" s="215">
        <v>6.0000000000000002E-5</v>
      </c>
      <c r="R131" s="215">
        <f t="shared" si="2"/>
        <v>1.2E-4</v>
      </c>
      <c r="S131" s="215">
        <v>0</v>
      </c>
      <c r="T131" s="216">
        <f t="shared" si="3"/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17" t="s">
        <v>1027</v>
      </c>
      <c r="AT131" s="217" t="s">
        <v>585</v>
      </c>
      <c r="AU131" s="217" t="s">
        <v>88</v>
      </c>
      <c r="AY131" s="18" t="s">
        <v>201</v>
      </c>
      <c r="BE131" s="218">
        <f t="shared" si="4"/>
        <v>0</v>
      </c>
      <c r="BF131" s="218">
        <f t="shared" si="5"/>
        <v>0</v>
      </c>
      <c r="BG131" s="218">
        <f t="shared" si="6"/>
        <v>0</v>
      </c>
      <c r="BH131" s="218">
        <f t="shared" si="7"/>
        <v>0</v>
      </c>
      <c r="BI131" s="218">
        <f t="shared" si="8"/>
        <v>0</v>
      </c>
      <c r="BJ131" s="18" t="s">
        <v>88</v>
      </c>
      <c r="BK131" s="218">
        <f t="shared" si="9"/>
        <v>0</v>
      </c>
      <c r="BL131" s="18" t="s">
        <v>1027</v>
      </c>
      <c r="BM131" s="217" t="s">
        <v>3621</v>
      </c>
    </row>
    <row r="132" spans="1:65" s="2" customFormat="1" ht="16.5" customHeight="1">
      <c r="A132" s="35"/>
      <c r="B132" s="36"/>
      <c r="C132" s="205" t="s">
        <v>233</v>
      </c>
      <c r="D132" s="205" t="s">
        <v>203</v>
      </c>
      <c r="E132" s="206" t="s">
        <v>3622</v>
      </c>
      <c r="F132" s="207" t="s">
        <v>3623</v>
      </c>
      <c r="G132" s="208" t="s">
        <v>366</v>
      </c>
      <c r="H132" s="209">
        <v>1</v>
      </c>
      <c r="I132" s="210"/>
      <c r="J132" s="211">
        <f t="shared" si="0"/>
        <v>0</v>
      </c>
      <c r="K132" s="212"/>
      <c r="L132" s="40"/>
      <c r="M132" s="213" t="s">
        <v>1</v>
      </c>
      <c r="N132" s="214" t="s">
        <v>42</v>
      </c>
      <c r="O132" s="72"/>
      <c r="P132" s="215">
        <f t="shared" si="1"/>
        <v>0</v>
      </c>
      <c r="Q132" s="215">
        <v>0</v>
      </c>
      <c r="R132" s="215">
        <f t="shared" si="2"/>
        <v>0</v>
      </c>
      <c r="S132" s="215">
        <v>0</v>
      </c>
      <c r="T132" s="216">
        <f t="shared" si="3"/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17" t="s">
        <v>652</v>
      </c>
      <c r="AT132" s="217" t="s">
        <v>203</v>
      </c>
      <c r="AU132" s="217" t="s">
        <v>88</v>
      </c>
      <c r="AY132" s="18" t="s">
        <v>201</v>
      </c>
      <c r="BE132" s="218">
        <f t="shared" si="4"/>
        <v>0</v>
      </c>
      <c r="BF132" s="218">
        <f t="shared" si="5"/>
        <v>0</v>
      </c>
      <c r="BG132" s="218">
        <f t="shared" si="6"/>
        <v>0</v>
      </c>
      <c r="BH132" s="218">
        <f t="shared" si="7"/>
        <v>0</v>
      </c>
      <c r="BI132" s="218">
        <f t="shared" si="8"/>
        <v>0</v>
      </c>
      <c r="BJ132" s="18" t="s">
        <v>88</v>
      </c>
      <c r="BK132" s="218">
        <f t="shared" si="9"/>
        <v>0</v>
      </c>
      <c r="BL132" s="18" t="s">
        <v>652</v>
      </c>
      <c r="BM132" s="217" t="s">
        <v>3624</v>
      </c>
    </row>
    <row r="133" spans="1:65" s="2" customFormat="1" ht="21.75" customHeight="1">
      <c r="A133" s="35"/>
      <c r="B133" s="36"/>
      <c r="C133" s="205" t="s">
        <v>242</v>
      </c>
      <c r="D133" s="205" t="s">
        <v>203</v>
      </c>
      <c r="E133" s="206" t="s">
        <v>3625</v>
      </c>
      <c r="F133" s="207" t="s">
        <v>3626</v>
      </c>
      <c r="G133" s="208" t="s">
        <v>366</v>
      </c>
      <c r="H133" s="209">
        <v>1</v>
      </c>
      <c r="I133" s="210"/>
      <c r="J133" s="211">
        <f t="shared" si="0"/>
        <v>0</v>
      </c>
      <c r="K133" s="212"/>
      <c r="L133" s="40"/>
      <c r="M133" s="213" t="s">
        <v>1</v>
      </c>
      <c r="N133" s="214" t="s">
        <v>42</v>
      </c>
      <c r="O133" s="72"/>
      <c r="P133" s="215">
        <f t="shared" si="1"/>
        <v>0</v>
      </c>
      <c r="Q133" s="215">
        <v>0</v>
      </c>
      <c r="R133" s="215">
        <f t="shared" si="2"/>
        <v>0</v>
      </c>
      <c r="S133" s="215">
        <v>0</v>
      </c>
      <c r="T133" s="216">
        <f t="shared" si="3"/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17" t="s">
        <v>652</v>
      </c>
      <c r="AT133" s="217" t="s">
        <v>203</v>
      </c>
      <c r="AU133" s="217" t="s">
        <v>88</v>
      </c>
      <c r="AY133" s="18" t="s">
        <v>201</v>
      </c>
      <c r="BE133" s="218">
        <f t="shared" si="4"/>
        <v>0</v>
      </c>
      <c r="BF133" s="218">
        <f t="shared" si="5"/>
        <v>0</v>
      </c>
      <c r="BG133" s="218">
        <f t="shared" si="6"/>
        <v>0</v>
      </c>
      <c r="BH133" s="218">
        <f t="shared" si="7"/>
        <v>0</v>
      </c>
      <c r="BI133" s="218">
        <f t="shared" si="8"/>
        <v>0</v>
      </c>
      <c r="BJ133" s="18" t="s">
        <v>88</v>
      </c>
      <c r="BK133" s="218">
        <f t="shared" si="9"/>
        <v>0</v>
      </c>
      <c r="BL133" s="18" t="s">
        <v>652</v>
      </c>
      <c r="BM133" s="217" t="s">
        <v>3627</v>
      </c>
    </row>
    <row r="134" spans="1:65" s="2" customFormat="1" ht="21.75" customHeight="1">
      <c r="A134" s="35"/>
      <c r="B134" s="36"/>
      <c r="C134" s="253" t="s">
        <v>246</v>
      </c>
      <c r="D134" s="253" t="s">
        <v>585</v>
      </c>
      <c r="E134" s="254" t="s">
        <v>3628</v>
      </c>
      <c r="F134" s="255" t="s">
        <v>3629</v>
      </c>
      <c r="G134" s="256" t="s">
        <v>366</v>
      </c>
      <c r="H134" s="257">
        <v>1</v>
      </c>
      <c r="I134" s="258"/>
      <c r="J134" s="259">
        <f t="shared" si="0"/>
        <v>0</v>
      </c>
      <c r="K134" s="260"/>
      <c r="L134" s="261"/>
      <c r="M134" s="262" t="s">
        <v>1</v>
      </c>
      <c r="N134" s="263" t="s">
        <v>42</v>
      </c>
      <c r="O134" s="72"/>
      <c r="P134" s="215">
        <f t="shared" si="1"/>
        <v>0</v>
      </c>
      <c r="Q134" s="215">
        <v>1.6E-2</v>
      </c>
      <c r="R134" s="215">
        <f t="shared" si="2"/>
        <v>1.6E-2</v>
      </c>
      <c r="S134" s="215">
        <v>0</v>
      </c>
      <c r="T134" s="216">
        <f t="shared" si="3"/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17" t="s">
        <v>1027</v>
      </c>
      <c r="AT134" s="217" t="s">
        <v>585</v>
      </c>
      <c r="AU134" s="217" t="s">
        <v>88</v>
      </c>
      <c r="AY134" s="18" t="s">
        <v>201</v>
      </c>
      <c r="BE134" s="218">
        <f t="shared" si="4"/>
        <v>0</v>
      </c>
      <c r="BF134" s="218">
        <f t="shared" si="5"/>
        <v>0</v>
      </c>
      <c r="BG134" s="218">
        <f t="shared" si="6"/>
        <v>0</v>
      </c>
      <c r="BH134" s="218">
        <f t="shared" si="7"/>
        <v>0</v>
      </c>
      <c r="BI134" s="218">
        <f t="shared" si="8"/>
        <v>0</v>
      </c>
      <c r="BJ134" s="18" t="s">
        <v>88</v>
      </c>
      <c r="BK134" s="218">
        <f t="shared" si="9"/>
        <v>0</v>
      </c>
      <c r="BL134" s="18" t="s">
        <v>1027</v>
      </c>
      <c r="BM134" s="217" t="s">
        <v>3630</v>
      </c>
    </row>
    <row r="135" spans="1:65" s="2" customFormat="1" ht="29.25" customHeight="1">
      <c r="A135" s="35"/>
      <c r="B135" s="36"/>
      <c r="C135" s="205" t="s">
        <v>253</v>
      </c>
      <c r="D135" s="205" t="s">
        <v>203</v>
      </c>
      <c r="E135" s="206" t="s">
        <v>3631</v>
      </c>
      <c r="F135" s="207" t="s">
        <v>3632</v>
      </c>
      <c r="G135" s="208" t="s">
        <v>618</v>
      </c>
      <c r="H135" s="209">
        <v>4</v>
      </c>
      <c r="I135" s="210"/>
      <c r="J135" s="211">
        <f t="shared" si="0"/>
        <v>0</v>
      </c>
      <c r="K135" s="212"/>
      <c r="L135" s="40"/>
      <c r="M135" s="213" t="s">
        <v>1</v>
      </c>
      <c r="N135" s="214" t="s">
        <v>42</v>
      </c>
      <c r="O135" s="72"/>
      <c r="P135" s="215">
        <f t="shared" si="1"/>
        <v>0</v>
      </c>
      <c r="Q135" s="215">
        <v>0</v>
      </c>
      <c r="R135" s="215">
        <f t="shared" si="2"/>
        <v>0</v>
      </c>
      <c r="S135" s="215">
        <v>0</v>
      </c>
      <c r="T135" s="216">
        <f t="shared" si="3"/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17" t="s">
        <v>652</v>
      </c>
      <c r="AT135" s="217" t="s">
        <v>203</v>
      </c>
      <c r="AU135" s="217" t="s">
        <v>88</v>
      </c>
      <c r="AY135" s="18" t="s">
        <v>201</v>
      </c>
      <c r="BE135" s="218">
        <f t="shared" si="4"/>
        <v>0</v>
      </c>
      <c r="BF135" s="218">
        <f t="shared" si="5"/>
        <v>0</v>
      </c>
      <c r="BG135" s="218">
        <f t="shared" si="6"/>
        <v>0</v>
      </c>
      <c r="BH135" s="218">
        <f t="shared" si="7"/>
        <v>0</v>
      </c>
      <c r="BI135" s="218">
        <f t="shared" si="8"/>
        <v>0</v>
      </c>
      <c r="BJ135" s="18" t="s">
        <v>88</v>
      </c>
      <c r="BK135" s="218">
        <f t="shared" si="9"/>
        <v>0</v>
      </c>
      <c r="BL135" s="18" t="s">
        <v>652</v>
      </c>
      <c r="BM135" s="217" t="s">
        <v>3633</v>
      </c>
    </row>
    <row r="136" spans="1:65" s="2" customFormat="1" ht="16.5" customHeight="1">
      <c r="A136" s="35"/>
      <c r="B136" s="36"/>
      <c r="C136" s="253" t="s">
        <v>259</v>
      </c>
      <c r="D136" s="253" t="s">
        <v>585</v>
      </c>
      <c r="E136" s="254" t="s">
        <v>3634</v>
      </c>
      <c r="F136" s="255" t="s">
        <v>3635</v>
      </c>
      <c r="G136" s="256" t="s">
        <v>1615</v>
      </c>
      <c r="H136" s="257">
        <v>2.6</v>
      </c>
      <c r="I136" s="258"/>
      <c r="J136" s="259">
        <f t="shared" si="0"/>
        <v>0</v>
      </c>
      <c r="K136" s="260"/>
      <c r="L136" s="261"/>
      <c r="M136" s="262" t="s">
        <v>1</v>
      </c>
      <c r="N136" s="263" t="s">
        <v>42</v>
      </c>
      <c r="O136" s="72"/>
      <c r="P136" s="215">
        <f t="shared" si="1"/>
        <v>0</v>
      </c>
      <c r="Q136" s="215">
        <v>1E-3</v>
      </c>
      <c r="R136" s="215">
        <f t="shared" si="2"/>
        <v>2.6000000000000003E-3</v>
      </c>
      <c r="S136" s="215">
        <v>0</v>
      </c>
      <c r="T136" s="216">
        <f t="shared" si="3"/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17" t="s">
        <v>1027</v>
      </c>
      <c r="AT136" s="217" t="s">
        <v>585</v>
      </c>
      <c r="AU136" s="217" t="s">
        <v>88</v>
      </c>
      <c r="AY136" s="18" t="s">
        <v>201</v>
      </c>
      <c r="BE136" s="218">
        <f t="shared" si="4"/>
        <v>0</v>
      </c>
      <c r="BF136" s="218">
        <f t="shared" si="5"/>
        <v>0</v>
      </c>
      <c r="BG136" s="218">
        <f t="shared" si="6"/>
        <v>0</v>
      </c>
      <c r="BH136" s="218">
        <f t="shared" si="7"/>
        <v>0</v>
      </c>
      <c r="BI136" s="218">
        <f t="shared" si="8"/>
        <v>0</v>
      </c>
      <c r="BJ136" s="18" t="s">
        <v>88</v>
      </c>
      <c r="BK136" s="218">
        <f t="shared" si="9"/>
        <v>0</v>
      </c>
      <c r="BL136" s="18" t="s">
        <v>1027</v>
      </c>
      <c r="BM136" s="217" t="s">
        <v>3636</v>
      </c>
    </row>
    <row r="137" spans="1:65" s="13" customFormat="1">
      <c r="B137" s="219"/>
      <c r="C137" s="220"/>
      <c r="D137" s="221" t="s">
        <v>209</v>
      </c>
      <c r="E137" s="222" t="s">
        <v>1</v>
      </c>
      <c r="F137" s="223" t="s">
        <v>3637</v>
      </c>
      <c r="G137" s="220"/>
      <c r="H137" s="224">
        <v>2.6</v>
      </c>
      <c r="I137" s="225"/>
      <c r="J137" s="220"/>
      <c r="K137" s="220"/>
      <c r="L137" s="226"/>
      <c r="M137" s="227"/>
      <c r="N137" s="228"/>
      <c r="O137" s="228"/>
      <c r="P137" s="228"/>
      <c r="Q137" s="228"/>
      <c r="R137" s="228"/>
      <c r="S137" s="228"/>
      <c r="T137" s="229"/>
      <c r="AT137" s="230" t="s">
        <v>209</v>
      </c>
      <c r="AU137" s="230" t="s">
        <v>88</v>
      </c>
      <c r="AV137" s="13" t="s">
        <v>88</v>
      </c>
      <c r="AW137" s="13" t="s">
        <v>31</v>
      </c>
      <c r="AX137" s="13" t="s">
        <v>83</v>
      </c>
      <c r="AY137" s="230" t="s">
        <v>201</v>
      </c>
    </row>
    <row r="138" spans="1:65" s="2" customFormat="1" ht="16.5" customHeight="1">
      <c r="A138" s="35"/>
      <c r="B138" s="36"/>
      <c r="C138" s="205" t="s">
        <v>263</v>
      </c>
      <c r="D138" s="205" t="s">
        <v>203</v>
      </c>
      <c r="E138" s="206" t="s">
        <v>3638</v>
      </c>
      <c r="F138" s="207" t="s">
        <v>3639</v>
      </c>
      <c r="G138" s="208" t="s">
        <v>618</v>
      </c>
      <c r="H138" s="209">
        <v>2</v>
      </c>
      <c r="I138" s="210"/>
      <c r="J138" s="211">
        <f>ROUND(I138*H138,2)</f>
        <v>0</v>
      </c>
      <c r="K138" s="212"/>
      <c r="L138" s="40"/>
      <c r="M138" s="213" t="s">
        <v>1</v>
      </c>
      <c r="N138" s="214" t="s">
        <v>42</v>
      </c>
      <c r="O138" s="72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17" t="s">
        <v>652</v>
      </c>
      <c r="AT138" s="217" t="s">
        <v>203</v>
      </c>
      <c r="AU138" s="217" t="s">
        <v>88</v>
      </c>
      <c r="AY138" s="18" t="s">
        <v>201</v>
      </c>
      <c r="BE138" s="218">
        <f>IF(N138="základná",J138,0)</f>
        <v>0</v>
      </c>
      <c r="BF138" s="218">
        <f>IF(N138="znížená",J138,0)</f>
        <v>0</v>
      </c>
      <c r="BG138" s="218">
        <f>IF(N138="zákl. prenesená",J138,0)</f>
        <v>0</v>
      </c>
      <c r="BH138" s="218">
        <f>IF(N138="zníž. prenesená",J138,0)</f>
        <v>0</v>
      </c>
      <c r="BI138" s="218">
        <f>IF(N138="nulová",J138,0)</f>
        <v>0</v>
      </c>
      <c r="BJ138" s="18" t="s">
        <v>88</v>
      </c>
      <c r="BK138" s="218">
        <f>ROUND(I138*H138,2)</f>
        <v>0</v>
      </c>
      <c r="BL138" s="18" t="s">
        <v>652</v>
      </c>
      <c r="BM138" s="217" t="s">
        <v>3640</v>
      </c>
    </row>
    <row r="139" spans="1:65" s="2" customFormat="1" ht="16.5" customHeight="1">
      <c r="A139" s="35"/>
      <c r="B139" s="36"/>
      <c r="C139" s="253" t="s">
        <v>273</v>
      </c>
      <c r="D139" s="253" t="s">
        <v>585</v>
      </c>
      <c r="E139" s="254" t="s">
        <v>3641</v>
      </c>
      <c r="F139" s="255" t="s">
        <v>3642</v>
      </c>
      <c r="G139" s="256" t="s">
        <v>366</v>
      </c>
      <c r="H139" s="257">
        <v>1</v>
      </c>
      <c r="I139" s="258"/>
      <c r="J139" s="259">
        <f>ROUND(I139*H139,2)</f>
        <v>0</v>
      </c>
      <c r="K139" s="260"/>
      <c r="L139" s="261"/>
      <c r="M139" s="262" t="s">
        <v>1</v>
      </c>
      <c r="N139" s="263" t="s">
        <v>42</v>
      </c>
      <c r="O139" s="72"/>
      <c r="P139" s="215">
        <f>O139*H139</f>
        <v>0</v>
      </c>
      <c r="Q139" s="215">
        <v>7.9299999999999995E-3</v>
      </c>
      <c r="R139" s="215">
        <f>Q139*H139</f>
        <v>7.9299999999999995E-3</v>
      </c>
      <c r="S139" s="215">
        <v>0</v>
      </c>
      <c r="T139" s="216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17" t="s">
        <v>1027</v>
      </c>
      <c r="AT139" s="217" t="s">
        <v>585</v>
      </c>
      <c r="AU139" s="217" t="s">
        <v>88</v>
      </c>
      <c r="AY139" s="18" t="s">
        <v>201</v>
      </c>
      <c r="BE139" s="218">
        <f>IF(N139="základná",J139,0)</f>
        <v>0</v>
      </c>
      <c r="BF139" s="218">
        <f>IF(N139="znížená",J139,0)</f>
        <v>0</v>
      </c>
      <c r="BG139" s="218">
        <f>IF(N139="zákl. prenesená",J139,0)</f>
        <v>0</v>
      </c>
      <c r="BH139" s="218">
        <f>IF(N139="zníž. prenesená",J139,0)</f>
        <v>0</v>
      </c>
      <c r="BI139" s="218">
        <f>IF(N139="nulová",J139,0)</f>
        <v>0</v>
      </c>
      <c r="BJ139" s="18" t="s">
        <v>88</v>
      </c>
      <c r="BK139" s="218">
        <f>ROUND(I139*H139,2)</f>
        <v>0</v>
      </c>
      <c r="BL139" s="18" t="s">
        <v>1027</v>
      </c>
      <c r="BM139" s="217" t="s">
        <v>3643</v>
      </c>
    </row>
    <row r="140" spans="1:65" s="2" customFormat="1" ht="21.75" customHeight="1">
      <c r="A140" s="35"/>
      <c r="B140" s="36"/>
      <c r="C140" s="205" t="s">
        <v>280</v>
      </c>
      <c r="D140" s="205" t="s">
        <v>203</v>
      </c>
      <c r="E140" s="206" t="s">
        <v>3644</v>
      </c>
      <c r="F140" s="207" t="s">
        <v>3645</v>
      </c>
      <c r="G140" s="208" t="s">
        <v>618</v>
      </c>
      <c r="H140" s="209">
        <v>65</v>
      </c>
      <c r="I140" s="210"/>
      <c r="J140" s="211">
        <f>ROUND(I140*H140,2)</f>
        <v>0</v>
      </c>
      <c r="K140" s="212"/>
      <c r="L140" s="40"/>
      <c r="M140" s="213" t="s">
        <v>1</v>
      </c>
      <c r="N140" s="214" t="s">
        <v>42</v>
      </c>
      <c r="O140" s="72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17" t="s">
        <v>652</v>
      </c>
      <c r="AT140" s="217" t="s">
        <v>203</v>
      </c>
      <c r="AU140" s="217" t="s">
        <v>88</v>
      </c>
      <c r="AY140" s="18" t="s">
        <v>201</v>
      </c>
      <c r="BE140" s="218">
        <f>IF(N140="základná",J140,0)</f>
        <v>0</v>
      </c>
      <c r="BF140" s="218">
        <f>IF(N140="znížená",J140,0)</f>
        <v>0</v>
      </c>
      <c r="BG140" s="218">
        <f>IF(N140="zákl. prenesená",J140,0)</f>
        <v>0</v>
      </c>
      <c r="BH140" s="218">
        <f>IF(N140="zníž. prenesená",J140,0)</f>
        <v>0</v>
      </c>
      <c r="BI140" s="218">
        <f>IF(N140="nulová",J140,0)</f>
        <v>0</v>
      </c>
      <c r="BJ140" s="18" t="s">
        <v>88</v>
      </c>
      <c r="BK140" s="218">
        <f>ROUND(I140*H140,2)</f>
        <v>0</v>
      </c>
      <c r="BL140" s="18" t="s">
        <v>652</v>
      </c>
      <c r="BM140" s="217" t="s">
        <v>3646</v>
      </c>
    </row>
    <row r="141" spans="1:65" s="13" customFormat="1">
      <c r="B141" s="219"/>
      <c r="C141" s="220"/>
      <c r="D141" s="221" t="s">
        <v>209</v>
      </c>
      <c r="E141" s="222" t="s">
        <v>1</v>
      </c>
      <c r="F141" s="223" t="s">
        <v>3647</v>
      </c>
      <c r="G141" s="220"/>
      <c r="H141" s="224">
        <v>1.8</v>
      </c>
      <c r="I141" s="225"/>
      <c r="J141" s="220"/>
      <c r="K141" s="220"/>
      <c r="L141" s="226"/>
      <c r="M141" s="227"/>
      <c r="N141" s="228"/>
      <c r="O141" s="228"/>
      <c r="P141" s="228"/>
      <c r="Q141" s="228"/>
      <c r="R141" s="228"/>
      <c r="S141" s="228"/>
      <c r="T141" s="229"/>
      <c r="AT141" s="230" t="s">
        <v>209</v>
      </c>
      <c r="AU141" s="230" t="s">
        <v>88</v>
      </c>
      <c r="AV141" s="13" t="s">
        <v>88</v>
      </c>
      <c r="AW141" s="13" t="s">
        <v>31</v>
      </c>
      <c r="AX141" s="13" t="s">
        <v>76</v>
      </c>
      <c r="AY141" s="230" t="s">
        <v>201</v>
      </c>
    </row>
    <row r="142" spans="1:65" s="13" customFormat="1">
      <c r="B142" s="219"/>
      <c r="C142" s="220"/>
      <c r="D142" s="221" t="s">
        <v>209</v>
      </c>
      <c r="E142" s="222" t="s">
        <v>1</v>
      </c>
      <c r="F142" s="223" t="s">
        <v>3648</v>
      </c>
      <c r="G142" s="220"/>
      <c r="H142" s="224">
        <v>60</v>
      </c>
      <c r="I142" s="225"/>
      <c r="J142" s="220"/>
      <c r="K142" s="220"/>
      <c r="L142" s="226"/>
      <c r="M142" s="227"/>
      <c r="N142" s="228"/>
      <c r="O142" s="228"/>
      <c r="P142" s="228"/>
      <c r="Q142" s="228"/>
      <c r="R142" s="228"/>
      <c r="S142" s="228"/>
      <c r="T142" s="229"/>
      <c r="AT142" s="230" t="s">
        <v>209</v>
      </c>
      <c r="AU142" s="230" t="s">
        <v>88</v>
      </c>
      <c r="AV142" s="13" t="s">
        <v>88</v>
      </c>
      <c r="AW142" s="13" t="s">
        <v>31</v>
      </c>
      <c r="AX142" s="13" t="s">
        <v>76</v>
      </c>
      <c r="AY142" s="230" t="s">
        <v>201</v>
      </c>
    </row>
    <row r="143" spans="1:65" s="13" customFormat="1">
      <c r="B143" s="219"/>
      <c r="C143" s="220"/>
      <c r="D143" s="221" t="s">
        <v>209</v>
      </c>
      <c r="E143" s="222" t="s">
        <v>1</v>
      </c>
      <c r="F143" s="223" t="s">
        <v>3649</v>
      </c>
      <c r="G143" s="220"/>
      <c r="H143" s="224">
        <v>1.8</v>
      </c>
      <c r="I143" s="225"/>
      <c r="J143" s="220"/>
      <c r="K143" s="220"/>
      <c r="L143" s="226"/>
      <c r="M143" s="227"/>
      <c r="N143" s="228"/>
      <c r="O143" s="228"/>
      <c r="P143" s="228"/>
      <c r="Q143" s="228"/>
      <c r="R143" s="228"/>
      <c r="S143" s="228"/>
      <c r="T143" s="229"/>
      <c r="AT143" s="230" t="s">
        <v>209</v>
      </c>
      <c r="AU143" s="230" t="s">
        <v>88</v>
      </c>
      <c r="AV143" s="13" t="s">
        <v>88</v>
      </c>
      <c r="AW143" s="13" t="s">
        <v>31</v>
      </c>
      <c r="AX143" s="13" t="s">
        <v>76</v>
      </c>
      <c r="AY143" s="230" t="s">
        <v>201</v>
      </c>
    </row>
    <row r="144" spans="1:65" s="13" customFormat="1">
      <c r="B144" s="219"/>
      <c r="C144" s="220"/>
      <c r="D144" s="221" t="s">
        <v>209</v>
      </c>
      <c r="E144" s="222" t="s">
        <v>1</v>
      </c>
      <c r="F144" s="223" t="s">
        <v>3650</v>
      </c>
      <c r="G144" s="220"/>
      <c r="H144" s="224">
        <v>1</v>
      </c>
      <c r="I144" s="225"/>
      <c r="J144" s="220"/>
      <c r="K144" s="220"/>
      <c r="L144" s="226"/>
      <c r="M144" s="227"/>
      <c r="N144" s="228"/>
      <c r="O144" s="228"/>
      <c r="P144" s="228"/>
      <c r="Q144" s="228"/>
      <c r="R144" s="228"/>
      <c r="S144" s="228"/>
      <c r="T144" s="229"/>
      <c r="AT144" s="230" t="s">
        <v>209</v>
      </c>
      <c r="AU144" s="230" t="s">
        <v>88</v>
      </c>
      <c r="AV144" s="13" t="s">
        <v>88</v>
      </c>
      <c r="AW144" s="13" t="s">
        <v>31</v>
      </c>
      <c r="AX144" s="13" t="s">
        <v>76</v>
      </c>
      <c r="AY144" s="230" t="s">
        <v>201</v>
      </c>
    </row>
    <row r="145" spans="1:65" s="15" customFormat="1">
      <c r="B145" s="242"/>
      <c r="C145" s="243"/>
      <c r="D145" s="221" t="s">
        <v>209</v>
      </c>
      <c r="E145" s="244" t="s">
        <v>1</v>
      </c>
      <c r="F145" s="245" t="s">
        <v>240</v>
      </c>
      <c r="G145" s="243"/>
      <c r="H145" s="246">
        <v>64.599999999999994</v>
      </c>
      <c r="I145" s="247"/>
      <c r="J145" s="243"/>
      <c r="K145" s="243"/>
      <c r="L145" s="248"/>
      <c r="M145" s="249"/>
      <c r="N145" s="250"/>
      <c r="O145" s="250"/>
      <c r="P145" s="250"/>
      <c r="Q145" s="250"/>
      <c r="R145" s="250"/>
      <c r="S145" s="250"/>
      <c r="T145" s="251"/>
      <c r="AT145" s="252" t="s">
        <v>209</v>
      </c>
      <c r="AU145" s="252" t="s">
        <v>88</v>
      </c>
      <c r="AV145" s="15" t="s">
        <v>219</v>
      </c>
      <c r="AW145" s="15" t="s">
        <v>31</v>
      </c>
      <c r="AX145" s="15" t="s">
        <v>76</v>
      </c>
      <c r="AY145" s="252" t="s">
        <v>201</v>
      </c>
    </row>
    <row r="146" spans="1:65" s="13" customFormat="1">
      <c r="B146" s="219"/>
      <c r="C146" s="220"/>
      <c r="D146" s="221" t="s">
        <v>209</v>
      </c>
      <c r="E146" s="222" t="s">
        <v>1</v>
      </c>
      <c r="F146" s="223" t="s">
        <v>3651</v>
      </c>
      <c r="G146" s="220"/>
      <c r="H146" s="224">
        <v>0.4</v>
      </c>
      <c r="I146" s="225"/>
      <c r="J146" s="220"/>
      <c r="K146" s="220"/>
      <c r="L146" s="226"/>
      <c r="M146" s="227"/>
      <c r="N146" s="228"/>
      <c r="O146" s="228"/>
      <c r="P146" s="228"/>
      <c r="Q146" s="228"/>
      <c r="R146" s="228"/>
      <c r="S146" s="228"/>
      <c r="T146" s="229"/>
      <c r="AT146" s="230" t="s">
        <v>209</v>
      </c>
      <c r="AU146" s="230" t="s">
        <v>88</v>
      </c>
      <c r="AV146" s="13" t="s">
        <v>88</v>
      </c>
      <c r="AW146" s="13" t="s">
        <v>31</v>
      </c>
      <c r="AX146" s="13" t="s">
        <v>76</v>
      </c>
      <c r="AY146" s="230" t="s">
        <v>201</v>
      </c>
    </row>
    <row r="147" spans="1:65" s="14" customFormat="1">
      <c r="B147" s="231"/>
      <c r="C147" s="232"/>
      <c r="D147" s="221" t="s">
        <v>209</v>
      </c>
      <c r="E147" s="233" t="s">
        <v>1</v>
      </c>
      <c r="F147" s="234" t="s">
        <v>232</v>
      </c>
      <c r="G147" s="232"/>
      <c r="H147" s="235">
        <v>65</v>
      </c>
      <c r="I147" s="236"/>
      <c r="J147" s="232"/>
      <c r="K147" s="232"/>
      <c r="L147" s="237"/>
      <c r="M147" s="238"/>
      <c r="N147" s="239"/>
      <c r="O147" s="239"/>
      <c r="P147" s="239"/>
      <c r="Q147" s="239"/>
      <c r="R147" s="239"/>
      <c r="S147" s="239"/>
      <c r="T147" s="240"/>
      <c r="AT147" s="241" t="s">
        <v>209</v>
      </c>
      <c r="AU147" s="241" t="s">
        <v>88</v>
      </c>
      <c r="AV147" s="14" t="s">
        <v>207</v>
      </c>
      <c r="AW147" s="14" t="s">
        <v>31</v>
      </c>
      <c r="AX147" s="14" t="s">
        <v>83</v>
      </c>
      <c r="AY147" s="241" t="s">
        <v>201</v>
      </c>
    </row>
    <row r="148" spans="1:65" s="2" customFormat="1" ht="16.5" customHeight="1">
      <c r="A148" s="35"/>
      <c r="B148" s="36"/>
      <c r="C148" s="253" t="s">
        <v>291</v>
      </c>
      <c r="D148" s="253" t="s">
        <v>585</v>
      </c>
      <c r="E148" s="254" t="s">
        <v>3652</v>
      </c>
      <c r="F148" s="255" t="s">
        <v>3653</v>
      </c>
      <c r="G148" s="256" t="s">
        <v>618</v>
      </c>
      <c r="H148" s="257">
        <v>68.25</v>
      </c>
      <c r="I148" s="258"/>
      <c r="J148" s="259">
        <f>ROUND(I148*H148,2)</f>
        <v>0</v>
      </c>
      <c r="K148" s="260"/>
      <c r="L148" s="261"/>
      <c r="M148" s="262" t="s">
        <v>1</v>
      </c>
      <c r="N148" s="263" t="s">
        <v>42</v>
      </c>
      <c r="O148" s="72"/>
      <c r="P148" s="215">
        <f>O148*H148</f>
        <v>0</v>
      </c>
      <c r="Q148" s="215">
        <v>1E-3</v>
      </c>
      <c r="R148" s="215">
        <f>Q148*H148</f>
        <v>6.8250000000000005E-2</v>
      </c>
      <c r="S148" s="215">
        <v>0</v>
      </c>
      <c r="T148" s="216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17" t="s">
        <v>1027</v>
      </c>
      <c r="AT148" s="217" t="s">
        <v>585</v>
      </c>
      <c r="AU148" s="217" t="s">
        <v>88</v>
      </c>
      <c r="AY148" s="18" t="s">
        <v>201</v>
      </c>
      <c r="BE148" s="218">
        <f>IF(N148="základná",J148,0)</f>
        <v>0</v>
      </c>
      <c r="BF148" s="218">
        <f>IF(N148="znížená",J148,0)</f>
        <v>0</v>
      </c>
      <c r="BG148" s="218">
        <f>IF(N148="zákl. prenesená",J148,0)</f>
        <v>0</v>
      </c>
      <c r="BH148" s="218">
        <f>IF(N148="zníž. prenesená",J148,0)</f>
        <v>0</v>
      </c>
      <c r="BI148" s="218">
        <f>IF(N148="nulová",J148,0)</f>
        <v>0</v>
      </c>
      <c r="BJ148" s="18" t="s">
        <v>88</v>
      </c>
      <c r="BK148" s="218">
        <f>ROUND(I148*H148,2)</f>
        <v>0</v>
      </c>
      <c r="BL148" s="18" t="s">
        <v>1027</v>
      </c>
      <c r="BM148" s="217" t="s">
        <v>3654</v>
      </c>
    </row>
    <row r="149" spans="1:65" s="2" customFormat="1" ht="16.5" customHeight="1">
      <c r="A149" s="35"/>
      <c r="B149" s="36"/>
      <c r="C149" s="205" t="s">
        <v>298</v>
      </c>
      <c r="D149" s="205" t="s">
        <v>203</v>
      </c>
      <c r="E149" s="206" t="s">
        <v>2864</v>
      </c>
      <c r="F149" s="207" t="s">
        <v>2865</v>
      </c>
      <c r="G149" s="208" t="s">
        <v>2862</v>
      </c>
      <c r="H149" s="282"/>
      <c r="I149" s="210"/>
      <c r="J149" s="211">
        <f>ROUND(I149*H149,2)</f>
        <v>0</v>
      </c>
      <c r="K149" s="212"/>
      <c r="L149" s="40"/>
      <c r="M149" s="213" t="s">
        <v>1</v>
      </c>
      <c r="N149" s="214" t="s">
        <v>42</v>
      </c>
      <c r="O149" s="72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17" t="s">
        <v>1027</v>
      </c>
      <c r="AT149" s="217" t="s">
        <v>203</v>
      </c>
      <c r="AU149" s="217" t="s">
        <v>88</v>
      </c>
      <c r="AY149" s="18" t="s">
        <v>201</v>
      </c>
      <c r="BE149" s="218">
        <f>IF(N149="základná",J149,0)</f>
        <v>0</v>
      </c>
      <c r="BF149" s="218">
        <f>IF(N149="znížená",J149,0)</f>
        <v>0</v>
      </c>
      <c r="BG149" s="218">
        <f>IF(N149="zákl. prenesená",J149,0)</f>
        <v>0</v>
      </c>
      <c r="BH149" s="218">
        <f>IF(N149="zníž. prenesená",J149,0)</f>
        <v>0</v>
      </c>
      <c r="BI149" s="218">
        <f>IF(N149="nulová",J149,0)</f>
        <v>0</v>
      </c>
      <c r="BJ149" s="18" t="s">
        <v>88</v>
      </c>
      <c r="BK149" s="218">
        <f>ROUND(I149*H149,2)</f>
        <v>0</v>
      </c>
      <c r="BL149" s="18" t="s">
        <v>1027</v>
      </c>
      <c r="BM149" s="217" t="s">
        <v>3655</v>
      </c>
    </row>
    <row r="150" spans="1:65" s="2" customFormat="1" ht="16.5" customHeight="1">
      <c r="A150" s="35"/>
      <c r="B150" s="36"/>
      <c r="C150" s="205" t="s">
        <v>302</v>
      </c>
      <c r="D150" s="205" t="s">
        <v>203</v>
      </c>
      <c r="E150" s="206" t="s">
        <v>2867</v>
      </c>
      <c r="F150" s="207" t="s">
        <v>2868</v>
      </c>
      <c r="G150" s="208" t="s">
        <v>2862</v>
      </c>
      <c r="H150" s="282"/>
      <c r="I150" s="210"/>
      <c r="J150" s="211">
        <f>ROUND(I150*H150,2)</f>
        <v>0</v>
      </c>
      <c r="K150" s="212"/>
      <c r="L150" s="40"/>
      <c r="M150" s="213" t="s">
        <v>1</v>
      </c>
      <c r="N150" s="214" t="s">
        <v>42</v>
      </c>
      <c r="O150" s="72"/>
      <c r="P150" s="215">
        <f>O150*H150</f>
        <v>0</v>
      </c>
      <c r="Q150" s="215">
        <v>0</v>
      </c>
      <c r="R150" s="215">
        <f>Q150*H150</f>
        <v>0</v>
      </c>
      <c r="S150" s="215">
        <v>0</v>
      </c>
      <c r="T150" s="216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17" t="s">
        <v>652</v>
      </c>
      <c r="AT150" s="217" t="s">
        <v>203</v>
      </c>
      <c r="AU150" s="217" t="s">
        <v>88</v>
      </c>
      <c r="AY150" s="18" t="s">
        <v>201</v>
      </c>
      <c r="BE150" s="218">
        <f>IF(N150="základná",J150,0)</f>
        <v>0</v>
      </c>
      <c r="BF150" s="218">
        <f>IF(N150="znížená",J150,0)</f>
        <v>0</v>
      </c>
      <c r="BG150" s="218">
        <f>IF(N150="zákl. prenesená",J150,0)</f>
        <v>0</v>
      </c>
      <c r="BH150" s="218">
        <f>IF(N150="zníž. prenesená",J150,0)</f>
        <v>0</v>
      </c>
      <c r="BI150" s="218">
        <f>IF(N150="nulová",J150,0)</f>
        <v>0</v>
      </c>
      <c r="BJ150" s="18" t="s">
        <v>88</v>
      </c>
      <c r="BK150" s="218">
        <f>ROUND(I150*H150,2)</f>
        <v>0</v>
      </c>
      <c r="BL150" s="18" t="s">
        <v>652</v>
      </c>
      <c r="BM150" s="217" t="s">
        <v>3656</v>
      </c>
    </row>
    <row r="151" spans="1:65" s="12" customFormat="1" ht="22.9" customHeight="1">
      <c r="B151" s="189"/>
      <c r="C151" s="190"/>
      <c r="D151" s="191" t="s">
        <v>75</v>
      </c>
      <c r="E151" s="203" t="s">
        <v>3657</v>
      </c>
      <c r="F151" s="203" t="s">
        <v>3658</v>
      </c>
      <c r="G151" s="190"/>
      <c r="H151" s="190"/>
      <c r="I151" s="193"/>
      <c r="J151" s="204">
        <f>BK151</f>
        <v>0</v>
      </c>
      <c r="K151" s="190"/>
      <c r="L151" s="195"/>
      <c r="M151" s="196"/>
      <c r="N151" s="197"/>
      <c r="O151" s="197"/>
      <c r="P151" s="198">
        <f>SUM(P152:P167)</f>
        <v>0</v>
      </c>
      <c r="Q151" s="197"/>
      <c r="R151" s="198">
        <f>SUM(R152:R167)</f>
        <v>8.7556709999999995</v>
      </c>
      <c r="S151" s="197"/>
      <c r="T151" s="199">
        <f>SUM(T152:T167)</f>
        <v>0</v>
      </c>
      <c r="AR151" s="200" t="s">
        <v>219</v>
      </c>
      <c r="AT151" s="201" t="s">
        <v>75</v>
      </c>
      <c r="AU151" s="201" t="s">
        <v>83</v>
      </c>
      <c r="AY151" s="200" t="s">
        <v>201</v>
      </c>
      <c r="BK151" s="202">
        <f>SUM(BK152:BK167)</f>
        <v>0</v>
      </c>
    </row>
    <row r="152" spans="1:65" s="2" customFormat="1" ht="29.25" customHeight="1">
      <c r="A152" s="35"/>
      <c r="B152" s="36"/>
      <c r="C152" s="205" t="s">
        <v>308</v>
      </c>
      <c r="D152" s="205" t="s">
        <v>203</v>
      </c>
      <c r="E152" s="206" t="s">
        <v>3659</v>
      </c>
      <c r="F152" s="207" t="s">
        <v>3660</v>
      </c>
      <c r="G152" s="208" t="s">
        <v>618</v>
      </c>
      <c r="H152" s="209">
        <v>60</v>
      </c>
      <c r="I152" s="210"/>
      <c r="J152" s="211">
        <f>ROUND(I152*H152,2)</f>
        <v>0</v>
      </c>
      <c r="K152" s="212"/>
      <c r="L152" s="40"/>
      <c r="M152" s="213" t="s">
        <v>1</v>
      </c>
      <c r="N152" s="214" t="s">
        <v>42</v>
      </c>
      <c r="O152" s="72"/>
      <c r="P152" s="215">
        <f>O152*H152</f>
        <v>0</v>
      </c>
      <c r="Q152" s="215">
        <v>0</v>
      </c>
      <c r="R152" s="215">
        <f>Q152*H152</f>
        <v>0</v>
      </c>
      <c r="S152" s="215">
        <v>0</v>
      </c>
      <c r="T152" s="216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17" t="s">
        <v>652</v>
      </c>
      <c r="AT152" s="217" t="s">
        <v>203</v>
      </c>
      <c r="AU152" s="217" t="s">
        <v>88</v>
      </c>
      <c r="AY152" s="18" t="s">
        <v>201</v>
      </c>
      <c r="BE152" s="218">
        <f>IF(N152="základná",J152,0)</f>
        <v>0</v>
      </c>
      <c r="BF152" s="218">
        <f>IF(N152="znížená",J152,0)</f>
        <v>0</v>
      </c>
      <c r="BG152" s="218">
        <f>IF(N152="zákl. prenesená",J152,0)</f>
        <v>0</v>
      </c>
      <c r="BH152" s="218">
        <f>IF(N152="zníž. prenesená",J152,0)</f>
        <v>0</v>
      </c>
      <c r="BI152" s="218">
        <f>IF(N152="nulová",J152,0)</f>
        <v>0</v>
      </c>
      <c r="BJ152" s="18" t="s">
        <v>88</v>
      </c>
      <c r="BK152" s="218">
        <f>ROUND(I152*H152,2)</f>
        <v>0</v>
      </c>
      <c r="BL152" s="18" t="s">
        <v>652</v>
      </c>
      <c r="BM152" s="217" t="s">
        <v>3661</v>
      </c>
    </row>
    <row r="153" spans="1:65" s="2" customFormat="1" ht="30" customHeight="1">
      <c r="A153" s="35"/>
      <c r="B153" s="36"/>
      <c r="C153" s="205" t="s">
        <v>315</v>
      </c>
      <c r="D153" s="205" t="s">
        <v>203</v>
      </c>
      <c r="E153" s="206" t="s">
        <v>3662</v>
      </c>
      <c r="F153" s="207" t="s">
        <v>3663</v>
      </c>
      <c r="G153" s="208" t="s">
        <v>618</v>
      </c>
      <c r="H153" s="209">
        <v>60</v>
      </c>
      <c r="I153" s="210"/>
      <c r="J153" s="211">
        <f>ROUND(I153*H153,2)</f>
        <v>0</v>
      </c>
      <c r="K153" s="212"/>
      <c r="L153" s="40"/>
      <c r="M153" s="213" t="s">
        <v>1</v>
      </c>
      <c r="N153" s="214" t="s">
        <v>42</v>
      </c>
      <c r="O153" s="72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17" t="s">
        <v>652</v>
      </c>
      <c r="AT153" s="217" t="s">
        <v>203</v>
      </c>
      <c r="AU153" s="217" t="s">
        <v>88</v>
      </c>
      <c r="AY153" s="18" t="s">
        <v>201</v>
      </c>
      <c r="BE153" s="218">
        <f>IF(N153="základná",J153,0)</f>
        <v>0</v>
      </c>
      <c r="BF153" s="218">
        <f>IF(N153="znížená",J153,0)</f>
        <v>0</v>
      </c>
      <c r="BG153" s="218">
        <f>IF(N153="zákl. prenesená",J153,0)</f>
        <v>0</v>
      </c>
      <c r="BH153" s="218">
        <f>IF(N153="zníž. prenesená",J153,0)</f>
        <v>0</v>
      </c>
      <c r="BI153" s="218">
        <f>IF(N153="nulová",J153,0)</f>
        <v>0</v>
      </c>
      <c r="BJ153" s="18" t="s">
        <v>88</v>
      </c>
      <c r="BK153" s="218">
        <f>ROUND(I153*H153,2)</f>
        <v>0</v>
      </c>
      <c r="BL153" s="18" t="s">
        <v>652</v>
      </c>
      <c r="BM153" s="217" t="s">
        <v>3664</v>
      </c>
    </row>
    <row r="154" spans="1:65" s="2" customFormat="1" ht="33.75" customHeight="1">
      <c r="A154" s="35"/>
      <c r="B154" s="36"/>
      <c r="C154" s="253" t="s">
        <v>326</v>
      </c>
      <c r="D154" s="253" t="s">
        <v>585</v>
      </c>
      <c r="E154" s="254" t="s">
        <v>3665</v>
      </c>
      <c r="F154" s="255" t="s">
        <v>3666</v>
      </c>
      <c r="G154" s="256" t="s">
        <v>329</v>
      </c>
      <c r="H154" s="257">
        <v>7.02</v>
      </c>
      <c r="I154" s="258"/>
      <c r="J154" s="259">
        <f>ROUND(I154*H154,2)</f>
        <v>0</v>
      </c>
      <c r="K154" s="260"/>
      <c r="L154" s="261"/>
      <c r="M154" s="262" t="s">
        <v>1</v>
      </c>
      <c r="N154" s="263" t="s">
        <v>42</v>
      </c>
      <c r="O154" s="72"/>
      <c r="P154" s="215">
        <f>O154*H154</f>
        <v>0</v>
      </c>
      <c r="Q154" s="215">
        <v>1</v>
      </c>
      <c r="R154" s="215">
        <f>Q154*H154</f>
        <v>7.02</v>
      </c>
      <c r="S154" s="215">
        <v>0</v>
      </c>
      <c r="T154" s="216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17" t="s">
        <v>1027</v>
      </c>
      <c r="AT154" s="217" t="s">
        <v>585</v>
      </c>
      <c r="AU154" s="217" t="s">
        <v>88</v>
      </c>
      <c r="AY154" s="18" t="s">
        <v>201</v>
      </c>
      <c r="BE154" s="218">
        <f>IF(N154="základná",J154,0)</f>
        <v>0</v>
      </c>
      <c r="BF154" s="218">
        <f>IF(N154="znížená",J154,0)</f>
        <v>0</v>
      </c>
      <c r="BG154" s="218">
        <f>IF(N154="zákl. prenesená",J154,0)</f>
        <v>0</v>
      </c>
      <c r="BH154" s="218">
        <f>IF(N154="zníž. prenesená",J154,0)</f>
        <v>0</v>
      </c>
      <c r="BI154" s="218">
        <f>IF(N154="nulová",J154,0)</f>
        <v>0</v>
      </c>
      <c r="BJ154" s="18" t="s">
        <v>88</v>
      </c>
      <c r="BK154" s="218">
        <f>ROUND(I154*H154,2)</f>
        <v>0</v>
      </c>
      <c r="BL154" s="18" t="s">
        <v>1027</v>
      </c>
      <c r="BM154" s="217" t="s">
        <v>3667</v>
      </c>
    </row>
    <row r="155" spans="1:65" s="13" customFormat="1">
      <c r="B155" s="219"/>
      <c r="C155" s="220"/>
      <c r="D155" s="221" t="s">
        <v>209</v>
      </c>
      <c r="E155" s="222" t="s">
        <v>1</v>
      </c>
      <c r="F155" s="223" t="s">
        <v>3668</v>
      </c>
      <c r="G155" s="220"/>
      <c r="H155" s="224">
        <v>7.0140000000000002</v>
      </c>
      <c r="I155" s="225"/>
      <c r="J155" s="220"/>
      <c r="K155" s="220"/>
      <c r="L155" s="226"/>
      <c r="M155" s="227"/>
      <c r="N155" s="228"/>
      <c r="O155" s="228"/>
      <c r="P155" s="228"/>
      <c r="Q155" s="228"/>
      <c r="R155" s="228"/>
      <c r="S155" s="228"/>
      <c r="T155" s="229"/>
      <c r="AT155" s="230" t="s">
        <v>209</v>
      </c>
      <c r="AU155" s="230" t="s">
        <v>88</v>
      </c>
      <c r="AV155" s="13" t="s">
        <v>88</v>
      </c>
      <c r="AW155" s="13" t="s">
        <v>31</v>
      </c>
      <c r="AX155" s="13" t="s">
        <v>76</v>
      </c>
      <c r="AY155" s="230" t="s">
        <v>201</v>
      </c>
    </row>
    <row r="156" spans="1:65" s="13" customFormat="1">
      <c r="B156" s="219"/>
      <c r="C156" s="220"/>
      <c r="D156" s="221" t="s">
        <v>209</v>
      </c>
      <c r="E156" s="222" t="s">
        <v>1</v>
      </c>
      <c r="F156" s="223" t="s">
        <v>217</v>
      </c>
      <c r="G156" s="220"/>
      <c r="H156" s="224">
        <v>6.0000000000000001E-3</v>
      </c>
      <c r="I156" s="225"/>
      <c r="J156" s="220"/>
      <c r="K156" s="220"/>
      <c r="L156" s="226"/>
      <c r="M156" s="227"/>
      <c r="N156" s="228"/>
      <c r="O156" s="228"/>
      <c r="P156" s="228"/>
      <c r="Q156" s="228"/>
      <c r="R156" s="228"/>
      <c r="S156" s="228"/>
      <c r="T156" s="229"/>
      <c r="AT156" s="230" t="s">
        <v>209</v>
      </c>
      <c r="AU156" s="230" t="s">
        <v>88</v>
      </c>
      <c r="AV156" s="13" t="s">
        <v>88</v>
      </c>
      <c r="AW156" s="13" t="s">
        <v>31</v>
      </c>
      <c r="AX156" s="13" t="s">
        <v>76</v>
      </c>
      <c r="AY156" s="230" t="s">
        <v>201</v>
      </c>
    </row>
    <row r="157" spans="1:65" s="14" customFormat="1">
      <c r="B157" s="231"/>
      <c r="C157" s="232"/>
      <c r="D157" s="221" t="s">
        <v>209</v>
      </c>
      <c r="E157" s="233" t="s">
        <v>1</v>
      </c>
      <c r="F157" s="234" t="s">
        <v>232</v>
      </c>
      <c r="G157" s="232"/>
      <c r="H157" s="235">
        <v>7.0200000000000005</v>
      </c>
      <c r="I157" s="236"/>
      <c r="J157" s="232"/>
      <c r="K157" s="232"/>
      <c r="L157" s="237"/>
      <c r="M157" s="238"/>
      <c r="N157" s="239"/>
      <c r="O157" s="239"/>
      <c r="P157" s="239"/>
      <c r="Q157" s="239"/>
      <c r="R157" s="239"/>
      <c r="S157" s="239"/>
      <c r="T157" s="240"/>
      <c r="AT157" s="241" t="s">
        <v>209</v>
      </c>
      <c r="AU157" s="241" t="s">
        <v>88</v>
      </c>
      <c r="AV157" s="14" t="s">
        <v>207</v>
      </c>
      <c r="AW157" s="14" t="s">
        <v>31</v>
      </c>
      <c r="AX157" s="14" t="s">
        <v>83</v>
      </c>
      <c r="AY157" s="241" t="s">
        <v>201</v>
      </c>
    </row>
    <row r="158" spans="1:65" s="2" customFormat="1" ht="27.75" customHeight="1">
      <c r="A158" s="35"/>
      <c r="B158" s="36"/>
      <c r="C158" s="253" t="s">
        <v>341</v>
      </c>
      <c r="D158" s="253" t="s">
        <v>585</v>
      </c>
      <c r="E158" s="254" t="s">
        <v>3669</v>
      </c>
      <c r="F158" s="255" t="s">
        <v>3670</v>
      </c>
      <c r="G158" s="256" t="s">
        <v>366</v>
      </c>
      <c r="H158" s="257">
        <v>420</v>
      </c>
      <c r="I158" s="258"/>
      <c r="J158" s="259">
        <f>ROUND(I158*H158,2)</f>
        <v>0</v>
      </c>
      <c r="K158" s="260"/>
      <c r="L158" s="261"/>
      <c r="M158" s="262" t="s">
        <v>1</v>
      </c>
      <c r="N158" s="263" t="s">
        <v>42</v>
      </c>
      <c r="O158" s="72"/>
      <c r="P158" s="215">
        <f>O158*H158</f>
        <v>0</v>
      </c>
      <c r="Q158" s="215">
        <v>4.1000000000000003E-3</v>
      </c>
      <c r="R158" s="215">
        <f>Q158*H158</f>
        <v>1.7220000000000002</v>
      </c>
      <c r="S158" s="215">
        <v>0</v>
      </c>
      <c r="T158" s="216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17" t="s">
        <v>1027</v>
      </c>
      <c r="AT158" s="217" t="s">
        <v>585</v>
      </c>
      <c r="AU158" s="217" t="s">
        <v>88</v>
      </c>
      <c r="AY158" s="18" t="s">
        <v>201</v>
      </c>
      <c r="BE158" s="218">
        <f>IF(N158="základná",J158,0)</f>
        <v>0</v>
      </c>
      <c r="BF158" s="218">
        <f>IF(N158="znížená",J158,0)</f>
        <v>0</v>
      </c>
      <c r="BG158" s="218">
        <f>IF(N158="zákl. prenesená",J158,0)</f>
        <v>0</v>
      </c>
      <c r="BH158" s="218">
        <f>IF(N158="zníž. prenesená",J158,0)</f>
        <v>0</v>
      </c>
      <c r="BI158" s="218">
        <f>IF(N158="nulová",J158,0)</f>
        <v>0</v>
      </c>
      <c r="BJ158" s="18" t="s">
        <v>88</v>
      </c>
      <c r="BK158" s="218">
        <f>ROUND(I158*H158,2)</f>
        <v>0</v>
      </c>
      <c r="BL158" s="18" t="s">
        <v>1027</v>
      </c>
      <c r="BM158" s="217" t="s">
        <v>3671</v>
      </c>
    </row>
    <row r="159" spans="1:65" s="13" customFormat="1">
      <c r="B159" s="219"/>
      <c r="C159" s="220"/>
      <c r="D159" s="221" t="s">
        <v>209</v>
      </c>
      <c r="E159" s="222" t="s">
        <v>1</v>
      </c>
      <c r="F159" s="223" t="s">
        <v>3672</v>
      </c>
      <c r="G159" s="220"/>
      <c r="H159" s="224">
        <v>420</v>
      </c>
      <c r="I159" s="225"/>
      <c r="J159" s="220"/>
      <c r="K159" s="220"/>
      <c r="L159" s="226"/>
      <c r="M159" s="227"/>
      <c r="N159" s="228"/>
      <c r="O159" s="228"/>
      <c r="P159" s="228"/>
      <c r="Q159" s="228"/>
      <c r="R159" s="228"/>
      <c r="S159" s="228"/>
      <c r="T159" s="229"/>
      <c r="AT159" s="230" t="s">
        <v>209</v>
      </c>
      <c r="AU159" s="230" t="s">
        <v>88</v>
      </c>
      <c r="AV159" s="13" t="s">
        <v>88</v>
      </c>
      <c r="AW159" s="13" t="s">
        <v>31</v>
      </c>
      <c r="AX159" s="13" t="s">
        <v>83</v>
      </c>
      <c r="AY159" s="230" t="s">
        <v>201</v>
      </c>
    </row>
    <row r="160" spans="1:65" s="2" customFormat="1" ht="25.5" customHeight="1">
      <c r="A160" s="35"/>
      <c r="B160" s="36"/>
      <c r="C160" s="205" t="s">
        <v>7</v>
      </c>
      <c r="D160" s="205" t="s">
        <v>203</v>
      </c>
      <c r="E160" s="206" t="s">
        <v>3673</v>
      </c>
      <c r="F160" s="207" t="s">
        <v>3674</v>
      </c>
      <c r="G160" s="208" t="s">
        <v>618</v>
      </c>
      <c r="H160" s="209">
        <v>60</v>
      </c>
      <c r="I160" s="210"/>
      <c r="J160" s="211">
        <f>ROUND(I160*H160,2)</f>
        <v>0</v>
      </c>
      <c r="K160" s="212"/>
      <c r="L160" s="40"/>
      <c r="M160" s="213" t="s">
        <v>1</v>
      </c>
      <c r="N160" s="214" t="s">
        <v>42</v>
      </c>
      <c r="O160" s="72"/>
      <c r="P160" s="215">
        <f>O160*H160</f>
        <v>0</v>
      </c>
      <c r="Q160" s="215">
        <v>0</v>
      </c>
      <c r="R160" s="215">
        <f>Q160*H160</f>
        <v>0</v>
      </c>
      <c r="S160" s="215">
        <v>0</v>
      </c>
      <c r="T160" s="216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17" t="s">
        <v>652</v>
      </c>
      <c r="AT160" s="217" t="s">
        <v>203</v>
      </c>
      <c r="AU160" s="217" t="s">
        <v>88</v>
      </c>
      <c r="AY160" s="18" t="s">
        <v>201</v>
      </c>
      <c r="BE160" s="218">
        <f>IF(N160="základná",J160,0)</f>
        <v>0</v>
      </c>
      <c r="BF160" s="218">
        <f>IF(N160="znížená",J160,0)</f>
        <v>0</v>
      </c>
      <c r="BG160" s="218">
        <f>IF(N160="zákl. prenesená",J160,0)</f>
        <v>0</v>
      </c>
      <c r="BH160" s="218">
        <f>IF(N160="zníž. prenesená",J160,0)</f>
        <v>0</v>
      </c>
      <c r="BI160" s="218">
        <f>IF(N160="nulová",J160,0)</f>
        <v>0</v>
      </c>
      <c r="BJ160" s="18" t="s">
        <v>88</v>
      </c>
      <c r="BK160" s="218">
        <f>ROUND(I160*H160,2)</f>
        <v>0</v>
      </c>
      <c r="BL160" s="18" t="s">
        <v>652</v>
      </c>
      <c r="BM160" s="217" t="s">
        <v>3675</v>
      </c>
    </row>
    <row r="161" spans="1:65" s="2" customFormat="1" ht="16.5" customHeight="1">
      <c r="A161" s="35"/>
      <c r="B161" s="36"/>
      <c r="C161" s="253" t="s">
        <v>356</v>
      </c>
      <c r="D161" s="253" t="s">
        <v>585</v>
      </c>
      <c r="E161" s="254" t="s">
        <v>3676</v>
      </c>
      <c r="F161" s="255" t="s">
        <v>3677</v>
      </c>
      <c r="G161" s="256" t="s">
        <v>618</v>
      </c>
      <c r="H161" s="257">
        <v>60</v>
      </c>
      <c r="I161" s="258"/>
      <c r="J161" s="259">
        <f>ROUND(I161*H161,2)</f>
        <v>0</v>
      </c>
      <c r="K161" s="260"/>
      <c r="L161" s="261"/>
      <c r="M161" s="262" t="s">
        <v>1</v>
      </c>
      <c r="N161" s="263" t="s">
        <v>42</v>
      </c>
      <c r="O161" s="72"/>
      <c r="P161" s="215">
        <f>O161*H161</f>
        <v>0</v>
      </c>
      <c r="Q161" s="215">
        <v>2.1000000000000001E-4</v>
      </c>
      <c r="R161" s="215">
        <f>Q161*H161</f>
        <v>1.26E-2</v>
      </c>
      <c r="S161" s="215">
        <v>0</v>
      </c>
      <c r="T161" s="216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17" t="s">
        <v>1027</v>
      </c>
      <c r="AT161" s="217" t="s">
        <v>585</v>
      </c>
      <c r="AU161" s="217" t="s">
        <v>88</v>
      </c>
      <c r="AY161" s="18" t="s">
        <v>201</v>
      </c>
      <c r="BE161" s="218">
        <f>IF(N161="základná",J161,0)</f>
        <v>0</v>
      </c>
      <c r="BF161" s="218">
        <f>IF(N161="znížená",J161,0)</f>
        <v>0</v>
      </c>
      <c r="BG161" s="218">
        <f>IF(N161="zákl. prenesená",J161,0)</f>
        <v>0</v>
      </c>
      <c r="BH161" s="218">
        <f>IF(N161="zníž. prenesená",J161,0)</f>
        <v>0</v>
      </c>
      <c r="BI161" s="218">
        <f>IF(N161="nulová",J161,0)</f>
        <v>0</v>
      </c>
      <c r="BJ161" s="18" t="s">
        <v>88</v>
      </c>
      <c r="BK161" s="218">
        <f>ROUND(I161*H161,2)</f>
        <v>0</v>
      </c>
      <c r="BL161" s="18" t="s">
        <v>1027</v>
      </c>
      <c r="BM161" s="217" t="s">
        <v>3678</v>
      </c>
    </row>
    <row r="162" spans="1:65" s="2" customFormat="1" ht="28.5" customHeight="1">
      <c r="A162" s="35"/>
      <c r="B162" s="36"/>
      <c r="C162" s="205" t="s">
        <v>363</v>
      </c>
      <c r="D162" s="205" t="s">
        <v>203</v>
      </c>
      <c r="E162" s="206" t="s">
        <v>3679</v>
      </c>
      <c r="F162" s="207" t="s">
        <v>3680</v>
      </c>
      <c r="G162" s="208" t="s">
        <v>618</v>
      </c>
      <c r="H162" s="209">
        <v>6</v>
      </c>
      <c r="I162" s="210"/>
      <c r="J162" s="211">
        <f>ROUND(I162*H162,2)</f>
        <v>0</v>
      </c>
      <c r="K162" s="212"/>
      <c r="L162" s="40"/>
      <c r="M162" s="213" t="s">
        <v>1</v>
      </c>
      <c r="N162" s="214" t="s">
        <v>42</v>
      </c>
      <c r="O162" s="72"/>
      <c r="P162" s="215">
        <f>O162*H162</f>
        <v>0</v>
      </c>
      <c r="Q162" s="215">
        <v>0</v>
      </c>
      <c r="R162" s="215">
        <f>Q162*H162</f>
        <v>0</v>
      </c>
      <c r="S162" s="215">
        <v>0</v>
      </c>
      <c r="T162" s="216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17" t="s">
        <v>652</v>
      </c>
      <c r="AT162" s="217" t="s">
        <v>203</v>
      </c>
      <c r="AU162" s="217" t="s">
        <v>88</v>
      </c>
      <c r="AY162" s="18" t="s">
        <v>201</v>
      </c>
      <c r="BE162" s="218">
        <f>IF(N162="základná",J162,0)</f>
        <v>0</v>
      </c>
      <c r="BF162" s="218">
        <f>IF(N162="znížená",J162,0)</f>
        <v>0</v>
      </c>
      <c r="BG162" s="218">
        <f>IF(N162="zákl. prenesená",J162,0)</f>
        <v>0</v>
      </c>
      <c r="BH162" s="218">
        <f>IF(N162="zníž. prenesená",J162,0)</f>
        <v>0</v>
      </c>
      <c r="BI162" s="218">
        <f>IF(N162="nulová",J162,0)</f>
        <v>0</v>
      </c>
      <c r="BJ162" s="18" t="s">
        <v>88</v>
      </c>
      <c r="BK162" s="218">
        <f>ROUND(I162*H162,2)</f>
        <v>0</v>
      </c>
      <c r="BL162" s="18" t="s">
        <v>652</v>
      </c>
      <c r="BM162" s="217" t="s">
        <v>3681</v>
      </c>
    </row>
    <row r="163" spans="1:65" s="13" customFormat="1">
      <c r="B163" s="219"/>
      <c r="C163" s="220"/>
      <c r="D163" s="221" t="s">
        <v>209</v>
      </c>
      <c r="E163" s="222" t="s">
        <v>1</v>
      </c>
      <c r="F163" s="223" t="s">
        <v>3682</v>
      </c>
      <c r="G163" s="220"/>
      <c r="H163" s="224">
        <v>6</v>
      </c>
      <c r="I163" s="225"/>
      <c r="J163" s="220"/>
      <c r="K163" s="220"/>
      <c r="L163" s="226"/>
      <c r="M163" s="227"/>
      <c r="N163" s="228"/>
      <c r="O163" s="228"/>
      <c r="P163" s="228"/>
      <c r="Q163" s="228"/>
      <c r="R163" s="228"/>
      <c r="S163" s="228"/>
      <c r="T163" s="229"/>
      <c r="AT163" s="230" t="s">
        <v>209</v>
      </c>
      <c r="AU163" s="230" t="s">
        <v>88</v>
      </c>
      <c r="AV163" s="13" t="s">
        <v>88</v>
      </c>
      <c r="AW163" s="13" t="s">
        <v>31</v>
      </c>
      <c r="AX163" s="13" t="s">
        <v>83</v>
      </c>
      <c r="AY163" s="230" t="s">
        <v>201</v>
      </c>
    </row>
    <row r="164" spans="1:65" s="2" customFormat="1" ht="16.5" customHeight="1">
      <c r="A164" s="35"/>
      <c r="B164" s="36"/>
      <c r="C164" s="253" t="s">
        <v>369</v>
      </c>
      <c r="D164" s="253" t="s">
        <v>585</v>
      </c>
      <c r="E164" s="254" t="s">
        <v>3683</v>
      </c>
      <c r="F164" s="255" t="s">
        <v>3684</v>
      </c>
      <c r="G164" s="256" t="s">
        <v>618</v>
      </c>
      <c r="H164" s="257">
        <v>6.3</v>
      </c>
      <c r="I164" s="258"/>
      <c r="J164" s="259">
        <f>ROUND(I164*H164,2)</f>
        <v>0</v>
      </c>
      <c r="K164" s="260"/>
      <c r="L164" s="261"/>
      <c r="M164" s="262" t="s">
        <v>1</v>
      </c>
      <c r="N164" s="263" t="s">
        <v>42</v>
      </c>
      <c r="O164" s="72"/>
      <c r="P164" s="215">
        <f>O164*H164</f>
        <v>0</v>
      </c>
      <c r="Q164" s="215">
        <v>1.7000000000000001E-4</v>
      </c>
      <c r="R164" s="215">
        <f>Q164*H164</f>
        <v>1.0710000000000001E-3</v>
      </c>
      <c r="S164" s="215">
        <v>0</v>
      </c>
      <c r="T164" s="216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17" t="s">
        <v>1027</v>
      </c>
      <c r="AT164" s="217" t="s">
        <v>585</v>
      </c>
      <c r="AU164" s="217" t="s">
        <v>88</v>
      </c>
      <c r="AY164" s="18" t="s">
        <v>201</v>
      </c>
      <c r="BE164" s="218">
        <f>IF(N164="základná",J164,0)</f>
        <v>0</v>
      </c>
      <c r="BF164" s="218">
        <f>IF(N164="znížená",J164,0)</f>
        <v>0</v>
      </c>
      <c r="BG164" s="218">
        <f>IF(N164="zákl. prenesená",J164,0)</f>
        <v>0</v>
      </c>
      <c r="BH164" s="218">
        <f>IF(N164="zníž. prenesená",J164,0)</f>
        <v>0</v>
      </c>
      <c r="BI164" s="218">
        <f>IF(N164="nulová",J164,0)</f>
        <v>0</v>
      </c>
      <c r="BJ164" s="18" t="s">
        <v>88</v>
      </c>
      <c r="BK164" s="218">
        <f>ROUND(I164*H164,2)</f>
        <v>0</v>
      </c>
      <c r="BL164" s="18" t="s">
        <v>1027</v>
      </c>
      <c r="BM164" s="217" t="s">
        <v>3685</v>
      </c>
    </row>
    <row r="165" spans="1:65" s="2" customFormat="1" ht="40.5" customHeight="1">
      <c r="A165" s="35"/>
      <c r="B165" s="36"/>
      <c r="C165" s="205" t="s">
        <v>375</v>
      </c>
      <c r="D165" s="205" t="s">
        <v>203</v>
      </c>
      <c r="E165" s="206" t="s">
        <v>3686</v>
      </c>
      <c r="F165" s="207" t="s">
        <v>3687</v>
      </c>
      <c r="G165" s="208" t="s">
        <v>618</v>
      </c>
      <c r="H165" s="209">
        <v>60</v>
      </c>
      <c r="I165" s="210"/>
      <c r="J165" s="211">
        <f>ROUND(I165*H165,2)</f>
        <v>0</v>
      </c>
      <c r="K165" s="212"/>
      <c r="L165" s="40"/>
      <c r="M165" s="213" t="s">
        <v>1</v>
      </c>
      <c r="N165" s="214" t="s">
        <v>42</v>
      </c>
      <c r="O165" s="72"/>
      <c r="P165" s="215">
        <f>O165*H165</f>
        <v>0</v>
      </c>
      <c r="Q165" s="215">
        <v>0</v>
      </c>
      <c r="R165" s="215">
        <f>Q165*H165</f>
        <v>0</v>
      </c>
      <c r="S165" s="215">
        <v>0</v>
      </c>
      <c r="T165" s="216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17" t="s">
        <v>652</v>
      </c>
      <c r="AT165" s="217" t="s">
        <v>203</v>
      </c>
      <c r="AU165" s="217" t="s">
        <v>88</v>
      </c>
      <c r="AY165" s="18" t="s">
        <v>201</v>
      </c>
      <c r="BE165" s="218">
        <f>IF(N165="základná",J165,0)</f>
        <v>0</v>
      </c>
      <c r="BF165" s="218">
        <f>IF(N165="znížená",J165,0)</f>
        <v>0</v>
      </c>
      <c r="BG165" s="218">
        <f>IF(N165="zákl. prenesená",J165,0)</f>
        <v>0</v>
      </c>
      <c r="BH165" s="218">
        <f>IF(N165="zníž. prenesená",J165,0)</f>
        <v>0</v>
      </c>
      <c r="BI165" s="218">
        <f>IF(N165="nulová",J165,0)</f>
        <v>0</v>
      </c>
      <c r="BJ165" s="18" t="s">
        <v>88</v>
      </c>
      <c r="BK165" s="218">
        <f>ROUND(I165*H165,2)</f>
        <v>0</v>
      </c>
      <c r="BL165" s="18" t="s">
        <v>652</v>
      </c>
      <c r="BM165" s="217" t="s">
        <v>3688</v>
      </c>
    </row>
    <row r="166" spans="1:65" s="2" customFormat="1" ht="38.25" customHeight="1">
      <c r="A166" s="35"/>
      <c r="B166" s="36"/>
      <c r="C166" s="205" t="s">
        <v>389</v>
      </c>
      <c r="D166" s="205" t="s">
        <v>203</v>
      </c>
      <c r="E166" s="206" t="s">
        <v>3689</v>
      </c>
      <c r="F166" s="207" t="s">
        <v>3690</v>
      </c>
      <c r="G166" s="208" t="s">
        <v>276</v>
      </c>
      <c r="H166" s="209">
        <v>60</v>
      </c>
      <c r="I166" s="210"/>
      <c r="J166" s="211">
        <f>ROUND(I166*H166,2)</f>
        <v>0</v>
      </c>
      <c r="K166" s="212"/>
      <c r="L166" s="40"/>
      <c r="M166" s="213" t="s">
        <v>1</v>
      </c>
      <c r="N166" s="214" t="s">
        <v>42</v>
      </c>
      <c r="O166" s="72"/>
      <c r="P166" s="215">
        <f>O166*H166</f>
        <v>0</v>
      </c>
      <c r="Q166" s="215">
        <v>0</v>
      </c>
      <c r="R166" s="215">
        <f>Q166*H166</f>
        <v>0</v>
      </c>
      <c r="S166" s="215">
        <v>0</v>
      </c>
      <c r="T166" s="216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17" t="s">
        <v>652</v>
      </c>
      <c r="AT166" s="217" t="s">
        <v>203</v>
      </c>
      <c r="AU166" s="217" t="s">
        <v>88</v>
      </c>
      <c r="AY166" s="18" t="s">
        <v>201</v>
      </c>
      <c r="BE166" s="218">
        <f>IF(N166="základná",J166,0)</f>
        <v>0</v>
      </c>
      <c r="BF166" s="218">
        <f>IF(N166="znížená",J166,0)</f>
        <v>0</v>
      </c>
      <c r="BG166" s="218">
        <f>IF(N166="zákl. prenesená",J166,0)</f>
        <v>0</v>
      </c>
      <c r="BH166" s="218">
        <f>IF(N166="zníž. prenesená",J166,0)</f>
        <v>0</v>
      </c>
      <c r="BI166" s="218">
        <f>IF(N166="nulová",J166,0)</f>
        <v>0</v>
      </c>
      <c r="BJ166" s="18" t="s">
        <v>88</v>
      </c>
      <c r="BK166" s="218">
        <f>ROUND(I166*H166,2)</f>
        <v>0</v>
      </c>
      <c r="BL166" s="18" t="s">
        <v>652</v>
      </c>
      <c r="BM166" s="217" t="s">
        <v>3691</v>
      </c>
    </row>
    <row r="167" spans="1:65" s="2" customFormat="1" ht="16.5" customHeight="1">
      <c r="A167" s="35"/>
      <c r="B167" s="36"/>
      <c r="C167" s="205" t="s">
        <v>398</v>
      </c>
      <c r="D167" s="205" t="s">
        <v>203</v>
      </c>
      <c r="E167" s="206" t="s">
        <v>2867</v>
      </c>
      <c r="F167" s="207" t="s">
        <v>2868</v>
      </c>
      <c r="G167" s="208" t="s">
        <v>2862</v>
      </c>
      <c r="H167" s="282"/>
      <c r="I167" s="210"/>
      <c r="J167" s="211">
        <f>ROUND(I167*H167,2)</f>
        <v>0</v>
      </c>
      <c r="K167" s="212"/>
      <c r="L167" s="40"/>
      <c r="M167" s="213" t="s">
        <v>1</v>
      </c>
      <c r="N167" s="214" t="s">
        <v>42</v>
      </c>
      <c r="O167" s="72"/>
      <c r="P167" s="215">
        <f>O167*H167</f>
        <v>0</v>
      </c>
      <c r="Q167" s="215">
        <v>0</v>
      </c>
      <c r="R167" s="215">
        <f>Q167*H167</f>
        <v>0</v>
      </c>
      <c r="S167" s="215">
        <v>0</v>
      </c>
      <c r="T167" s="216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17" t="s">
        <v>652</v>
      </c>
      <c r="AT167" s="217" t="s">
        <v>203</v>
      </c>
      <c r="AU167" s="217" t="s">
        <v>88</v>
      </c>
      <c r="AY167" s="18" t="s">
        <v>201</v>
      </c>
      <c r="BE167" s="218">
        <f>IF(N167="základná",J167,0)</f>
        <v>0</v>
      </c>
      <c r="BF167" s="218">
        <f>IF(N167="znížená",J167,0)</f>
        <v>0</v>
      </c>
      <c r="BG167" s="218">
        <f>IF(N167="zákl. prenesená",J167,0)</f>
        <v>0</v>
      </c>
      <c r="BH167" s="218">
        <f>IF(N167="zníž. prenesená",J167,0)</f>
        <v>0</v>
      </c>
      <c r="BI167" s="218">
        <f>IF(N167="nulová",J167,0)</f>
        <v>0</v>
      </c>
      <c r="BJ167" s="18" t="s">
        <v>88</v>
      </c>
      <c r="BK167" s="218">
        <f>ROUND(I167*H167,2)</f>
        <v>0</v>
      </c>
      <c r="BL167" s="18" t="s">
        <v>652</v>
      </c>
      <c r="BM167" s="217" t="s">
        <v>3692</v>
      </c>
    </row>
    <row r="168" spans="1:65" s="12" customFormat="1" ht="25.9" customHeight="1">
      <c r="B168" s="189"/>
      <c r="C168" s="190"/>
      <c r="D168" s="191" t="s">
        <v>75</v>
      </c>
      <c r="E168" s="192" t="s">
        <v>2551</v>
      </c>
      <c r="F168" s="192" t="s">
        <v>2552</v>
      </c>
      <c r="G168" s="190"/>
      <c r="H168" s="190"/>
      <c r="I168" s="193"/>
      <c r="J168" s="194">
        <f>BK168</f>
        <v>0</v>
      </c>
      <c r="K168" s="190"/>
      <c r="L168" s="195"/>
      <c r="M168" s="196"/>
      <c r="N168" s="197"/>
      <c r="O168" s="197"/>
      <c r="P168" s="198">
        <f>P169</f>
        <v>0</v>
      </c>
      <c r="Q168" s="197"/>
      <c r="R168" s="198">
        <f>R169</f>
        <v>0</v>
      </c>
      <c r="S168" s="197"/>
      <c r="T168" s="199">
        <f>T169</f>
        <v>0</v>
      </c>
      <c r="AR168" s="200" t="s">
        <v>207</v>
      </c>
      <c r="AT168" s="201" t="s">
        <v>75</v>
      </c>
      <c r="AU168" s="201" t="s">
        <v>76</v>
      </c>
      <c r="AY168" s="200" t="s">
        <v>201</v>
      </c>
      <c r="BK168" s="202">
        <f>BK169</f>
        <v>0</v>
      </c>
    </row>
    <row r="169" spans="1:65" s="2" customFormat="1" ht="21.75" customHeight="1">
      <c r="A169" s="35"/>
      <c r="B169" s="36"/>
      <c r="C169" s="205" t="s">
        <v>402</v>
      </c>
      <c r="D169" s="205" t="s">
        <v>203</v>
      </c>
      <c r="E169" s="206" t="s">
        <v>2553</v>
      </c>
      <c r="F169" s="207" t="s">
        <v>3027</v>
      </c>
      <c r="G169" s="208" t="s">
        <v>2555</v>
      </c>
      <c r="H169" s="209">
        <v>25</v>
      </c>
      <c r="I169" s="210"/>
      <c r="J169" s="211">
        <f>ROUND(I169*H169,2)</f>
        <v>0</v>
      </c>
      <c r="K169" s="212"/>
      <c r="L169" s="40"/>
      <c r="M169" s="213" t="s">
        <v>1</v>
      </c>
      <c r="N169" s="214" t="s">
        <v>42</v>
      </c>
      <c r="O169" s="72"/>
      <c r="P169" s="215">
        <f>O169*H169</f>
        <v>0</v>
      </c>
      <c r="Q169" s="215">
        <v>0</v>
      </c>
      <c r="R169" s="215">
        <f>Q169*H169</f>
        <v>0</v>
      </c>
      <c r="S169" s="215">
        <v>0</v>
      </c>
      <c r="T169" s="216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17" t="s">
        <v>2556</v>
      </c>
      <c r="AT169" s="217" t="s">
        <v>203</v>
      </c>
      <c r="AU169" s="217" t="s">
        <v>83</v>
      </c>
      <c r="AY169" s="18" t="s">
        <v>201</v>
      </c>
      <c r="BE169" s="218">
        <f>IF(N169="základná",J169,0)</f>
        <v>0</v>
      </c>
      <c r="BF169" s="218">
        <f>IF(N169="znížená",J169,0)</f>
        <v>0</v>
      </c>
      <c r="BG169" s="218">
        <f>IF(N169="zákl. prenesená",J169,0)</f>
        <v>0</v>
      </c>
      <c r="BH169" s="218">
        <f>IF(N169="zníž. prenesená",J169,0)</f>
        <v>0</v>
      </c>
      <c r="BI169" s="218">
        <f>IF(N169="nulová",J169,0)</f>
        <v>0</v>
      </c>
      <c r="BJ169" s="18" t="s">
        <v>88</v>
      </c>
      <c r="BK169" s="218">
        <f>ROUND(I169*H169,2)</f>
        <v>0</v>
      </c>
      <c r="BL169" s="18" t="s">
        <v>2556</v>
      </c>
      <c r="BM169" s="217" t="s">
        <v>3693</v>
      </c>
    </row>
    <row r="170" spans="1:65" s="12" customFormat="1" ht="25.9" customHeight="1">
      <c r="B170" s="189"/>
      <c r="C170" s="190"/>
      <c r="D170" s="191" t="s">
        <v>75</v>
      </c>
      <c r="E170" s="192" t="s">
        <v>2558</v>
      </c>
      <c r="F170" s="192" t="s">
        <v>2559</v>
      </c>
      <c r="G170" s="190"/>
      <c r="H170" s="190"/>
      <c r="I170" s="193"/>
      <c r="J170" s="194">
        <f>BK170</f>
        <v>0</v>
      </c>
      <c r="K170" s="190"/>
      <c r="L170" s="195"/>
      <c r="M170" s="196"/>
      <c r="N170" s="197"/>
      <c r="O170" s="197"/>
      <c r="P170" s="198">
        <f>P171</f>
        <v>0</v>
      </c>
      <c r="Q170" s="197"/>
      <c r="R170" s="198">
        <f>R171</f>
        <v>0</v>
      </c>
      <c r="S170" s="197"/>
      <c r="T170" s="199">
        <f>T171</f>
        <v>0</v>
      </c>
      <c r="AR170" s="200" t="s">
        <v>233</v>
      </c>
      <c r="AT170" s="201" t="s">
        <v>75</v>
      </c>
      <c r="AU170" s="201" t="s">
        <v>76</v>
      </c>
      <c r="AY170" s="200" t="s">
        <v>201</v>
      </c>
      <c r="BK170" s="202">
        <f>BK171</f>
        <v>0</v>
      </c>
    </row>
    <row r="171" spans="1:65" s="2" customFormat="1" ht="21.75" customHeight="1">
      <c r="A171" s="35"/>
      <c r="B171" s="36"/>
      <c r="C171" s="205" t="s">
        <v>406</v>
      </c>
      <c r="D171" s="205" t="s">
        <v>203</v>
      </c>
      <c r="E171" s="206" t="s">
        <v>2560</v>
      </c>
      <c r="F171" s="207" t="s">
        <v>2561</v>
      </c>
      <c r="G171" s="208" t="s">
        <v>2562</v>
      </c>
      <c r="H171" s="209">
        <v>1</v>
      </c>
      <c r="I171" s="210"/>
      <c r="J171" s="211">
        <f>ROUND(I171*H171,2)</f>
        <v>0</v>
      </c>
      <c r="K171" s="212"/>
      <c r="L171" s="40"/>
      <c r="M171" s="274" t="s">
        <v>1</v>
      </c>
      <c r="N171" s="275" t="s">
        <v>42</v>
      </c>
      <c r="O171" s="276"/>
      <c r="P171" s="277">
        <f>O171*H171</f>
        <v>0</v>
      </c>
      <c r="Q171" s="277">
        <v>0</v>
      </c>
      <c r="R171" s="277">
        <f>Q171*H171</f>
        <v>0</v>
      </c>
      <c r="S171" s="277">
        <v>0</v>
      </c>
      <c r="T171" s="278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17" t="s">
        <v>2563</v>
      </c>
      <c r="AT171" s="217" t="s">
        <v>203</v>
      </c>
      <c r="AU171" s="217" t="s">
        <v>83</v>
      </c>
      <c r="AY171" s="18" t="s">
        <v>201</v>
      </c>
      <c r="BE171" s="218">
        <f>IF(N171="základná",J171,0)</f>
        <v>0</v>
      </c>
      <c r="BF171" s="218">
        <f>IF(N171="znížená",J171,0)</f>
        <v>0</v>
      </c>
      <c r="BG171" s="218">
        <f>IF(N171="zákl. prenesená",J171,0)</f>
        <v>0</v>
      </c>
      <c r="BH171" s="218">
        <f>IF(N171="zníž. prenesená",J171,0)</f>
        <v>0</v>
      </c>
      <c r="BI171" s="218">
        <f>IF(N171="nulová",J171,0)</f>
        <v>0</v>
      </c>
      <c r="BJ171" s="18" t="s">
        <v>88</v>
      </c>
      <c r="BK171" s="218">
        <f>ROUND(I171*H171,2)</f>
        <v>0</v>
      </c>
      <c r="BL171" s="18" t="s">
        <v>2563</v>
      </c>
      <c r="BM171" s="217" t="s">
        <v>3694</v>
      </c>
    </row>
    <row r="172" spans="1:65" s="2" customFormat="1" ht="6.95" customHeight="1">
      <c r="A172" s="35"/>
      <c r="B172" s="55"/>
      <c r="C172" s="56"/>
      <c r="D172" s="56"/>
      <c r="E172" s="56"/>
      <c r="F172" s="56"/>
      <c r="G172" s="56"/>
      <c r="H172" s="56"/>
      <c r="I172" s="155"/>
      <c r="J172" s="56"/>
      <c r="K172" s="56"/>
      <c r="L172" s="40"/>
      <c r="M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</row>
  </sheetData>
  <autoFilter ref="C124:K171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56"/>
  <sheetViews>
    <sheetView showGridLines="0" topLeftCell="A115" zoomScale="80" zoomScaleNormal="80" workbookViewId="0">
      <selection activeCell="I123" sqref="I123:L123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12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1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AT2" s="18" t="s">
        <v>136</v>
      </c>
    </row>
    <row r="3" spans="1:46" s="1" customFormat="1" ht="6.95" customHeight="1">
      <c r="B3" s="113"/>
      <c r="C3" s="114"/>
      <c r="D3" s="114"/>
      <c r="E3" s="114"/>
      <c r="F3" s="114"/>
      <c r="G3" s="114"/>
      <c r="H3" s="114"/>
      <c r="I3" s="115"/>
      <c r="J3" s="114"/>
      <c r="K3" s="114"/>
      <c r="L3" s="21"/>
      <c r="AT3" s="18" t="s">
        <v>76</v>
      </c>
    </row>
    <row r="4" spans="1:46" s="1" customFormat="1" ht="24.95" customHeight="1">
      <c r="B4" s="21"/>
      <c r="D4" s="116" t="s">
        <v>149</v>
      </c>
      <c r="I4" s="112"/>
      <c r="L4" s="21"/>
      <c r="M4" s="117" t="s">
        <v>9</v>
      </c>
      <c r="AT4" s="18" t="s">
        <v>4</v>
      </c>
    </row>
    <row r="5" spans="1:46" s="1" customFormat="1" ht="6.95" customHeight="1">
      <c r="B5" s="21"/>
      <c r="I5" s="112"/>
      <c r="L5" s="21"/>
    </row>
    <row r="6" spans="1:46" s="1" customFormat="1" ht="12" customHeight="1">
      <c r="B6" s="21"/>
      <c r="D6" s="118" t="s">
        <v>15</v>
      </c>
      <c r="I6" s="112"/>
      <c r="L6" s="21"/>
    </row>
    <row r="7" spans="1:46" s="1" customFormat="1" ht="23.25" customHeight="1">
      <c r="B7" s="21"/>
      <c r="E7" s="339" t="str">
        <f>'Časť 1'!K6</f>
        <v>Detské jasle Komárno - výstavba zariadenia služieb rodinného a pracovného života</v>
      </c>
      <c r="F7" s="340"/>
      <c r="G7" s="340"/>
      <c r="H7" s="340"/>
      <c r="I7" s="112"/>
      <c r="L7" s="21"/>
    </row>
    <row r="8" spans="1:46" s="1" customFormat="1" ht="12" customHeight="1">
      <c r="B8" s="21"/>
      <c r="D8" s="118" t="s">
        <v>150</v>
      </c>
      <c r="I8" s="112"/>
      <c r="L8" s="21"/>
    </row>
    <row r="9" spans="1:46" s="2" customFormat="1" ht="16.5" customHeight="1">
      <c r="A9" s="35"/>
      <c r="B9" s="40"/>
      <c r="C9" s="35"/>
      <c r="D9" s="35"/>
      <c r="E9" s="339" t="s">
        <v>3607</v>
      </c>
      <c r="F9" s="341"/>
      <c r="G9" s="341"/>
      <c r="H9" s="341"/>
      <c r="I9" s="119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18" t="s">
        <v>152</v>
      </c>
      <c r="E10" s="35"/>
      <c r="F10" s="35"/>
      <c r="G10" s="35"/>
      <c r="H10" s="35"/>
      <c r="I10" s="119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42" t="s">
        <v>3695</v>
      </c>
      <c r="F11" s="341"/>
      <c r="G11" s="341"/>
      <c r="H11" s="341"/>
      <c r="I11" s="119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>
      <c r="A12" s="35"/>
      <c r="B12" s="40"/>
      <c r="C12" s="35"/>
      <c r="D12" s="35"/>
      <c r="E12" s="35"/>
      <c r="F12" s="35"/>
      <c r="G12" s="35"/>
      <c r="H12" s="35"/>
      <c r="I12" s="119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18" t="s">
        <v>17</v>
      </c>
      <c r="E13" s="35"/>
      <c r="F13" s="111" t="s">
        <v>1</v>
      </c>
      <c r="G13" s="35"/>
      <c r="H13" s="35"/>
      <c r="I13" s="120" t="s">
        <v>18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8" t="s">
        <v>19</v>
      </c>
      <c r="E14" s="35"/>
      <c r="F14" s="111" t="s">
        <v>20</v>
      </c>
      <c r="G14" s="35"/>
      <c r="H14" s="35"/>
      <c r="I14" s="120" t="s">
        <v>21</v>
      </c>
      <c r="J14" s="121" t="str">
        <f>'Časť 1'!AN9</f>
        <v>21. 4. 2020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119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18" t="s">
        <v>23</v>
      </c>
      <c r="E16" s="35"/>
      <c r="F16" s="35"/>
      <c r="G16" s="35"/>
      <c r="H16" s="35"/>
      <c r="I16" s="120" t="s">
        <v>24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25</v>
      </c>
      <c r="F17" s="35"/>
      <c r="G17" s="35"/>
      <c r="H17" s="35"/>
      <c r="I17" s="120" t="s">
        <v>26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119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18" t="s">
        <v>27</v>
      </c>
      <c r="E19" s="35"/>
      <c r="F19" s="35"/>
      <c r="G19" s="35"/>
      <c r="H19" s="35"/>
      <c r="I19" s="120" t="s">
        <v>24</v>
      </c>
      <c r="J19" s="31" t="str">
        <f>'Časť 1'!AN14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43" t="str">
        <f>'Časť 1'!E15</f>
        <v>Vyplň údaj</v>
      </c>
      <c r="F20" s="344"/>
      <c r="G20" s="344"/>
      <c r="H20" s="344"/>
      <c r="I20" s="120" t="s">
        <v>26</v>
      </c>
      <c r="J20" s="31" t="str">
        <f>'Časť 1'!AN15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119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18" t="s">
        <v>29</v>
      </c>
      <c r="E22" s="35"/>
      <c r="F22" s="35"/>
      <c r="G22" s="35"/>
      <c r="H22" s="35"/>
      <c r="I22" s="120" t="s">
        <v>24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30</v>
      </c>
      <c r="F23" s="35"/>
      <c r="G23" s="35"/>
      <c r="H23" s="35"/>
      <c r="I23" s="120" t="s">
        <v>26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119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18" t="s">
        <v>32</v>
      </c>
      <c r="E25" s="35"/>
      <c r="F25" s="35"/>
      <c r="G25" s="35"/>
      <c r="H25" s="35"/>
      <c r="I25" s="120" t="s">
        <v>24</v>
      </c>
      <c r="J25" s="111" t="str">
        <f>IF('Časť 1'!AN20="","",'Časť 1'!AN20)</f>
        <v/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tr">
        <f>IF('Časť 1'!E21="","",'Časť 1'!E21)</f>
        <v xml:space="preserve"> </v>
      </c>
      <c r="F26" s="35"/>
      <c r="G26" s="35"/>
      <c r="H26" s="35"/>
      <c r="I26" s="120" t="s">
        <v>26</v>
      </c>
      <c r="J26" s="111" t="str">
        <f>IF('Časť 1'!AN21="","",'Časť 1'!AN21)</f>
        <v/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119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18" t="s">
        <v>34</v>
      </c>
      <c r="E28" s="35"/>
      <c r="F28" s="35"/>
      <c r="G28" s="35"/>
      <c r="H28" s="35"/>
      <c r="I28" s="119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23.25" customHeight="1">
      <c r="A29" s="122"/>
      <c r="B29" s="123"/>
      <c r="C29" s="122"/>
      <c r="D29" s="122"/>
      <c r="E29" s="345" t="s">
        <v>154</v>
      </c>
      <c r="F29" s="345"/>
      <c r="G29" s="345"/>
      <c r="H29" s="345"/>
      <c r="I29" s="124"/>
      <c r="J29" s="122"/>
      <c r="K29" s="122"/>
      <c r="L29" s="125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119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6"/>
      <c r="E31" s="126"/>
      <c r="F31" s="126"/>
      <c r="G31" s="126"/>
      <c r="H31" s="126"/>
      <c r="I31" s="127"/>
      <c r="J31" s="126"/>
      <c r="K31" s="126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8" t="s">
        <v>36</v>
      </c>
      <c r="E32" s="35"/>
      <c r="F32" s="35"/>
      <c r="G32" s="35"/>
      <c r="H32" s="35"/>
      <c r="I32" s="119"/>
      <c r="J32" s="129">
        <f>ROUND(J124,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6"/>
      <c r="E33" s="126"/>
      <c r="F33" s="126"/>
      <c r="G33" s="126"/>
      <c r="H33" s="126"/>
      <c r="I33" s="127"/>
      <c r="J33" s="126"/>
      <c r="K33" s="126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30" t="s">
        <v>38</v>
      </c>
      <c r="G34" s="35"/>
      <c r="H34" s="35"/>
      <c r="I34" s="131" t="s">
        <v>37</v>
      </c>
      <c r="J34" s="130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32" t="s">
        <v>40</v>
      </c>
      <c r="E35" s="118" t="s">
        <v>41</v>
      </c>
      <c r="F35" s="133">
        <f>ROUND((SUM(BE124:BE155)),  2)</f>
        <v>0</v>
      </c>
      <c r="G35" s="35"/>
      <c r="H35" s="35"/>
      <c r="I35" s="134">
        <v>0.2</v>
      </c>
      <c r="J35" s="133">
        <f>ROUND(((SUM(BE124:BE155))*I35),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18" t="s">
        <v>42</v>
      </c>
      <c r="F36" s="133">
        <f>ROUND((SUM(BF124:BF155)),  2)</f>
        <v>0</v>
      </c>
      <c r="G36" s="35"/>
      <c r="H36" s="35"/>
      <c r="I36" s="134">
        <v>0.2</v>
      </c>
      <c r="J36" s="133">
        <f>ROUND(((SUM(BF124:BF155))*I36),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8" t="s">
        <v>43</v>
      </c>
      <c r="F37" s="133">
        <f>ROUND((SUM(BG124:BG155)),  2)</f>
        <v>0</v>
      </c>
      <c r="G37" s="35"/>
      <c r="H37" s="35"/>
      <c r="I37" s="134">
        <v>0.2</v>
      </c>
      <c r="J37" s="133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18" t="s">
        <v>44</v>
      </c>
      <c r="F38" s="133">
        <f>ROUND((SUM(BH124:BH155)),  2)</f>
        <v>0</v>
      </c>
      <c r="G38" s="35"/>
      <c r="H38" s="35"/>
      <c r="I38" s="134">
        <v>0.2</v>
      </c>
      <c r="J38" s="133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18" t="s">
        <v>45</v>
      </c>
      <c r="F39" s="133">
        <f>ROUND((SUM(BI124:BI155)),  2)</f>
        <v>0</v>
      </c>
      <c r="G39" s="35"/>
      <c r="H39" s="35"/>
      <c r="I39" s="134">
        <v>0</v>
      </c>
      <c r="J39" s="133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119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5"/>
      <c r="D41" s="136" t="s">
        <v>46</v>
      </c>
      <c r="E41" s="137"/>
      <c r="F41" s="137"/>
      <c r="G41" s="138" t="s">
        <v>47</v>
      </c>
      <c r="H41" s="139" t="s">
        <v>48</v>
      </c>
      <c r="I41" s="140"/>
      <c r="J41" s="141">
        <f>SUM(J32:J39)</f>
        <v>0</v>
      </c>
      <c r="K41" s="142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119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I43" s="112"/>
      <c r="L43" s="21"/>
    </row>
    <row r="44" spans="1:31" s="1" customFormat="1" ht="14.45" customHeight="1">
      <c r="B44" s="21"/>
      <c r="I44" s="112"/>
      <c r="L44" s="21"/>
    </row>
    <row r="45" spans="1:31" s="1" customFormat="1" ht="14.45" customHeight="1">
      <c r="B45" s="21"/>
      <c r="I45" s="112"/>
      <c r="L45" s="21"/>
    </row>
    <row r="46" spans="1:31" s="1" customFormat="1" ht="14.45" customHeight="1">
      <c r="B46" s="21"/>
      <c r="I46" s="112"/>
      <c r="L46" s="21"/>
    </row>
    <row r="47" spans="1:31" s="1" customFormat="1" ht="14.45" customHeight="1">
      <c r="B47" s="21"/>
      <c r="I47" s="112"/>
      <c r="L47" s="21"/>
    </row>
    <row r="48" spans="1:31" s="1" customFormat="1" ht="14.45" customHeight="1">
      <c r="B48" s="21"/>
      <c r="I48" s="112"/>
      <c r="L48" s="21"/>
    </row>
    <row r="49" spans="1:31" s="1" customFormat="1" ht="14.45" customHeight="1">
      <c r="B49" s="21"/>
      <c r="I49" s="112"/>
      <c r="L49" s="21"/>
    </row>
    <row r="50" spans="1:31" s="2" customFormat="1" ht="14.45" customHeight="1">
      <c r="B50" s="52"/>
      <c r="D50" s="143" t="s">
        <v>49</v>
      </c>
      <c r="E50" s="144"/>
      <c r="F50" s="144"/>
      <c r="G50" s="143" t="s">
        <v>50</v>
      </c>
      <c r="H50" s="144"/>
      <c r="I50" s="145"/>
      <c r="J50" s="144"/>
      <c r="K50" s="144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6" t="s">
        <v>51</v>
      </c>
      <c r="E61" s="147"/>
      <c r="F61" s="148" t="s">
        <v>52</v>
      </c>
      <c r="G61" s="146" t="s">
        <v>51</v>
      </c>
      <c r="H61" s="147"/>
      <c r="I61" s="149"/>
      <c r="J61" s="150" t="s">
        <v>52</v>
      </c>
      <c r="K61" s="147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43" t="s">
        <v>53</v>
      </c>
      <c r="E65" s="151"/>
      <c r="F65" s="151"/>
      <c r="G65" s="143" t="s">
        <v>54</v>
      </c>
      <c r="H65" s="151"/>
      <c r="I65" s="152"/>
      <c r="J65" s="151"/>
      <c r="K65" s="151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6" t="s">
        <v>51</v>
      </c>
      <c r="E76" s="147"/>
      <c r="F76" s="148" t="s">
        <v>52</v>
      </c>
      <c r="G76" s="146" t="s">
        <v>51</v>
      </c>
      <c r="H76" s="147"/>
      <c r="I76" s="149"/>
      <c r="J76" s="150" t="s">
        <v>52</v>
      </c>
      <c r="K76" s="147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53"/>
      <c r="C77" s="154"/>
      <c r="D77" s="154"/>
      <c r="E77" s="154"/>
      <c r="F77" s="154"/>
      <c r="G77" s="154"/>
      <c r="H77" s="154"/>
      <c r="I77" s="155"/>
      <c r="J77" s="154"/>
      <c r="K77" s="154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56"/>
      <c r="C81" s="157"/>
      <c r="D81" s="157"/>
      <c r="E81" s="157"/>
      <c r="F81" s="157"/>
      <c r="G81" s="157"/>
      <c r="H81" s="157"/>
      <c r="I81" s="158"/>
      <c r="J81" s="157"/>
      <c r="K81" s="157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155</v>
      </c>
      <c r="D82" s="37"/>
      <c r="E82" s="37"/>
      <c r="F82" s="37"/>
      <c r="G82" s="37"/>
      <c r="H82" s="37"/>
      <c r="I82" s="119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119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119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23.25" customHeight="1">
      <c r="A85" s="35"/>
      <c r="B85" s="36"/>
      <c r="C85" s="37"/>
      <c r="D85" s="37"/>
      <c r="E85" s="337" t="str">
        <f>E7</f>
        <v>Detské jasle Komárno - výstavba zariadenia služieb rodinného a pracovného života</v>
      </c>
      <c r="F85" s="338"/>
      <c r="G85" s="338"/>
      <c r="H85" s="338"/>
      <c r="I85" s="119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150</v>
      </c>
      <c r="D86" s="23"/>
      <c r="E86" s="23"/>
      <c r="F86" s="23"/>
      <c r="G86" s="23"/>
      <c r="H86" s="23"/>
      <c r="I86" s="112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37" t="s">
        <v>3607</v>
      </c>
      <c r="F87" s="336"/>
      <c r="G87" s="336"/>
      <c r="H87" s="336"/>
      <c r="I87" s="119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152</v>
      </c>
      <c r="D88" s="37"/>
      <c r="E88" s="37"/>
      <c r="F88" s="37"/>
      <c r="G88" s="37"/>
      <c r="H88" s="37"/>
      <c r="I88" s="119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305" t="str">
        <f>E11</f>
        <v>02 - SO-05.2  Vonkajšie rozvody elektriny (RE-RH)</v>
      </c>
      <c r="F89" s="336"/>
      <c r="G89" s="336"/>
      <c r="H89" s="336"/>
      <c r="I89" s="119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119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19</v>
      </c>
      <c r="D91" s="37"/>
      <c r="E91" s="37"/>
      <c r="F91" s="28" t="str">
        <f>F14</f>
        <v>Komárno, Ul. gen. Klapku, p. č. 7046/4, 7051/393</v>
      </c>
      <c r="G91" s="37"/>
      <c r="H91" s="37"/>
      <c r="I91" s="120" t="s">
        <v>21</v>
      </c>
      <c r="J91" s="67" t="str">
        <f>IF(J14="","",J14)</f>
        <v>21. 4. 2020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119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23</v>
      </c>
      <c r="D93" s="37"/>
      <c r="E93" s="37"/>
      <c r="F93" s="28" t="str">
        <f>E17</f>
        <v>Amante n. o., Marcelová</v>
      </c>
      <c r="G93" s="37"/>
      <c r="H93" s="37"/>
      <c r="I93" s="120" t="s">
        <v>29</v>
      </c>
      <c r="J93" s="33" t="str">
        <f>E23</f>
        <v>Ing. Olivér Csémy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27</v>
      </c>
      <c r="D94" s="37"/>
      <c r="E94" s="37"/>
      <c r="F94" s="28" t="str">
        <f>IF(E20="","",E20)</f>
        <v>Vyplň údaj</v>
      </c>
      <c r="G94" s="37"/>
      <c r="H94" s="37"/>
      <c r="I94" s="120" t="s">
        <v>32</v>
      </c>
      <c r="J94" s="33" t="str">
        <f>E26</f>
        <v xml:space="preserve"> 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119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9" t="s">
        <v>156</v>
      </c>
      <c r="D96" s="160"/>
      <c r="E96" s="160"/>
      <c r="F96" s="160"/>
      <c r="G96" s="160"/>
      <c r="H96" s="160"/>
      <c r="I96" s="161"/>
      <c r="J96" s="162" t="s">
        <v>157</v>
      </c>
      <c r="K96" s="160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119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63" t="s">
        <v>158</v>
      </c>
      <c r="D98" s="37"/>
      <c r="E98" s="37"/>
      <c r="F98" s="37"/>
      <c r="G98" s="37"/>
      <c r="H98" s="37"/>
      <c r="I98" s="119"/>
      <c r="J98" s="85">
        <f>J124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159</v>
      </c>
    </row>
    <row r="99" spans="1:47" s="9" customFormat="1" ht="24.95" customHeight="1">
      <c r="B99" s="164"/>
      <c r="C99" s="165"/>
      <c r="D99" s="166" t="s">
        <v>2572</v>
      </c>
      <c r="E99" s="167"/>
      <c r="F99" s="167"/>
      <c r="G99" s="167"/>
      <c r="H99" s="167"/>
      <c r="I99" s="168"/>
      <c r="J99" s="169">
        <f>J125</f>
        <v>0</v>
      </c>
      <c r="K99" s="165"/>
      <c r="L99" s="170"/>
    </row>
    <row r="100" spans="1:47" s="10" customFormat="1" ht="19.899999999999999" customHeight="1">
      <c r="B100" s="171"/>
      <c r="C100" s="105"/>
      <c r="D100" s="172" t="s">
        <v>2573</v>
      </c>
      <c r="E100" s="173"/>
      <c r="F100" s="173"/>
      <c r="G100" s="173"/>
      <c r="H100" s="173"/>
      <c r="I100" s="174"/>
      <c r="J100" s="175">
        <f>J126</f>
        <v>0</v>
      </c>
      <c r="K100" s="105"/>
      <c r="L100" s="176"/>
    </row>
    <row r="101" spans="1:47" s="10" customFormat="1" ht="19.899999999999999" customHeight="1">
      <c r="B101" s="171"/>
      <c r="C101" s="105"/>
      <c r="D101" s="172" t="s">
        <v>3609</v>
      </c>
      <c r="E101" s="173"/>
      <c r="F101" s="173"/>
      <c r="G101" s="173"/>
      <c r="H101" s="173"/>
      <c r="I101" s="174"/>
      <c r="J101" s="175">
        <f>J140</f>
        <v>0</v>
      </c>
      <c r="K101" s="105"/>
      <c r="L101" s="176"/>
    </row>
    <row r="102" spans="1:47" s="9" customFormat="1" ht="24.95" customHeight="1">
      <c r="B102" s="164"/>
      <c r="C102" s="165"/>
      <c r="D102" s="166" t="s">
        <v>2300</v>
      </c>
      <c r="E102" s="167"/>
      <c r="F102" s="167"/>
      <c r="G102" s="167"/>
      <c r="H102" s="167"/>
      <c r="I102" s="168"/>
      <c r="J102" s="169">
        <f>J154</f>
        <v>0</v>
      </c>
      <c r="K102" s="165"/>
      <c r="L102" s="170"/>
    </row>
    <row r="103" spans="1:47" s="2" customFormat="1" ht="21.75" customHeight="1">
      <c r="A103" s="35"/>
      <c r="B103" s="36"/>
      <c r="C103" s="37"/>
      <c r="D103" s="37"/>
      <c r="E103" s="37"/>
      <c r="F103" s="37"/>
      <c r="G103" s="37"/>
      <c r="H103" s="37"/>
      <c r="I103" s="119"/>
      <c r="J103" s="37"/>
      <c r="K103" s="37"/>
      <c r="L103" s="52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pans="1:47" s="2" customFormat="1" ht="6.95" customHeight="1">
      <c r="A104" s="35"/>
      <c r="B104" s="55"/>
      <c r="C104" s="56"/>
      <c r="D104" s="56"/>
      <c r="E104" s="56"/>
      <c r="F104" s="56"/>
      <c r="G104" s="56"/>
      <c r="H104" s="56"/>
      <c r="I104" s="155"/>
      <c r="J104" s="56"/>
      <c r="K104" s="56"/>
      <c r="L104" s="52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pans="1:47" s="2" customFormat="1" ht="6.95" customHeight="1">
      <c r="A108" s="35"/>
      <c r="B108" s="57"/>
      <c r="C108" s="58"/>
      <c r="D108" s="58"/>
      <c r="E108" s="58"/>
      <c r="F108" s="58"/>
      <c r="G108" s="58"/>
      <c r="H108" s="58"/>
      <c r="I108" s="158"/>
      <c r="J108" s="58"/>
      <c r="K108" s="58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47" s="2" customFormat="1" ht="24.95" customHeight="1">
      <c r="A109" s="35"/>
      <c r="B109" s="36"/>
      <c r="C109" s="24" t="s">
        <v>188</v>
      </c>
      <c r="D109" s="37"/>
      <c r="E109" s="37"/>
      <c r="F109" s="37"/>
      <c r="G109" s="37"/>
      <c r="H109" s="37"/>
      <c r="I109" s="119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6.95" customHeight="1">
      <c r="A110" s="35"/>
      <c r="B110" s="36"/>
      <c r="C110" s="37"/>
      <c r="D110" s="37"/>
      <c r="E110" s="37"/>
      <c r="F110" s="37"/>
      <c r="G110" s="37"/>
      <c r="H110" s="37"/>
      <c r="I110" s="119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47" s="2" customFormat="1" ht="12" customHeight="1">
      <c r="A111" s="35"/>
      <c r="B111" s="36"/>
      <c r="C111" s="30" t="s">
        <v>15</v>
      </c>
      <c r="D111" s="37"/>
      <c r="E111" s="37"/>
      <c r="F111" s="37"/>
      <c r="G111" s="37"/>
      <c r="H111" s="37"/>
      <c r="I111" s="119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2" customFormat="1" ht="23.25" customHeight="1">
      <c r="A112" s="35"/>
      <c r="B112" s="36"/>
      <c r="C112" s="37"/>
      <c r="D112" s="37"/>
      <c r="E112" s="337" t="str">
        <f>E7</f>
        <v>Detské jasle Komárno - výstavba zariadenia služieb rodinného a pracovného života</v>
      </c>
      <c r="F112" s="338"/>
      <c r="G112" s="338"/>
      <c r="H112" s="338"/>
      <c r="I112" s="119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1" customFormat="1" ht="12" customHeight="1">
      <c r="B113" s="22"/>
      <c r="C113" s="30" t="s">
        <v>150</v>
      </c>
      <c r="D113" s="23"/>
      <c r="E113" s="23"/>
      <c r="F113" s="23"/>
      <c r="G113" s="23"/>
      <c r="H113" s="23"/>
      <c r="I113" s="112"/>
      <c r="J113" s="23"/>
      <c r="K113" s="23"/>
      <c r="L113" s="21"/>
    </row>
    <row r="114" spans="1:65" s="2" customFormat="1" ht="16.5" customHeight="1">
      <c r="A114" s="35"/>
      <c r="B114" s="36"/>
      <c r="C114" s="37"/>
      <c r="D114" s="37"/>
      <c r="E114" s="337" t="s">
        <v>3607</v>
      </c>
      <c r="F114" s="336"/>
      <c r="G114" s="336"/>
      <c r="H114" s="336"/>
      <c r="I114" s="119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2" customHeight="1">
      <c r="A115" s="35"/>
      <c r="B115" s="36"/>
      <c r="C115" s="30" t="s">
        <v>152</v>
      </c>
      <c r="D115" s="37"/>
      <c r="E115" s="37"/>
      <c r="F115" s="37"/>
      <c r="G115" s="37"/>
      <c r="H115" s="37"/>
      <c r="I115" s="119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6.5" customHeight="1">
      <c r="A116" s="35"/>
      <c r="B116" s="36"/>
      <c r="C116" s="37"/>
      <c r="D116" s="37"/>
      <c r="E116" s="305" t="str">
        <f>E11</f>
        <v>02 - SO-05.2  Vonkajšie rozvody elektriny (RE-RH)</v>
      </c>
      <c r="F116" s="336"/>
      <c r="G116" s="336"/>
      <c r="H116" s="336"/>
      <c r="I116" s="119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5" customHeight="1">
      <c r="A117" s="35"/>
      <c r="B117" s="36"/>
      <c r="C117" s="37"/>
      <c r="D117" s="37"/>
      <c r="E117" s="37"/>
      <c r="F117" s="37"/>
      <c r="G117" s="37"/>
      <c r="H117" s="37"/>
      <c r="I117" s="119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2" customHeight="1">
      <c r="A118" s="35"/>
      <c r="B118" s="36"/>
      <c r="C118" s="30" t="s">
        <v>19</v>
      </c>
      <c r="D118" s="37"/>
      <c r="E118" s="37"/>
      <c r="F118" s="28" t="str">
        <f>F14</f>
        <v>Komárno, Ul. gen. Klapku, p. č. 7046/4, 7051/393</v>
      </c>
      <c r="G118" s="37"/>
      <c r="H118" s="37"/>
      <c r="I118" s="120" t="s">
        <v>21</v>
      </c>
      <c r="J118" s="67" t="str">
        <f>IF(J14="","",J14)</f>
        <v>21. 4. 2020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6.95" customHeight="1">
      <c r="A119" s="35"/>
      <c r="B119" s="36"/>
      <c r="C119" s="37"/>
      <c r="D119" s="37"/>
      <c r="E119" s="37"/>
      <c r="F119" s="37"/>
      <c r="G119" s="37"/>
      <c r="H119" s="37"/>
      <c r="I119" s="119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5.2" customHeight="1">
      <c r="A120" s="35"/>
      <c r="B120" s="36"/>
      <c r="C120" s="30" t="s">
        <v>23</v>
      </c>
      <c r="D120" s="37"/>
      <c r="E120" s="37"/>
      <c r="F120" s="28" t="str">
        <f>E17</f>
        <v>Amante n. o., Marcelová</v>
      </c>
      <c r="G120" s="37"/>
      <c r="H120" s="37"/>
      <c r="I120" s="120" t="s">
        <v>29</v>
      </c>
      <c r="J120" s="33" t="str">
        <f>E23</f>
        <v>Ing. Olivér Csémy</v>
      </c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5.2" customHeight="1">
      <c r="A121" s="35"/>
      <c r="B121" s="36"/>
      <c r="C121" s="30" t="s">
        <v>27</v>
      </c>
      <c r="D121" s="37"/>
      <c r="E121" s="37"/>
      <c r="F121" s="28" t="str">
        <f>IF(E20="","",E20)</f>
        <v>Vyplň údaj</v>
      </c>
      <c r="G121" s="37"/>
      <c r="H121" s="37"/>
      <c r="I121" s="120" t="s">
        <v>32</v>
      </c>
      <c r="J121" s="33" t="str">
        <f>E26</f>
        <v xml:space="preserve"> </v>
      </c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2" customFormat="1" ht="10.35" customHeight="1">
      <c r="A122" s="35"/>
      <c r="B122" s="36"/>
      <c r="C122" s="37"/>
      <c r="D122" s="37"/>
      <c r="E122" s="37"/>
      <c r="F122" s="37"/>
      <c r="G122" s="37"/>
      <c r="H122" s="37"/>
      <c r="I122" s="119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5" s="11" customFormat="1" ht="53.25" customHeight="1">
      <c r="A123" s="177"/>
      <c r="B123" s="178"/>
      <c r="C123" s="179" t="s">
        <v>189</v>
      </c>
      <c r="D123" s="180" t="s">
        <v>61</v>
      </c>
      <c r="E123" s="180" t="s">
        <v>57</v>
      </c>
      <c r="F123" s="180" t="s">
        <v>58</v>
      </c>
      <c r="G123" s="180" t="s">
        <v>190</v>
      </c>
      <c r="H123" s="180" t="s">
        <v>191</v>
      </c>
      <c r="I123" s="181" t="s">
        <v>3986</v>
      </c>
      <c r="J123" s="182" t="s">
        <v>3987</v>
      </c>
      <c r="K123" s="183" t="s">
        <v>192</v>
      </c>
      <c r="L123" s="286" t="s">
        <v>3988</v>
      </c>
      <c r="M123" s="76" t="s">
        <v>1</v>
      </c>
      <c r="N123" s="77" t="s">
        <v>40</v>
      </c>
      <c r="O123" s="77" t="s">
        <v>193</v>
      </c>
      <c r="P123" s="77" t="s">
        <v>194</v>
      </c>
      <c r="Q123" s="77" t="s">
        <v>195</v>
      </c>
      <c r="R123" s="77" t="s">
        <v>196</v>
      </c>
      <c r="S123" s="77" t="s">
        <v>197</v>
      </c>
      <c r="T123" s="78" t="s">
        <v>198</v>
      </c>
      <c r="U123" s="177"/>
      <c r="V123" s="177"/>
      <c r="W123" s="177"/>
      <c r="X123" s="177"/>
      <c r="Y123" s="177"/>
      <c r="Z123" s="177"/>
      <c r="AA123" s="177"/>
      <c r="AB123" s="177"/>
      <c r="AC123" s="177"/>
      <c r="AD123" s="177"/>
      <c r="AE123" s="177"/>
    </row>
    <row r="124" spans="1:65" s="2" customFormat="1" ht="22.9" customHeight="1">
      <c r="A124" s="35"/>
      <c r="B124" s="36"/>
      <c r="C124" s="83" t="s">
        <v>158</v>
      </c>
      <c r="D124" s="37"/>
      <c r="E124" s="37"/>
      <c r="F124" s="37"/>
      <c r="G124" s="37"/>
      <c r="H124" s="37"/>
      <c r="I124" s="119"/>
      <c r="J124" s="184">
        <f>BK124</f>
        <v>0</v>
      </c>
      <c r="K124" s="37"/>
      <c r="L124" s="40"/>
      <c r="M124" s="79"/>
      <c r="N124" s="185"/>
      <c r="O124" s="80"/>
      <c r="P124" s="186">
        <f>P125+P154</f>
        <v>0</v>
      </c>
      <c r="Q124" s="80"/>
      <c r="R124" s="186">
        <f>R125+R154</f>
        <v>2.2110440000000002</v>
      </c>
      <c r="S124" s="80"/>
      <c r="T124" s="187">
        <f>T125+T154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8" t="s">
        <v>75</v>
      </c>
      <c r="AU124" s="18" t="s">
        <v>159</v>
      </c>
      <c r="BK124" s="188">
        <f>BK125+BK154</f>
        <v>0</v>
      </c>
    </row>
    <row r="125" spans="1:65" s="12" customFormat="1" ht="25.9" customHeight="1">
      <c r="B125" s="189"/>
      <c r="C125" s="190"/>
      <c r="D125" s="191" t="s">
        <v>75</v>
      </c>
      <c r="E125" s="192" t="s">
        <v>585</v>
      </c>
      <c r="F125" s="192" t="s">
        <v>2574</v>
      </c>
      <c r="G125" s="190"/>
      <c r="H125" s="190"/>
      <c r="I125" s="193"/>
      <c r="J125" s="194">
        <f>BK125</f>
        <v>0</v>
      </c>
      <c r="K125" s="190"/>
      <c r="L125" s="195"/>
      <c r="M125" s="196"/>
      <c r="N125" s="197"/>
      <c r="O125" s="197"/>
      <c r="P125" s="198">
        <f>P126+P140</f>
        <v>0</v>
      </c>
      <c r="Q125" s="197"/>
      <c r="R125" s="198">
        <f>R126+R140</f>
        <v>2.2110440000000002</v>
      </c>
      <c r="S125" s="197"/>
      <c r="T125" s="199">
        <f>T126+T140</f>
        <v>0</v>
      </c>
      <c r="AR125" s="200" t="s">
        <v>219</v>
      </c>
      <c r="AT125" s="201" t="s">
        <v>75</v>
      </c>
      <c r="AU125" s="201" t="s">
        <v>76</v>
      </c>
      <c r="AY125" s="200" t="s">
        <v>201</v>
      </c>
      <c r="BK125" s="202">
        <f>BK126+BK140</f>
        <v>0</v>
      </c>
    </row>
    <row r="126" spans="1:65" s="12" customFormat="1" ht="22.9" customHeight="1">
      <c r="B126" s="189"/>
      <c r="C126" s="190"/>
      <c r="D126" s="191" t="s">
        <v>75</v>
      </c>
      <c r="E126" s="203" t="s">
        <v>2575</v>
      </c>
      <c r="F126" s="203" t="s">
        <v>2576</v>
      </c>
      <c r="G126" s="190"/>
      <c r="H126" s="190"/>
      <c r="I126" s="193"/>
      <c r="J126" s="204">
        <f>BK126</f>
        <v>0</v>
      </c>
      <c r="K126" s="190"/>
      <c r="L126" s="195"/>
      <c r="M126" s="196"/>
      <c r="N126" s="197"/>
      <c r="O126" s="197"/>
      <c r="P126" s="198">
        <f>SUM(P127:P139)</f>
        <v>0</v>
      </c>
      <c r="Q126" s="197"/>
      <c r="R126" s="198">
        <f>SUM(R127:R139)</f>
        <v>1.7394000000000003E-2</v>
      </c>
      <c r="S126" s="197"/>
      <c r="T126" s="199">
        <f>SUM(T127:T139)</f>
        <v>0</v>
      </c>
      <c r="AR126" s="200" t="s">
        <v>219</v>
      </c>
      <c r="AT126" s="201" t="s">
        <v>75</v>
      </c>
      <c r="AU126" s="201" t="s">
        <v>83</v>
      </c>
      <c r="AY126" s="200" t="s">
        <v>201</v>
      </c>
      <c r="BK126" s="202">
        <f>SUM(BK127:BK139)</f>
        <v>0</v>
      </c>
    </row>
    <row r="127" spans="1:65" s="2" customFormat="1" ht="35.25" customHeight="1">
      <c r="A127" s="35"/>
      <c r="B127" s="36"/>
      <c r="C127" s="205" t="s">
        <v>83</v>
      </c>
      <c r="D127" s="205" t="s">
        <v>203</v>
      </c>
      <c r="E127" s="206" t="s">
        <v>3696</v>
      </c>
      <c r="F127" s="207" t="s">
        <v>3697</v>
      </c>
      <c r="G127" s="208" t="s">
        <v>366</v>
      </c>
      <c r="H127" s="209">
        <v>10</v>
      </c>
      <c r="I127" s="210"/>
      <c r="J127" s="211">
        <f>ROUND(I127*H127,2)</f>
        <v>0</v>
      </c>
      <c r="K127" s="212"/>
      <c r="L127" s="40"/>
      <c r="M127" s="213" t="s">
        <v>1</v>
      </c>
      <c r="N127" s="214" t="s">
        <v>42</v>
      </c>
      <c r="O127" s="72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17" t="s">
        <v>652</v>
      </c>
      <c r="AT127" s="217" t="s">
        <v>203</v>
      </c>
      <c r="AU127" s="217" t="s">
        <v>88</v>
      </c>
      <c r="AY127" s="18" t="s">
        <v>201</v>
      </c>
      <c r="BE127" s="218">
        <f>IF(N127="základná",J127,0)</f>
        <v>0</v>
      </c>
      <c r="BF127" s="218">
        <f>IF(N127="znížená",J127,0)</f>
        <v>0</v>
      </c>
      <c r="BG127" s="218">
        <f>IF(N127="zákl. prenesená",J127,0)</f>
        <v>0</v>
      </c>
      <c r="BH127" s="218">
        <f>IF(N127="zníž. prenesená",J127,0)</f>
        <v>0</v>
      </c>
      <c r="BI127" s="218">
        <f>IF(N127="nulová",J127,0)</f>
        <v>0</v>
      </c>
      <c r="BJ127" s="18" t="s">
        <v>88</v>
      </c>
      <c r="BK127" s="218">
        <f>ROUND(I127*H127,2)</f>
        <v>0</v>
      </c>
      <c r="BL127" s="18" t="s">
        <v>652</v>
      </c>
      <c r="BM127" s="217" t="s">
        <v>3698</v>
      </c>
    </row>
    <row r="128" spans="1:65" s="2" customFormat="1" ht="16.5" customHeight="1">
      <c r="A128" s="35"/>
      <c r="B128" s="36"/>
      <c r="C128" s="253" t="s">
        <v>88</v>
      </c>
      <c r="D128" s="253" t="s">
        <v>585</v>
      </c>
      <c r="E128" s="254" t="s">
        <v>3699</v>
      </c>
      <c r="F128" s="255" t="s">
        <v>3700</v>
      </c>
      <c r="G128" s="256" t="s">
        <v>366</v>
      </c>
      <c r="H128" s="257">
        <v>10</v>
      </c>
      <c r="I128" s="258"/>
      <c r="J128" s="259">
        <f>ROUND(I128*H128,2)</f>
        <v>0</v>
      </c>
      <c r="K128" s="260"/>
      <c r="L128" s="261"/>
      <c r="M128" s="262" t="s">
        <v>1</v>
      </c>
      <c r="N128" s="263" t="s">
        <v>42</v>
      </c>
      <c r="O128" s="72"/>
      <c r="P128" s="215">
        <f>O128*H128</f>
        <v>0</v>
      </c>
      <c r="Q128" s="215">
        <v>3.0000000000000001E-5</v>
      </c>
      <c r="R128" s="215">
        <f>Q128*H128</f>
        <v>3.0000000000000003E-4</v>
      </c>
      <c r="S128" s="215">
        <v>0</v>
      </c>
      <c r="T128" s="216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17" t="s">
        <v>1027</v>
      </c>
      <c r="AT128" s="217" t="s">
        <v>585</v>
      </c>
      <c r="AU128" s="217" t="s">
        <v>88</v>
      </c>
      <c r="AY128" s="18" t="s">
        <v>201</v>
      </c>
      <c r="BE128" s="218">
        <f>IF(N128="základná",J128,0)</f>
        <v>0</v>
      </c>
      <c r="BF128" s="218">
        <f>IF(N128="znížená",J128,0)</f>
        <v>0</v>
      </c>
      <c r="BG128" s="218">
        <f>IF(N128="zákl. prenesená",J128,0)</f>
        <v>0</v>
      </c>
      <c r="BH128" s="218">
        <f>IF(N128="zníž. prenesená",J128,0)</f>
        <v>0</v>
      </c>
      <c r="BI128" s="218">
        <f>IF(N128="nulová",J128,0)</f>
        <v>0</v>
      </c>
      <c r="BJ128" s="18" t="s">
        <v>88</v>
      </c>
      <c r="BK128" s="218">
        <f>ROUND(I128*H128,2)</f>
        <v>0</v>
      </c>
      <c r="BL128" s="18" t="s">
        <v>1027</v>
      </c>
      <c r="BM128" s="217" t="s">
        <v>3701</v>
      </c>
    </row>
    <row r="129" spans="1:65" s="2" customFormat="1" ht="16.5" customHeight="1">
      <c r="A129" s="35"/>
      <c r="B129" s="36"/>
      <c r="C129" s="205" t="s">
        <v>219</v>
      </c>
      <c r="D129" s="205" t="s">
        <v>203</v>
      </c>
      <c r="E129" s="206" t="s">
        <v>3702</v>
      </c>
      <c r="F129" s="207" t="s">
        <v>3703</v>
      </c>
      <c r="G129" s="208" t="s">
        <v>618</v>
      </c>
      <c r="H129" s="209">
        <v>22</v>
      </c>
      <c r="I129" s="210"/>
      <c r="J129" s="211">
        <f>ROUND(I129*H129,2)</f>
        <v>0</v>
      </c>
      <c r="K129" s="212"/>
      <c r="L129" s="40"/>
      <c r="M129" s="213" t="s">
        <v>1</v>
      </c>
      <c r="N129" s="214" t="s">
        <v>42</v>
      </c>
      <c r="O129" s="72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17" t="s">
        <v>652</v>
      </c>
      <c r="AT129" s="217" t="s">
        <v>203</v>
      </c>
      <c r="AU129" s="217" t="s">
        <v>88</v>
      </c>
      <c r="AY129" s="18" t="s">
        <v>201</v>
      </c>
      <c r="BE129" s="218">
        <f>IF(N129="základná",J129,0)</f>
        <v>0</v>
      </c>
      <c r="BF129" s="218">
        <f>IF(N129="znížená",J129,0)</f>
        <v>0</v>
      </c>
      <c r="BG129" s="218">
        <f>IF(N129="zákl. prenesená",J129,0)</f>
        <v>0</v>
      </c>
      <c r="BH129" s="218">
        <f>IF(N129="zníž. prenesená",J129,0)</f>
        <v>0</v>
      </c>
      <c r="BI129" s="218">
        <f>IF(N129="nulová",J129,0)</f>
        <v>0</v>
      </c>
      <c r="BJ129" s="18" t="s">
        <v>88</v>
      </c>
      <c r="BK129" s="218">
        <f>ROUND(I129*H129,2)</f>
        <v>0</v>
      </c>
      <c r="BL129" s="18" t="s">
        <v>652</v>
      </c>
      <c r="BM129" s="217" t="s">
        <v>3704</v>
      </c>
    </row>
    <row r="130" spans="1:65" s="13" customFormat="1">
      <c r="B130" s="219"/>
      <c r="C130" s="220"/>
      <c r="D130" s="221" t="s">
        <v>209</v>
      </c>
      <c r="E130" s="222" t="s">
        <v>1</v>
      </c>
      <c r="F130" s="223" t="s">
        <v>3705</v>
      </c>
      <c r="G130" s="220"/>
      <c r="H130" s="224">
        <v>1.8</v>
      </c>
      <c r="I130" s="225"/>
      <c r="J130" s="220"/>
      <c r="K130" s="220"/>
      <c r="L130" s="226"/>
      <c r="M130" s="227"/>
      <c r="N130" s="228"/>
      <c r="O130" s="228"/>
      <c r="P130" s="228"/>
      <c r="Q130" s="228"/>
      <c r="R130" s="228"/>
      <c r="S130" s="228"/>
      <c r="T130" s="229"/>
      <c r="AT130" s="230" t="s">
        <v>209</v>
      </c>
      <c r="AU130" s="230" t="s">
        <v>88</v>
      </c>
      <c r="AV130" s="13" t="s">
        <v>88</v>
      </c>
      <c r="AW130" s="13" t="s">
        <v>31</v>
      </c>
      <c r="AX130" s="13" t="s">
        <v>76</v>
      </c>
      <c r="AY130" s="230" t="s">
        <v>201</v>
      </c>
    </row>
    <row r="131" spans="1:65" s="13" customFormat="1">
      <c r="B131" s="219"/>
      <c r="C131" s="220"/>
      <c r="D131" s="221" t="s">
        <v>209</v>
      </c>
      <c r="E131" s="222" t="s">
        <v>1</v>
      </c>
      <c r="F131" s="223" t="s">
        <v>3249</v>
      </c>
      <c r="G131" s="220"/>
      <c r="H131" s="224">
        <v>15</v>
      </c>
      <c r="I131" s="225"/>
      <c r="J131" s="220"/>
      <c r="K131" s="220"/>
      <c r="L131" s="226"/>
      <c r="M131" s="227"/>
      <c r="N131" s="228"/>
      <c r="O131" s="228"/>
      <c r="P131" s="228"/>
      <c r="Q131" s="228"/>
      <c r="R131" s="228"/>
      <c r="S131" s="228"/>
      <c r="T131" s="229"/>
      <c r="AT131" s="230" t="s">
        <v>209</v>
      </c>
      <c r="AU131" s="230" t="s">
        <v>88</v>
      </c>
      <c r="AV131" s="13" t="s">
        <v>88</v>
      </c>
      <c r="AW131" s="13" t="s">
        <v>31</v>
      </c>
      <c r="AX131" s="13" t="s">
        <v>76</v>
      </c>
      <c r="AY131" s="230" t="s">
        <v>201</v>
      </c>
    </row>
    <row r="132" spans="1:65" s="13" customFormat="1">
      <c r="B132" s="219"/>
      <c r="C132" s="220"/>
      <c r="D132" s="221" t="s">
        <v>209</v>
      </c>
      <c r="E132" s="222" t="s">
        <v>1</v>
      </c>
      <c r="F132" s="223" t="s">
        <v>3706</v>
      </c>
      <c r="G132" s="220"/>
      <c r="H132" s="224">
        <v>1.8</v>
      </c>
      <c r="I132" s="225"/>
      <c r="J132" s="220"/>
      <c r="K132" s="220"/>
      <c r="L132" s="226"/>
      <c r="M132" s="227"/>
      <c r="N132" s="228"/>
      <c r="O132" s="228"/>
      <c r="P132" s="228"/>
      <c r="Q132" s="228"/>
      <c r="R132" s="228"/>
      <c r="S132" s="228"/>
      <c r="T132" s="229"/>
      <c r="AT132" s="230" t="s">
        <v>209</v>
      </c>
      <c r="AU132" s="230" t="s">
        <v>88</v>
      </c>
      <c r="AV132" s="13" t="s">
        <v>88</v>
      </c>
      <c r="AW132" s="13" t="s">
        <v>31</v>
      </c>
      <c r="AX132" s="13" t="s">
        <v>76</v>
      </c>
      <c r="AY132" s="230" t="s">
        <v>201</v>
      </c>
    </row>
    <row r="133" spans="1:65" s="13" customFormat="1">
      <c r="B133" s="219"/>
      <c r="C133" s="220"/>
      <c r="D133" s="221" t="s">
        <v>209</v>
      </c>
      <c r="E133" s="222" t="s">
        <v>1</v>
      </c>
      <c r="F133" s="223" t="s">
        <v>3707</v>
      </c>
      <c r="G133" s="220"/>
      <c r="H133" s="224">
        <v>1</v>
      </c>
      <c r="I133" s="225"/>
      <c r="J133" s="220"/>
      <c r="K133" s="220"/>
      <c r="L133" s="226"/>
      <c r="M133" s="227"/>
      <c r="N133" s="228"/>
      <c r="O133" s="228"/>
      <c r="P133" s="228"/>
      <c r="Q133" s="228"/>
      <c r="R133" s="228"/>
      <c r="S133" s="228"/>
      <c r="T133" s="229"/>
      <c r="AT133" s="230" t="s">
        <v>209</v>
      </c>
      <c r="AU133" s="230" t="s">
        <v>88</v>
      </c>
      <c r="AV133" s="13" t="s">
        <v>88</v>
      </c>
      <c r="AW133" s="13" t="s">
        <v>31</v>
      </c>
      <c r="AX133" s="13" t="s">
        <v>76</v>
      </c>
      <c r="AY133" s="230" t="s">
        <v>201</v>
      </c>
    </row>
    <row r="134" spans="1:65" s="15" customFormat="1">
      <c r="B134" s="242"/>
      <c r="C134" s="243"/>
      <c r="D134" s="221" t="s">
        <v>209</v>
      </c>
      <c r="E134" s="244" t="s">
        <v>1</v>
      </c>
      <c r="F134" s="245" t="s">
        <v>240</v>
      </c>
      <c r="G134" s="243"/>
      <c r="H134" s="246">
        <v>19.600000000000001</v>
      </c>
      <c r="I134" s="247"/>
      <c r="J134" s="243"/>
      <c r="K134" s="243"/>
      <c r="L134" s="248"/>
      <c r="M134" s="249"/>
      <c r="N134" s="250"/>
      <c r="O134" s="250"/>
      <c r="P134" s="250"/>
      <c r="Q134" s="250"/>
      <c r="R134" s="250"/>
      <c r="S134" s="250"/>
      <c r="T134" s="251"/>
      <c r="AT134" s="252" t="s">
        <v>209</v>
      </c>
      <c r="AU134" s="252" t="s">
        <v>88</v>
      </c>
      <c r="AV134" s="15" t="s">
        <v>219</v>
      </c>
      <c r="AW134" s="15" t="s">
        <v>31</v>
      </c>
      <c r="AX134" s="15" t="s">
        <v>76</v>
      </c>
      <c r="AY134" s="252" t="s">
        <v>201</v>
      </c>
    </row>
    <row r="135" spans="1:65" s="13" customFormat="1">
      <c r="B135" s="219"/>
      <c r="C135" s="220"/>
      <c r="D135" s="221" t="s">
        <v>209</v>
      </c>
      <c r="E135" s="222" t="s">
        <v>1</v>
      </c>
      <c r="F135" s="223" t="s">
        <v>3708</v>
      </c>
      <c r="G135" s="220"/>
      <c r="H135" s="224">
        <v>2.4</v>
      </c>
      <c r="I135" s="225"/>
      <c r="J135" s="220"/>
      <c r="K135" s="220"/>
      <c r="L135" s="226"/>
      <c r="M135" s="227"/>
      <c r="N135" s="228"/>
      <c r="O135" s="228"/>
      <c r="P135" s="228"/>
      <c r="Q135" s="228"/>
      <c r="R135" s="228"/>
      <c r="S135" s="228"/>
      <c r="T135" s="229"/>
      <c r="AT135" s="230" t="s">
        <v>209</v>
      </c>
      <c r="AU135" s="230" t="s">
        <v>88</v>
      </c>
      <c r="AV135" s="13" t="s">
        <v>88</v>
      </c>
      <c r="AW135" s="13" t="s">
        <v>31</v>
      </c>
      <c r="AX135" s="13" t="s">
        <v>76</v>
      </c>
      <c r="AY135" s="230" t="s">
        <v>201</v>
      </c>
    </row>
    <row r="136" spans="1:65" s="14" customFormat="1">
      <c r="B136" s="231"/>
      <c r="C136" s="232"/>
      <c r="D136" s="221" t="s">
        <v>209</v>
      </c>
      <c r="E136" s="233" t="s">
        <v>1</v>
      </c>
      <c r="F136" s="234" t="s">
        <v>232</v>
      </c>
      <c r="G136" s="232"/>
      <c r="H136" s="235">
        <v>22</v>
      </c>
      <c r="I136" s="236"/>
      <c r="J136" s="232"/>
      <c r="K136" s="232"/>
      <c r="L136" s="237"/>
      <c r="M136" s="238"/>
      <c r="N136" s="239"/>
      <c r="O136" s="239"/>
      <c r="P136" s="239"/>
      <c r="Q136" s="239"/>
      <c r="R136" s="239"/>
      <c r="S136" s="239"/>
      <c r="T136" s="240"/>
      <c r="AT136" s="241" t="s">
        <v>209</v>
      </c>
      <c r="AU136" s="241" t="s">
        <v>88</v>
      </c>
      <c r="AV136" s="14" t="s">
        <v>207</v>
      </c>
      <c r="AW136" s="14" t="s">
        <v>31</v>
      </c>
      <c r="AX136" s="14" t="s">
        <v>83</v>
      </c>
      <c r="AY136" s="241" t="s">
        <v>201</v>
      </c>
    </row>
    <row r="137" spans="1:65" s="2" customFormat="1" ht="16.5" customHeight="1">
      <c r="A137" s="35"/>
      <c r="B137" s="36"/>
      <c r="C137" s="253" t="s">
        <v>207</v>
      </c>
      <c r="D137" s="253" t="s">
        <v>585</v>
      </c>
      <c r="E137" s="254" t="s">
        <v>3709</v>
      </c>
      <c r="F137" s="255" t="s">
        <v>3710</v>
      </c>
      <c r="G137" s="256" t="s">
        <v>618</v>
      </c>
      <c r="H137" s="257">
        <v>23.1</v>
      </c>
      <c r="I137" s="258"/>
      <c r="J137" s="259">
        <f>ROUND(I137*H137,2)</f>
        <v>0</v>
      </c>
      <c r="K137" s="260"/>
      <c r="L137" s="261"/>
      <c r="M137" s="262" t="s">
        <v>1</v>
      </c>
      <c r="N137" s="263" t="s">
        <v>42</v>
      </c>
      <c r="O137" s="72"/>
      <c r="P137" s="215">
        <f>O137*H137</f>
        <v>0</v>
      </c>
      <c r="Q137" s="215">
        <v>7.3999999999999999E-4</v>
      </c>
      <c r="R137" s="215">
        <f>Q137*H137</f>
        <v>1.7094000000000002E-2</v>
      </c>
      <c r="S137" s="215">
        <v>0</v>
      </c>
      <c r="T137" s="216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17" t="s">
        <v>1027</v>
      </c>
      <c r="AT137" s="217" t="s">
        <v>585</v>
      </c>
      <c r="AU137" s="217" t="s">
        <v>88</v>
      </c>
      <c r="AY137" s="18" t="s">
        <v>201</v>
      </c>
      <c r="BE137" s="218">
        <f>IF(N137="základná",J137,0)</f>
        <v>0</v>
      </c>
      <c r="BF137" s="218">
        <f>IF(N137="znížená",J137,0)</f>
        <v>0</v>
      </c>
      <c r="BG137" s="218">
        <f>IF(N137="zákl. prenesená",J137,0)</f>
        <v>0</v>
      </c>
      <c r="BH137" s="218">
        <f>IF(N137="zníž. prenesená",J137,0)</f>
        <v>0</v>
      </c>
      <c r="BI137" s="218">
        <f>IF(N137="nulová",J137,0)</f>
        <v>0</v>
      </c>
      <c r="BJ137" s="18" t="s">
        <v>88</v>
      </c>
      <c r="BK137" s="218">
        <f>ROUND(I137*H137,2)</f>
        <v>0</v>
      </c>
      <c r="BL137" s="18" t="s">
        <v>1027</v>
      </c>
      <c r="BM137" s="217" t="s">
        <v>3711</v>
      </c>
    </row>
    <row r="138" spans="1:65" s="2" customFormat="1" ht="16.5" customHeight="1">
      <c r="A138" s="35"/>
      <c r="B138" s="36"/>
      <c r="C138" s="205" t="s">
        <v>233</v>
      </c>
      <c r="D138" s="205" t="s">
        <v>203</v>
      </c>
      <c r="E138" s="206" t="s">
        <v>2864</v>
      </c>
      <c r="F138" s="207" t="s">
        <v>2865</v>
      </c>
      <c r="G138" s="208" t="s">
        <v>2862</v>
      </c>
      <c r="H138" s="282"/>
      <c r="I138" s="210"/>
      <c r="J138" s="211">
        <f>ROUND(I138*H138,2)</f>
        <v>0</v>
      </c>
      <c r="K138" s="212"/>
      <c r="L138" s="40"/>
      <c r="M138" s="213" t="s">
        <v>1</v>
      </c>
      <c r="N138" s="214" t="s">
        <v>42</v>
      </c>
      <c r="O138" s="72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17" t="s">
        <v>1027</v>
      </c>
      <c r="AT138" s="217" t="s">
        <v>203</v>
      </c>
      <c r="AU138" s="217" t="s">
        <v>88</v>
      </c>
      <c r="AY138" s="18" t="s">
        <v>201</v>
      </c>
      <c r="BE138" s="218">
        <f>IF(N138="základná",J138,0)</f>
        <v>0</v>
      </c>
      <c r="BF138" s="218">
        <f>IF(N138="znížená",J138,0)</f>
        <v>0</v>
      </c>
      <c r="BG138" s="218">
        <f>IF(N138="zákl. prenesená",J138,0)</f>
        <v>0</v>
      </c>
      <c r="BH138" s="218">
        <f>IF(N138="zníž. prenesená",J138,0)</f>
        <v>0</v>
      </c>
      <c r="BI138" s="218">
        <f>IF(N138="nulová",J138,0)</f>
        <v>0</v>
      </c>
      <c r="BJ138" s="18" t="s">
        <v>88</v>
      </c>
      <c r="BK138" s="218">
        <f>ROUND(I138*H138,2)</f>
        <v>0</v>
      </c>
      <c r="BL138" s="18" t="s">
        <v>1027</v>
      </c>
      <c r="BM138" s="217" t="s">
        <v>3655</v>
      </c>
    </row>
    <row r="139" spans="1:65" s="2" customFormat="1" ht="16.5" customHeight="1">
      <c r="A139" s="35"/>
      <c r="B139" s="36"/>
      <c r="C139" s="205" t="s">
        <v>242</v>
      </c>
      <c r="D139" s="205" t="s">
        <v>203</v>
      </c>
      <c r="E139" s="206" t="s">
        <v>2867</v>
      </c>
      <c r="F139" s="207" t="s">
        <v>2868</v>
      </c>
      <c r="G139" s="208" t="s">
        <v>2862</v>
      </c>
      <c r="H139" s="282"/>
      <c r="I139" s="210"/>
      <c r="J139" s="211">
        <f>ROUND(I139*H139,2)</f>
        <v>0</v>
      </c>
      <c r="K139" s="212"/>
      <c r="L139" s="40"/>
      <c r="M139" s="213" t="s">
        <v>1</v>
      </c>
      <c r="N139" s="214" t="s">
        <v>42</v>
      </c>
      <c r="O139" s="72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17" t="s">
        <v>652</v>
      </c>
      <c r="AT139" s="217" t="s">
        <v>203</v>
      </c>
      <c r="AU139" s="217" t="s">
        <v>88</v>
      </c>
      <c r="AY139" s="18" t="s">
        <v>201</v>
      </c>
      <c r="BE139" s="218">
        <f>IF(N139="základná",J139,0)</f>
        <v>0</v>
      </c>
      <c r="BF139" s="218">
        <f>IF(N139="znížená",J139,0)</f>
        <v>0</v>
      </c>
      <c r="BG139" s="218">
        <f>IF(N139="zákl. prenesená",J139,0)</f>
        <v>0</v>
      </c>
      <c r="BH139" s="218">
        <f>IF(N139="zníž. prenesená",J139,0)</f>
        <v>0</v>
      </c>
      <c r="BI139" s="218">
        <f>IF(N139="nulová",J139,0)</f>
        <v>0</v>
      </c>
      <c r="BJ139" s="18" t="s">
        <v>88</v>
      </c>
      <c r="BK139" s="218">
        <f>ROUND(I139*H139,2)</f>
        <v>0</v>
      </c>
      <c r="BL139" s="18" t="s">
        <v>652</v>
      </c>
      <c r="BM139" s="217" t="s">
        <v>3656</v>
      </c>
    </row>
    <row r="140" spans="1:65" s="12" customFormat="1" ht="22.9" customHeight="1">
      <c r="B140" s="189"/>
      <c r="C140" s="190"/>
      <c r="D140" s="191" t="s">
        <v>75</v>
      </c>
      <c r="E140" s="203" t="s">
        <v>3657</v>
      </c>
      <c r="F140" s="203" t="s">
        <v>3658</v>
      </c>
      <c r="G140" s="190"/>
      <c r="H140" s="190"/>
      <c r="I140" s="193"/>
      <c r="J140" s="204">
        <f>BK140</f>
        <v>0</v>
      </c>
      <c r="K140" s="190"/>
      <c r="L140" s="195"/>
      <c r="M140" s="196"/>
      <c r="N140" s="197"/>
      <c r="O140" s="197"/>
      <c r="P140" s="198">
        <f>SUM(P141:P153)</f>
        <v>0</v>
      </c>
      <c r="Q140" s="197"/>
      <c r="R140" s="198">
        <f>SUM(R141:R153)</f>
        <v>2.1936500000000003</v>
      </c>
      <c r="S140" s="197"/>
      <c r="T140" s="199">
        <f>SUM(T141:T153)</f>
        <v>0</v>
      </c>
      <c r="AR140" s="200" t="s">
        <v>219</v>
      </c>
      <c r="AT140" s="201" t="s">
        <v>75</v>
      </c>
      <c r="AU140" s="201" t="s">
        <v>83</v>
      </c>
      <c r="AY140" s="200" t="s">
        <v>201</v>
      </c>
      <c r="BK140" s="202">
        <f>SUM(BK141:BK153)</f>
        <v>0</v>
      </c>
    </row>
    <row r="141" spans="1:65" s="2" customFormat="1" ht="24.75" customHeight="1">
      <c r="A141" s="35"/>
      <c r="B141" s="36"/>
      <c r="C141" s="205" t="s">
        <v>246</v>
      </c>
      <c r="D141" s="205" t="s">
        <v>203</v>
      </c>
      <c r="E141" s="206" t="s">
        <v>3659</v>
      </c>
      <c r="F141" s="207" t="s">
        <v>3660</v>
      </c>
      <c r="G141" s="208" t="s">
        <v>618</v>
      </c>
      <c r="H141" s="209">
        <v>15</v>
      </c>
      <c r="I141" s="210"/>
      <c r="J141" s="211">
        <f>ROUND(I141*H141,2)</f>
        <v>0</v>
      </c>
      <c r="K141" s="212"/>
      <c r="L141" s="40"/>
      <c r="M141" s="213" t="s">
        <v>1</v>
      </c>
      <c r="N141" s="214" t="s">
        <v>42</v>
      </c>
      <c r="O141" s="72"/>
      <c r="P141" s="215">
        <f>O141*H141</f>
        <v>0</v>
      </c>
      <c r="Q141" s="215">
        <v>0</v>
      </c>
      <c r="R141" s="215">
        <f>Q141*H141</f>
        <v>0</v>
      </c>
      <c r="S141" s="215">
        <v>0</v>
      </c>
      <c r="T141" s="216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17" t="s">
        <v>652</v>
      </c>
      <c r="AT141" s="217" t="s">
        <v>203</v>
      </c>
      <c r="AU141" s="217" t="s">
        <v>88</v>
      </c>
      <c r="AY141" s="18" t="s">
        <v>201</v>
      </c>
      <c r="BE141" s="218">
        <f>IF(N141="základná",J141,0)</f>
        <v>0</v>
      </c>
      <c r="BF141" s="218">
        <f>IF(N141="znížená",J141,0)</f>
        <v>0</v>
      </c>
      <c r="BG141" s="218">
        <f>IF(N141="zákl. prenesená",J141,0)</f>
        <v>0</v>
      </c>
      <c r="BH141" s="218">
        <f>IF(N141="zníž. prenesená",J141,0)</f>
        <v>0</v>
      </c>
      <c r="BI141" s="218">
        <f>IF(N141="nulová",J141,0)</f>
        <v>0</v>
      </c>
      <c r="BJ141" s="18" t="s">
        <v>88</v>
      </c>
      <c r="BK141" s="218">
        <f>ROUND(I141*H141,2)</f>
        <v>0</v>
      </c>
      <c r="BL141" s="18" t="s">
        <v>652</v>
      </c>
      <c r="BM141" s="217" t="s">
        <v>3661</v>
      </c>
    </row>
    <row r="142" spans="1:65" s="2" customFormat="1" ht="21.75" customHeight="1">
      <c r="A142" s="35"/>
      <c r="B142" s="36"/>
      <c r="C142" s="205" t="s">
        <v>253</v>
      </c>
      <c r="D142" s="205" t="s">
        <v>203</v>
      </c>
      <c r="E142" s="206" t="s">
        <v>3662</v>
      </c>
      <c r="F142" s="207" t="s">
        <v>3663</v>
      </c>
      <c r="G142" s="208" t="s">
        <v>618</v>
      </c>
      <c r="H142" s="209">
        <v>15</v>
      </c>
      <c r="I142" s="210"/>
      <c r="J142" s="211">
        <f>ROUND(I142*H142,2)</f>
        <v>0</v>
      </c>
      <c r="K142" s="212"/>
      <c r="L142" s="40"/>
      <c r="M142" s="213" t="s">
        <v>1</v>
      </c>
      <c r="N142" s="214" t="s">
        <v>42</v>
      </c>
      <c r="O142" s="72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17" t="s">
        <v>652</v>
      </c>
      <c r="AT142" s="217" t="s">
        <v>203</v>
      </c>
      <c r="AU142" s="217" t="s">
        <v>88</v>
      </c>
      <c r="AY142" s="18" t="s">
        <v>201</v>
      </c>
      <c r="BE142" s="218">
        <f>IF(N142="základná",J142,0)</f>
        <v>0</v>
      </c>
      <c r="BF142" s="218">
        <f>IF(N142="znížená",J142,0)</f>
        <v>0</v>
      </c>
      <c r="BG142" s="218">
        <f>IF(N142="zákl. prenesená",J142,0)</f>
        <v>0</v>
      </c>
      <c r="BH142" s="218">
        <f>IF(N142="zníž. prenesená",J142,0)</f>
        <v>0</v>
      </c>
      <c r="BI142" s="218">
        <f>IF(N142="nulová",J142,0)</f>
        <v>0</v>
      </c>
      <c r="BJ142" s="18" t="s">
        <v>88</v>
      </c>
      <c r="BK142" s="218">
        <f>ROUND(I142*H142,2)</f>
        <v>0</v>
      </c>
      <c r="BL142" s="18" t="s">
        <v>652</v>
      </c>
      <c r="BM142" s="217" t="s">
        <v>3712</v>
      </c>
    </row>
    <row r="143" spans="1:65" s="2" customFormat="1" ht="16.5" customHeight="1">
      <c r="A143" s="35"/>
      <c r="B143" s="36"/>
      <c r="C143" s="253" t="s">
        <v>259</v>
      </c>
      <c r="D143" s="253" t="s">
        <v>585</v>
      </c>
      <c r="E143" s="254" t="s">
        <v>3665</v>
      </c>
      <c r="F143" s="255" t="s">
        <v>3713</v>
      </c>
      <c r="G143" s="256" t="s">
        <v>329</v>
      </c>
      <c r="H143" s="257">
        <v>1.76</v>
      </c>
      <c r="I143" s="258"/>
      <c r="J143" s="259">
        <f>ROUND(I143*H143,2)</f>
        <v>0</v>
      </c>
      <c r="K143" s="260"/>
      <c r="L143" s="261"/>
      <c r="M143" s="262" t="s">
        <v>1</v>
      </c>
      <c r="N143" s="263" t="s">
        <v>42</v>
      </c>
      <c r="O143" s="72"/>
      <c r="P143" s="215">
        <f>O143*H143</f>
        <v>0</v>
      </c>
      <c r="Q143" s="215">
        <v>1</v>
      </c>
      <c r="R143" s="215">
        <f>Q143*H143</f>
        <v>1.76</v>
      </c>
      <c r="S143" s="215">
        <v>0</v>
      </c>
      <c r="T143" s="216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17" t="s">
        <v>1027</v>
      </c>
      <c r="AT143" s="217" t="s">
        <v>585</v>
      </c>
      <c r="AU143" s="217" t="s">
        <v>88</v>
      </c>
      <c r="AY143" s="18" t="s">
        <v>201</v>
      </c>
      <c r="BE143" s="218">
        <f>IF(N143="základná",J143,0)</f>
        <v>0</v>
      </c>
      <c r="BF143" s="218">
        <f>IF(N143="znížená",J143,0)</f>
        <v>0</v>
      </c>
      <c r="BG143" s="218">
        <f>IF(N143="zákl. prenesená",J143,0)</f>
        <v>0</v>
      </c>
      <c r="BH143" s="218">
        <f>IF(N143="zníž. prenesená",J143,0)</f>
        <v>0</v>
      </c>
      <c r="BI143" s="218">
        <f>IF(N143="nulová",J143,0)</f>
        <v>0</v>
      </c>
      <c r="BJ143" s="18" t="s">
        <v>88</v>
      </c>
      <c r="BK143" s="218">
        <f>ROUND(I143*H143,2)</f>
        <v>0</v>
      </c>
      <c r="BL143" s="18" t="s">
        <v>1027</v>
      </c>
      <c r="BM143" s="217" t="s">
        <v>3714</v>
      </c>
    </row>
    <row r="144" spans="1:65" s="13" customFormat="1">
      <c r="B144" s="219"/>
      <c r="C144" s="220"/>
      <c r="D144" s="221" t="s">
        <v>209</v>
      </c>
      <c r="E144" s="222" t="s">
        <v>1</v>
      </c>
      <c r="F144" s="223" t="s">
        <v>3715</v>
      </c>
      <c r="G144" s="220"/>
      <c r="H144" s="224">
        <v>1.754</v>
      </c>
      <c r="I144" s="225"/>
      <c r="J144" s="220"/>
      <c r="K144" s="220"/>
      <c r="L144" s="226"/>
      <c r="M144" s="227"/>
      <c r="N144" s="228"/>
      <c r="O144" s="228"/>
      <c r="P144" s="228"/>
      <c r="Q144" s="228"/>
      <c r="R144" s="228"/>
      <c r="S144" s="228"/>
      <c r="T144" s="229"/>
      <c r="AT144" s="230" t="s">
        <v>209</v>
      </c>
      <c r="AU144" s="230" t="s">
        <v>88</v>
      </c>
      <c r="AV144" s="13" t="s">
        <v>88</v>
      </c>
      <c r="AW144" s="13" t="s">
        <v>31</v>
      </c>
      <c r="AX144" s="13" t="s">
        <v>76</v>
      </c>
      <c r="AY144" s="230" t="s">
        <v>201</v>
      </c>
    </row>
    <row r="145" spans="1:65" s="13" customFormat="1">
      <c r="B145" s="219"/>
      <c r="C145" s="220"/>
      <c r="D145" s="221" t="s">
        <v>209</v>
      </c>
      <c r="E145" s="222" t="s">
        <v>1</v>
      </c>
      <c r="F145" s="223" t="s">
        <v>217</v>
      </c>
      <c r="G145" s="220"/>
      <c r="H145" s="224">
        <v>6.0000000000000001E-3</v>
      </c>
      <c r="I145" s="225"/>
      <c r="J145" s="220"/>
      <c r="K145" s="220"/>
      <c r="L145" s="226"/>
      <c r="M145" s="227"/>
      <c r="N145" s="228"/>
      <c r="O145" s="228"/>
      <c r="P145" s="228"/>
      <c r="Q145" s="228"/>
      <c r="R145" s="228"/>
      <c r="S145" s="228"/>
      <c r="T145" s="229"/>
      <c r="AT145" s="230" t="s">
        <v>209</v>
      </c>
      <c r="AU145" s="230" t="s">
        <v>88</v>
      </c>
      <c r="AV145" s="13" t="s">
        <v>88</v>
      </c>
      <c r="AW145" s="13" t="s">
        <v>31</v>
      </c>
      <c r="AX145" s="13" t="s">
        <v>76</v>
      </c>
      <c r="AY145" s="230" t="s">
        <v>201</v>
      </c>
    </row>
    <row r="146" spans="1:65" s="14" customFormat="1">
      <c r="B146" s="231"/>
      <c r="C146" s="232"/>
      <c r="D146" s="221" t="s">
        <v>209</v>
      </c>
      <c r="E146" s="233" t="s">
        <v>1</v>
      </c>
      <c r="F146" s="234" t="s">
        <v>232</v>
      </c>
      <c r="G146" s="232"/>
      <c r="H146" s="235">
        <v>1.76</v>
      </c>
      <c r="I146" s="236"/>
      <c r="J146" s="232"/>
      <c r="K146" s="232"/>
      <c r="L146" s="237"/>
      <c r="M146" s="238"/>
      <c r="N146" s="239"/>
      <c r="O146" s="239"/>
      <c r="P146" s="239"/>
      <c r="Q146" s="239"/>
      <c r="R146" s="239"/>
      <c r="S146" s="239"/>
      <c r="T146" s="240"/>
      <c r="AT146" s="241" t="s">
        <v>209</v>
      </c>
      <c r="AU146" s="241" t="s">
        <v>88</v>
      </c>
      <c r="AV146" s="14" t="s">
        <v>207</v>
      </c>
      <c r="AW146" s="14" t="s">
        <v>31</v>
      </c>
      <c r="AX146" s="14" t="s">
        <v>83</v>
      </c>
      <c r="AY146" s="241" t="s">
        <v>201</v>
      </c>
    </row>
    <row r="147" spans="1:65" s="2" customFormat="1" ht="21.75" customHeight="1">
      <c r="A147" s="35"/>
      <c r="B147" s="36"/>
      <c r="C147" s="253" t="s">
        <v>263</v>
      </c>
      <c r="D147" s="253" t="s">
        <v>585</v>
      </c>
      <c r="E147" s="254" t="s">
        <v>3669</v>
      </c>
      <c r="F147" s="255" t="s">
        <v>3670</v>
      </c>
      <c r="G147" s="256" t="s">
        <v>366</v>
      </c>
      <c r="H147" s="257">
        <v>105</v>
      </c>
      <c r="I147" s="258"/>
      <c r="J147" s="259">
        <f>ROUND(I147*H147,2)</f>
        <v>0</v>
      </c>
      <c r="K147" s="260"/>
      <c r="L147" s="261"/>
      <c r="M147" s="262" t="s">
        <v>1</v>
      </c>
      <c r="N147" s="263" t="s">
        <v>42</v>
      </c>
      <c r="O147" s="72"/>
      <c r="P147" s="215">
        <f>O147*H147</f>
        <v>0</v>
      </c>
      <c r="Q147" s="215">
        <v>4.1000000000000003E-3</v>
      </c>
      <c r="R147" s="215">
        <f>Q147*H147</f>
        <v>0.43050000000000005</v>
      </c>
      <c r="S147" s="215">
        <v>0</v>
      </c>
      <c r="T147" s="216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17" t="s">
        <v>1027</v>
      </c>
      <c r="AT147" s="217" t="s">
        <v>585</v>
      </c>
      <c r="AU147" s="217" t="s">
        <v>88</v>
      </c>
      <c r="AY147" s="18" t="s">
        <v>201</v>
      </c>
      <c r="BE147" s="218">
        <f>IF(N147="základná",J147,0)</f>
        <v>0</v>
      </c>
      <c r="BF147" s="218">
        <f>IF(N147="znížená",J147,0)</f>
        <v>0</v>
      </c>
      <c r="BG147" s="218">
        <f>IF(N147="zákl. prenesená",J147,0)</f>
        <v>0</v>
      </c>
      <c r="BH147" s="218">
        <f>IF(N147="zníž. prenesená",J147,0)</f>
        <v>0</v>
      </c>
      <c r="BI147" s="218">
        <f>IF(N147="nulová",J147,0)</f>
        <v>0</v>
      </c>
      <c r="BJ147" s="18" t="s">
        <v>88</v>
      </c>
      <c r="BK147" s="218">
        <f>ROUND(I147*H147,2)</f>
        <v>0</v>
      </c>
      <c r="BL147" s="18" t="s">
        <v>1027</v>
      </c>
      <c r="BM147" s="217" t="s">
        <v>3716</v>
      </c>
    </row>
    <row r="148" spans="1:65" s="13" customFormat="1">
      <c r="B148" s="219"/>
      <c r="C148" s="220"/>
      <c r="D148" s="221" t="s">
        <v>209</v>
      </c>
      <c r="E148" s="222" t="s">
        <v>1</v>
      </c>
      <c r="F148" s="223" t="s">
        <v>3717</v>
      </c>
      <c r="G148" s="220"/>
      <c r="H148" s="224">
        <v>105</v>
      </c>
      <c r="I148" s="225"/>
      <c r="J148" s="220"/>
      <c r="K148" s="220"/>
      <c r="L148" s="226"/>
      <c r="M148" s="227"/>
      <c r="N148" s="228"/>
      <c r="O148" s="228"/>
      <c r="P148" s="228"/>
      <c r="Q148" s="228"/>
      <c r="R148" s="228"/>
      <c r="S148" s="228"/>
      <c r="T148" s="229"/>
      <c r="AT148" s="230" t="s">
        <v>209</v>
      </c>
      <c r="AU148" s="230" t="s">
        <v>88</v>
      </c>
      <c r="AV148" s="13" t="s">
        <v>88</v>
      </c>
      <c r="AW148" s="13" t="s">
        <v>31</v>
      </c>
      <c r="AX148" s="13" t="s">
        <v>83</v>
      </c>
      <c r="AY148" s="230" t="s">
        <v>201</v>
      </c>
    </row>
    <row r="149" spans="1:65" s="2" customFormat="1" ht="21.75" customHeight="1">
      <c r="A149" s="35"/>
      <c r="B149" s="36"/>
      <c r="C149" s="205" t="s">
        <v>273</v>
      </c>
      <c r="D149" s="205" t="s">
        <v>203</v>
      </c>
      <c r="E149" s="206" t="s">
        <v>3673</v>
      </c>
      <c r="F149" s="207" t="s">
        <v>3674</v>
      </c>
      <c r="G149" s="208" t="s">
        <v>618</v>
      </c>
      <c r="H149" s="209">
        <v>15</v>
      </c>
      <c r="I149" s="210"/>
      <c r="J149" s="211">
        <f>ROUND(I149*H149,2)</f>
        <v>0</v>
      </c>
      <c r="K149" s="212"/>
      <c r="L149" s="40"/>
      <c r="M149" s="213" t="s">
        <v>1</v>
      </c>
      <c r="N149" s="214" t="s">
        <v>42</v>
      </c>
      <c r="O149" s="72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17" t="s">
        <v>652</v>
      </c>
      <c r="AT149" s="217" t="s">
        <v>203</v>
      </c>
      <c r="AU149" s="217" t="s">
        <v>88</v>
      </c>
      <c r="AY149" s="18" t="s">
        <v>201</v>
      </c>
      <c r="BE149" s="218">
        <f>IF(N149="základná",J149,0)</f>
        <v>0</v>
      </c>
      <c r="BF149" s="218">
        <f>IF(N149="znížená",J149,0)</f>
        <v>0</v>
      </c>
      <c r="BG149" s="218">
        <f>IF(N149="zákl. prenesená",J149,0)</f>
        <v>0</v>
      </c>
      <c r="BH149" s="218">
        <f>IF(N149="zníž. prenesená",J149,0)</f>
        <v>0</v>
      </c>
      <c r="BI149" s="218">
        <f>IF(N149="nulová",J149,0)</f>
        <v>0</v>
      </c>
      <c r="BJ149" s="18" t="s">
        <v>88</v>
      </c>
      <c r="BK149" s="218">
        <f>ROUND(I149*H149,2)</f>
        <v>0</v>
      </c>
      <c r="BL149" s="18" t="s">
        <v>652</v>
      </c>
      <c r="BM149" s="217" t="s">
        <v>3675</v>
      </c>
    </row>
    <row r="150" spans="1:65" s="2" customFormat="1" ht="16.5" customHeight="1">
      <c r="A150" s="35"/>
      <c r="B150" s="36"/>
      <c r="C150" s="253" t="s">
        <v>280</v>
      </c>
      <c r="D150" s="253" t="s">
        <v>585</v>
      </c>
      <c r="E150" s="254" t="s">
        <v>3676</v>
      </c>
      <c r="F150" s="255" t="s">
        <v>3677</v>
      </c>
      <c r="G150" s="256" t="s">
        <v>618</v>
      </c>
      <c r="H150" s="257">
        <v>15</v>
      </c>
      <c r="I150" s="258"/>
      <c r="J150" s="259">
        <f>ROUND(I150*H150,2)</f>
        <v>0</v>
      </c>
      <c r="K150" s="260"/>
      <c r="L150" s="261"/>
      <c r="M150" s="262" t="s">
        <v>1</v>
      </c>
      <c r="N150" s="263" t="s">
        <v>42</v>
      </c>
      <c r="O150" s="72"/>
      <c r="P150" s="215">
        <f>O150*H150</f>
        <v>0</v>
      </c>
      <c r="Q150" s="215">
        <v>2.1000000000000001E-4</v>
      </c>
      <c r="R150" s="215">
        <f>Q150*H150</f>
        <v>3.15E-3</v>
      </c>
      <c r="S150" s="215">
        <v>0</v>
      </c>
      <c r="T150" s="216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17" t="s">
        <v>1027</v>
      </c>
      <c r="AT150" s="217" t="s">
        <v>585</v>
      </c>
      <c r="AU150" s="217" t="s">
        <v>88</v>
      </c>
      <c r="AY150" s="18" t="s">
        <v>201</v>
      </c>
      <c r="BE150" s="218">
        <f>IF(N150="základná",J150,0)</f>
        <v>0</v>
      </c>
      <c r="BF150" s="218">
        <f>IF(N150="znížená",J150,0)</f>
        <v>0</v>
      </c>
      <c r="BG150" s="218">
        <f>IF(N150="zákl. prenesená",J150,0)</f>
        <v>0</v>
      </c>
      <c r="BH150" s="218">
        <f>IF(N150="zníž. prenesená",J150,0)</f>
        <v>0</v>
      </c>
      <c r="BI150" s="218">
        <f>IF(N150="nulová",J150,0)</f>
        <v>0</v>
      </c>
      <c r="BJ150" s="18" t="s">
        <v>88</v>
      </c>
      <c r="BK150" s="218">
        <f>ROUND(I150*H150,2)</f>
        <v>0</v>
      </c>
      <c r="BL150" s="18" t="s">
        <v>1027</v>
      </c>
      <c r="BM150" s="217" t="s">
        <v>3678</v>
      </c>
    </row>
    <row r="151" spans="1:65" s="2" customFormat="1" ht="25.5" customHeight="1">
      <c r="A151" s="35"/>
      <c r="B151" s="36"/>
      <c r="C151" s="205" t="s">
        <v>291</v>
      </c>
      <c r="D151" s="205" t="s">
        <v>203</v>
      </c>
      <c r="E151" s="206" t="s">
        <v>3686</v>
      </c>
      <c r="F151" s="207" t="s">
        <v>3687</v>
      </c>
      <c r="G151" s="208" t="s">
        <v>618</v>
      </c>
      <c r="H151" s="209">
        <v>15</v>
      </c>
      <c r="I151" s="210"/>
      <c r="J151" s="211">
        <f>ROUND(I151*H151,2)</f>
        <v>0</v>
      </c>
      <c r="K151" s="212"/>
      <c r="L151" s="40"/>
      <c r="M151" s="213" t="s">
        <v>1</v>
      </c>
      <c r="N151" s="214" t="s">
        <v>42</v>
      </c>
      <c r="O151" s="72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17" t="s">
        <v>652</v>
      </c>
      <c r="AT151" s="217" t="s">
        <v>203</v>
      </c>
      <c r="AU151" s="217" t="s">
        <v>88</v>
      </c>
      <c r="AY151" s="18" t="s">
        <v>201</v>
      </c>
      <c r="BE151" s="218">
        <f>IF(N151="základná",J151,0)</f>
        <v>0</v>
      </c>
      <c r="BF151" s="218">
        <f>IF(N151="znížená",J151,0)</f>
        <v>0</v>
      </c>
      <c r="BG151" s="218">
        <f>IF(N151="zákl. prenesená",J151,0)</f>
        <v>0</v>
      </c>
      <c r="BH151" s="218">
        <f>IF(N151="zníž. prenesená",J151,0)</f>
        <v>0</v>
      </c>
      <c r="BI151" s="218">
        <f>IF(N151="nulová",J151,0)</f>
        <v>0</v>
      </c>
      <c r="BJ151" s="18" t="s">
        <v>88</v>
      </c>
      <c r="BK151" s="218">
        <f>ROUND(I151*H151,2)</f>
        <v>0</v>
      </c>
      <c r="BL151" s="18" t="s">
        <v>652</v>
      </c>
      <c r="BM151" s="217" t="s">
        <v>3688</v>
      </c>
    </row>
    <row r="152" spans="1:65" s="2" customFormat="1" ht="21.75" customHeight="1">
      <c r="A152" s="35"/>
      <c r="B152" s="36"/>
      <c r="C152" s="205" t="s">
        <v>298</v>
      </c>
      <c r="D152" s="205" t="s">
        <v>203</v>
      </c>
      <c r="E152" s="206" t="s">
        <v>3689</v>
      </c>
      <c r="F152" s="207" t="s">
        <v>3690</v>
      </c>
      <c r="G152" s="208" t="s">
        <v>276</v>
      </c>
      <c r="H152" s="209">
        <v>15</v>
      </c>
      <c r="I152" s="210"/>
      <c r="J152" s="211">
        <f>ROUND(I152*H152,2)</f>
        <v>0</v>
      </c>
      <c r="K152" s="212"/>
      <c r="L152" s="40"/>
      <c r="M152" s="213" t="s">
        <v>1</v>
      </c>
      <c r="N152" s="214" t="s">
        <v>42</v>
      </c>
      <c r="O152" s="72"/>
      <c r="P152" s="215">
        <f>O152*H152</f>
        <v>0</v>
      </c>
      <c r="Q152" s="215">
        <v>0</v>
      </c>
      <c r="R152" s="215">
        <f>Q152*H152</f>
        <v>0</v>
      </c>
      <c r="S152" s="215">
        <v>0</v>
      </c>
      <c r="T152" s="216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17" t="s">
        <v>652</v>
      </c>
      <c r="AT152" s="217" t="s">
        <v>203</v>
      </c>
      <c r="AU152" s="217" t="s">
        <v>88</v>
      </c>
      <c r="AY152" s="18" t="s">
        <v>201</v>
      </c>
      <c r="BE152" s="218">
        <f>IF(N152="základná",J152,0)</f>
        <v>0</v>
      </c>
      <c r="BF152" s="218">
        <f>IF(N152="znížená",J152,0)</f>
        <v>0</v>
      </c>
      <c r="BG152" s="218">
        <f>IF(N152="zákl. prenesená",J152,0)</f>
        <v>0</v>
      </c>
      <c r="BH152" s="218">
        <f>IF(N152="zníž. prenesená",J152,0)</f>
        <v>0</v>
      </c>
      <c r="BI152" s="218">
        <f>IF(N152="nulová",J152,0)</f>
        <v>0</v>
      </c>
      <c r="BJ152" s="18" t="s">
        <v>88</v>
      </c>
      <c r="BK152" s="218">
        <f>ROUND(I152*H152,2)</f>
        <v>0</v>
      </c>
      <c r="BL152" s="18" t="s">
        <v>652</v>
      </c>
      <c r="BM152" s="217" t="s">
        <v>3691</v>
      </c>
    </row>
    <row r="153" spans="1:65" s="2" customFormat="1" ht="16.5" customHeight="1">
      <c r="A153" s="35"/>
      <c r="B153" s="36"/>
      <c r="C153" s="205" t="s">
        <v>302</v>
      </c>
      <c r="D153" s="205" t="s">
        <v>203</v>
      </c>
      <c r="E153" s="206" t="s">
        <v>2867</v>
      </c>
      <c r="F153" s="207" t="s">
        <v>2868</v>
      </c>
      <c r="G153" s="208" t="s">
        <v>2862</v>
      </c>
      <c r="H153" s="282"/>
      <c r="I153" s="210"/>
      <c r="J153" s="211">
        <f>ROUND(I153*H153,2)</f>
        <v>0</v>
      </c>
      <c r="K153" s="212"/>
      <c r="L153" s="40"/>
      <c r="M153" s="213" t="s">
        <v>1</v>
      </c>
      <c r="N153" s="214" t="s">
        <v>42</v>
      </c>
      <c r="O153" s="72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17" t="s">
        <v>652</v>
      </c>
      <c r="AT153" s="217" t="s">
        <v>203</v>
      </c>
      <c r="AU153" s="217" t="s">
        <v>88</v>
      </c>
      <c r="AY153" s="18" t="s">
        <v>201</v>
      </c>
      <c r="BE153" s="218">
        <f>IF(N153="základná",J153,0)</f>
        <v>0</v>
      </c>
      <c r="BF153" s="218">
        <f>IF(N153="znížená",J153,0)</f>
        <v>0</v>
      </c>
      <c r="BG153" s="218">
        <f>IF(N153="zákl. prenesená",J153,0)</f>
        <v>0</v>
      </c>
      <c r="BH153" s="218">
        <f>IF(N153="zníž. prenesená",J153,0)</f>
        <v>0</v>
      </c>
      <c r="BI153" s="218">
        <f>IF(N153="nulová",J153,0)</f>
        <v>0</v>
      </c>
      <c r="BJ153" s="18" t="s">
        <v>88</v>
      </c>
      <c r="BK153" s="218">
        <f>ROUND(I153*H153,2)</f>
        <v>0</v>
      </c>
      <c r="BL153" s="18" t="s">
        <v>652</v>
      </c>
      <c r="BM153" s="217" t="s">
        <v>3692</v>
      </c>
    </row>
    <row r="154" spans="1:65" s="12" customFormat="1" ht="25.9" customHeight="1">
      <c r="B154" s="189"/>
      <c r="C154" s="190"/>
      <c r="D154" s="191" t="s">
        <v>75</v>
      </c>
      <c r="E154" s="192" t="s">
        <v>2551</v>
      </c>
      <c r="F154" s="192" t="s">
        <v>2552</v>
      </c>
      <c r="G154" s="190"/>
      <c r="H154" s="190"/>
      <c r="I154" s="193"/>
      <c r="J154" s="194">
        <f>BK154</f>
        <v>0</v>
      </c>
      <c r="K154" s="190"/>
      <c r="L154" s="195"/>
      <c r="M154" s="196"/>
      <c r="N154" s="197"/>
      <c r="O154" s="197"/>
      <c r="P154" s="198">
        <f>P155</f>
        <v>0</v>
      </c>
      <c r="Q154" s="197"/>
      <c r="R154" s="198">
        <f>R155</f>
        <v>0</v>
      </c>
      <c r="S154" s="197"/>
      <c r="T154" s="199">
        <f>T155</f>
        <v>0</v>
      </c>
      <c r="AR154" s="200" t="s">
        <v>207</v>
      </c>
      <c r="AT154" s="201" t="s">
        <v>75</v>
      </c>
      <c r="AU154" s="201" t="s">
        <v>76</v>
      </c>
      <c r="AY154" s="200" t="s">
        <v>201</v>
      </c>
      <c r="BK154" s="202">
        <f>BK155</f>
        <v>0</v>
      </c>
    </row>
    <row r="155" spans="1:65" s="2" customFormat="1" ht="21.75" customHeight="1">
      <c r="A155" s="35"/>
      <c r="B155" s="36"/>
      <c r="C155" s="205" t="s">
        <v>308</v>
      </c>
      <c r="D155" s="205" t="s">
        <v>203</v>
      </c>
      <c r="E155" s="206" t="s">
        <v>2553</v>
      </c>
      <c r="F155" s="207" t="s">
        <v>3027</v>
      </c>
      <c r="G155" s="208" t="s">
        <v>2555</v>
      </c>
      <c r="H155" s="209">
        <v>15</v>
      </c>
      <c r="I155" s="210"/>
      <c r="J155" s="211">
        <f>ROUND(I155*H155,2)</f>
        <v>0</v>
      </c>
      <c r="K155" s="212"/>
      <c r="L155" s="40"/>
      <c r="M155" s="274" t="s">
        <v>1</v>
      </c>
      <c r="N155" s="275" t="s">
        <v>42</v>
      </c>
      <c r="O155" s="276"/>
      <c r="P155" s="277">
        <f>O155*H155</f>
        <v>0</v>
      </c>
      <c r="Q155" s="277">
        <v>0</v>
      </c>
      <c r="R155" s="277">
        <f>Q155*H155</f>
        <v>0</v>
      </c>
      <c r="S155" s="277">
        <v>0</v>
      </c>
      <c r="T155" s="278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17" t="s">
        <v>2556</v>
      </c>
      <c r="AT155" s="217" t="s">
        <v>203</v>
      </c>
      <c r="AU155" s="217" t="s">
        <v>83</v>
      </c>
      <c r="AY155" s="18" t="s">
        <v>201</v>
      </c>
      <c r="BE155" s="218">
        <f>IF(N155="základná",J155,0)</f>
        <v>0</v>
      </c>
      <c r="BF155" s="218">
        <f>IF(N155="znížená",J155,0)</f>
        <v>0</v>
      </c>
      <c r="BG155" s="218">
        <f>IF(N155="zákl. prenesená",J155,0)</f>
        <v>0</v>
      </c>
      <c r="BH155" s="218">
        <f>IF(N155="zníž. prenesená",J155,0)</f>
        <v>0</v>
      </c>
      <c r="BI155" s="218">
        <f>IF(N155="nulová",J155,0)</f>
        <v>0</v>
      </c>
      <c r="BJ155" s="18" t="s">
        <v>88</v>
      </c>
      <c r="BK155" s="218">
        <f>ROUND(I155*H155,2)</f>
        <v>0</v>
      </c>
      <c r="BL155" s="18" t="s">
        <v>2556</v>
      </c>
      <c r="BM155" s="217" t="s">
        <v>3693</v>
      </c>
    </row>
    <row r="156" spans="1:65" s="2" customFormat="1" ht="6.95" customHeight="1">
      <c r="A156" s="35"/>
      <c r="B156" s="55"/>
      <c r="C156" s="56"/>
      <c r="D156" s="56"/>
      <c r="E156" s="56"/>
      <c r="F156" s="56"/>
      <c r="G156" s="56"/>
      <c r="H156" s="56"/>
      <c r="I156" s="155"/>
      <c r="J156" s="56"/>
      <c r="K156" s="56"/>
      <c r="L156" s="40"/>
      <c r="M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</row>
  </sheetData>
  <autoFilter ref="C123:K155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09"/>
  <sheetViews>
    <sheetView showGridLines="0" topLeftCell="A168" zoomScale="80" zoomScaleNormal="80" workbookViewId="0">
      <selection activeCell="A127" sqref="A127:A128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12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1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AT2" s="18" t="s">
        <v>140</v>
      </c>
    </row>
    <row r="3" spans="1:46" s="1" customFormat="1" ht="6.95" customHeight="1">
      <c r="B3" s="113"/>
      <c r="C3" s="114"/>
      <c r="D3" s="114"/>
      <c r="E3" s="114"/>
      <c r="F3" s="114"/>
      <c r="G3" s="114"/>
      <c r="H3" s="114"/>
      <c r="I3" s="115"/>
      <c r="J3" s="114"/>
      <c r="K3" s="114"/>
      <c r="L3" s="21"/>
      <c r="AT3" s="18" t="s">
        <v>76</v>
      </c>
    </row>
    <row r="4" spans="1:46" s="1" customFormat="1" ht="24.95" customHeight="1">
      <c r="B4" s="21"/>
      <c r="D4" s="116" t="s">
        <v>149</v>
      </c>
      <c r="I4" s="112"/>
      <c r="L4" s="21"/>
      <c r="M4" s="117" t="s">
        <v>9</v>
      </c>
      <c r="AT4" s="18" t="s">
        <v>4</v>
      </c>
    </row>
    <row r="5" spans="1:46" s="1" customFormat="1" ht="6.95" customHeight="1">
      <c r="B5" s="21"/>
      <c r="I5" s="112"/>
      <c r="L5" s="21"/>
    </row>
    <row r="6" spans="1:46" s="1" customFormat="1" ht="12" customHeight="1">
      <c r="B6" s="21"/>
      <c r="D6" s="118" t="s">
        <v>15</v>
      </c>
      <c r="I6" s="112"/>
      <c r="L6" s="21"/>
    </row>
    <row r="7" spans="1:46" s="1" customFormat="1" ht="23.25" customHeight="1">
      <c r="B7" s="21"/>
      <c r="E7" s="339" t="str">
        <f>'Časť 1'!K6</f>
        <v>Detské jasle Komárno - výstavba zariadenia služieb rodinného a pracovného života</v>
      </c>
      <c r="F7" s="340"/>
      <c r="G7" s="340"/>
      <c r="H7" s="340"/>
      <c r="I7" s="112"/>
      <c r="L7" s="21"/>
    </row>
    <row r="8" spans="1:46" s="1" customFormat="1" ht="12" customHeight="1">
      <c r="B8" s="21"/>
      <c r="D8" s="118" t="s">
        <v>150</v>
      </c>
      <c r="I8" s="112"/>
      <c r="L8" s="21"/>
    </row>
    <row r="9" spans="1:46" s="2" customFormat="1" ht="16.5" customHeight="1">
      <c r="A9" s="35"/>
      <c r="B9" s="40"/>
      <c r="C9" s="35"/>
      <c r="D9" s="35"/>
      <c r="E9" s="339" t="s">
        <v>3718</v>
      </c>
      <c r="F9" s="341"/>
      <c r="G9" s="341"/>
      <c r="H9" s="341"/>
      <c r="I9" s="119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18" t="s">
        <v>152</v>
      </c>
      <c r="E10" s="35"/>
      <c r="F10" s="35"/>
      <c r="G10" s="35"/>
      <c r="H10" s="35"/>
      <c r="I10" s="119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42" t="s">
        <v>3719</v>
      </c>
      <c r="F11" s="341"/>
      <c r="G11" s="341"/>
      <c r="H11" s="341"/>
      <c r="I11" s="119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>
      <c r="A12" s="35"/>
      <c r="B12" s="40"/>
      <c r="C12" s="35"/>
      <c r="D12" s="35"/>
      <c r="E12" s="35"/>
      <c r="F12" s="35"/>
      <c r="G12" s="35"/>
      <c r="H12" s="35"/>
      <c r="I12" s="119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18" t="s">
        <v>17</v>
      </c>
      <c r="E13" s="35"/>
      <c r="F13" s="111" t="s">
        <v>1</v>
      </c>
      <c r="G13" s="35"/>
      <c r="H13" s="35"/>
      <c r="I13" s="120" t="s">
        <v>18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8" t="s">
        <v>19</v>
      </c>
      <c r="E14" s="35"/>
      <c r="F14" s="111" t="s">
        <v>20</v>
      </c>
      <c r="G14" s="35"/>
      <c r="H14" s="35"/>
      <c r="I14" s="120" t="s">
        <v>21</v>
      </c>
      <c r="J14" s="121" t="str">
        <f>'Časť 1'!AN9</f>
        <v>21. 4. 2020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119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18" t="s">
        <v>23</v>
      </c>
      <c r="E16" s="35"/>
      <c r="F16" s="35"/>
      <c r="G16" s="35"/>
      <c r="H16" s="35"/>
      <c r="I16" s="120" t="s">
        <v>24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25</v>
      </c>
      <c r="F17" s="35"/>
      <c r="G17" s="35"/>
      <c r="H17" s="35"/>
      <c r="I17" s="120" t="s">
        <v>26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119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18" t="s">
        <v>27</v>
      </c>
      <c r="E19" s="35"/>
      <c r="F19" s="35"/>
      <c r="G19" s="35"/>
      <c r="H19" s="35"/>
      <c r="I19" s="120" t="s">
        <v>24</v>
      </c>
      <c r="J19" s="31" t="str">
        <f>'Časť 1'!AN14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43" t="str">
        <f>'Časť 1'!E15</f>
        <v>Vyplň údaj</v>
      </c>
      <c r="F20" s="344"/>
      <c r="G20" s="344"/>
      <c r="H20" s="344"/>
      <c r="I20" s="120" t="s">
        <v>26</v>
      </c>
      <c r="J20" s="31" t="str">
        <f>'Časť 1'!AN15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119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18" t="s">
        <v>29</v>
      </c>
      <c r="E22" s="35"/>
      <c r="F22" s="35"/>
      <c r="G22" s="35"/>
      <c r="H22" s="35"/>
      <c r="I22" s="120" t="s">
        <v>24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30</v>
      </c>
      <c r="F23" s="35"/>
      <c r="G23" s="35"/>
      <c r="H23" s="35"/>
      <c r="I23" s="120" t="s">
        <v>26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119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18" t="s">
        <v>32</v>
      </c>
      <c r="E25" s="35"/>
      <c r="F25" s="35"/>
      <c r="G25" s="35"/>
      <c r="H25" s="35"/>
      <c r="I25" s="120" t="s">
        <v>24</v>
      </c>
      <c r="J25" s="111" t="str">
        <f>IF('Časť 1'!AN20="","",'Časť 1'!AN20)</f>
        <v/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tr">
        <f>IF('Časť 1'!E21="","",'Časť 1'!E21)</f>
        <v xml:space="preserve"> </v>
      </c>
      <c r="F26" s="35"/>
      <c r="G26" s="35"/>
      <c r="H26" s="35"/>
      <c r="I26" s="120" t="s">
        <v>26</v>
      </c>
      <c r="J26" s="111" t="str">
        <f>IF('Časť 1'!AN21="","",'Časť 1'!AN21)</f>
        <v/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119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18" t="s">
        <v>34</v>
      </c>
      <c r="E28" s="35"/>
      <c r="F28" s="35"/>
      <c r="G28" s="35"/>
      <c r="H28" s="35"/>
      <c r="I28" s="119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23.25" customHeight="1">
      <c r="A29" s="122"/>
      <c r="B29" s="123"/>
      <c r="C29" s="122"/>
      <c r="D29" s="122"/>
      <c r="E29" s="345" t="s">
        <v>154</v>
      </c>
      <c r="F29" s="345"/>
      <c r="G29" s="345"/>
      <c r="H29" s="345"/>
      <c r="I29" s="124"/>
      <c r="J29" s="122"/>
      <c r="K29" s="122"/>
      <c r="L29" s="125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119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6"/>
      <c r="E31" s="126"/>
      <c r="F31" s="126"/>
      <c r="G31" s="126"/>
      <c r="H31" s="126"/>
      <c r="I31" s="127"/>
      <c r="J31" s="126"/>
      <c r="K31" s="126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8" t="s">
        <v>36</v>
      </c>
      <c r="E32" s="35"/>
      <c r="F32" s="35"/>
      <c r="G32" s="35"/>
      <c r="H32" s="35"/>
      <c r="I32" s="119"/>
      <c r="J32" s="129">
        <f>ROUND(J128,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6"/>
      <c r="E33" s="126"/>
      <c r="F33" s="126"/>
      <c r="G33" s="126"/>
      <c r="H33" s="126"/>
      <c r="I33" s="127"/>
      <c r="J33" s="126"/>
      <c r="K33" s="126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30" t="s">
        <v>38</v>
      </c>
      <c r="G34" s="35"/>
      <c r="H34" s="35"/>
      <c r="I34" s="131" t="s">
        <v>37</v>
      </c>
      <c r="J34" s="130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32" t="s">
        <v>40</v>
      </c>
      <c r="E35" s="118" t="s">
        <v>41</v>
      </c>
      <c r="F35" s="133">
        <f>ROUND((SUM(BE128:BE208)),  2)</f>
        <v>0</v>
      </c>
      <c r="G35" s="35"/>
      <c r="H35" s="35"/>
      <c r="I35" s="134">
        <v>0.2</v>
      </c>
      <c r="J35" s="133">
        <f>ROUND(((SUM(BE128:BE208))*I35),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18" t="s">
        <v>42</v>
      </c>
      <c r="F36" s="133">
        <f>ROUND((SUM(BF128:BF208)),  2)</f>
        <v>0</v>
      </c>
      <c r="G36" s="35"/>
      <c r="H36" s="35"/>
      <c r="I36" s="134">
        <v>0.2</v>
      </c>
      <c r="J36" s="133">
        <f>ROUND(((SUM(BF128:BF208))*I36),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8" t="s">
        <v>43</v>
      </c>
      <c r="F37" s="133">
        <f>ROUND((SUM(BG128:BG208)),  2)</f>
        <v>0</v>
      </c>
      <c r="G37" s="35"/>
      <c r="H37" s="35"/>
      <c r="I37" s="134">
        <v>0.2</v>
      </c>
      <c r="J37" s="133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18" t="s">
        <v>44</v>
      </c>
      <c r="F38" s="133">
        <f>ROUND((SUM(BH128:BH208)),  2)</f>
        <v>0</v>
      </c>
      <c r="G38" s="35"/>
      <c r="H38" s="35"/>
      <c r="I38" s="134">
        <v>0.2</v>
      </c>
      <c r="J38" s="133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18" t="s">
        <v>45</v>
      </c>
      <c r="F39" s="133">
        <f>ROUND((SUM(BI128:BI208)),  2)</f>
        <v>0</v>
      </c>
      <c r="G39" s="35"/>
      <c r="H39" s="35"/>
      <c r="I39" s="134">
        <v>0</v>
      </c>
      <c r="J39" s="133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119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5"/>
      <c r="D41" s="136" t="s">
        <v>46</v>
      </c>
      <c r="E41" s="137"/>
      <c r="F41" s="137"/>
      <c r="G41" s="138" t="s">
        <v>47</v>
      </c>
      <c r="H41" s="139" t="s">
        <v>48</v>
      </c>
      <c r="I41" s="140"/>
      <c r="J41" s="141">
        <f>SUM(J32:J39)</f>
        <v>0</v>
      </c>
      <c r="K41" s="142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119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I43" s="112"/>
      <c r="L43" s="21"/>
    </row>
    <row r="44" spans="1:31" s="1" customFormat="1" ht="14.45" customHeight="1">
      <c r="B44" s="21"/>
      <c r="I44" s="112"/>
      <c r="L44" s="21"/>
    </row>
    <row r="45" spans="1:31" s="1" customFormat="1" ht="14.45" customHeight="1">
      <c r="B45" s="21"/>
      <c r="I45" s="112"/>
      <c r="L45" s="21"/>
    </row>
    <row r="46" spans="1:31" s="1" customFormat="1" ht="14.45" customHeight="1">
      <c r="B46" s="21"/>
      <c r="I46" s="112"/>
      <c r="L46" s="21"/>
    </row>
    <row r="47" spans="1:31" s="1" customFormat="1" ht="14.45" customHeight="1">
      <c r="B47" s="21"/>
      <c r="I47" s="112"/>
      <c r="L47" s="21"/>
    </row>
    <row r="48" spans="1:31" s="1" customFormat="1" ht="14.45" customHeight="1">
      <c r="B48" s="21"/>
      <c r="I48" s="112"/>
      <c r="L48" s="21"/>
    </row>
    <row r="49" spans="1:31" s="1" customFormat="1" ht="14.45" customHeight="1">
      <c r="B49" s="21"/>
      <c r="I49" s="112"/>
      <c r="L49" s="21"/>
    </row>
    <row r="50" spans="1:31" s="2" customFormat="1" ht="14.45" customHeight="1">
      <c r="B50" s="52"/>
      <c r="D50" s="143" t="s">
        <v>49</v>
      </c>
      <c r="E50" s="144"/>
      <c r="F50" s="144"/>
      <c r="G50" s="143" t="s">
        <v>50</v>
      </c>
      <c r="H50" s="144"/>
      <c r="I50" s="145"/>
      <c r="J50" s="144"/>
      <c r="K50" s="144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6" t="s">
        <v>51</v>
      </c>
      <c r="E61" s="147"/>
      <c r="F61" s="148" t="s">
        <v>52</v>
      </c>
      <c r="G61" s="146" t="s">
        <v>51</v>
      </c>
      <c r="H61" s="147"/>
      <c r="I61" s="149"/>
      <c r="J61" s="150" t="s">
        <v>52</v>
      </c>
      <c r="K61" s="147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43" t="s">
        <v>53</v>
      </c>
      <c r="E65" s="151"/>
      <c r="F65" s="151"/>
      <c r="G65" s="143" t="s">
        <v>54</v>
      </c>
      <c r="H65" s="151"/>
      <c r="I65" s="152"/>
      <c r="J65" s="151"/>
      <c r="K65" s="151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6" t="s">
        <v>51</v>
      </c>
      <c r="E76" s="147"/>
      <c r="F76" s="148" t="s">
        <v>52</v>
      </c>
      <c r="G76" s="146" t="s">
        <v>51</v>
      </c>
      <c r="H76" s="147"/>
      <c r="I76" s="149"/>
      <c r="J76" s="150" t="s">
        <v>52</v>
      </c>
      <c r="K76" s="147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53"/>
      <c r="C77" s="154"/>
      <c r="D77" s="154"/>
      <c r="E77" s="154"/>
      <c r="F77" s="154"/>
      <c r="G77" s="154"/>
      <c r="H77" s="154"/>
      <c r="I77" s="155"/>
      <c r="J77" s="154"/>
      <c r="K77" s="154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56"/>
      <c r="C81" s="157"/>
      <c r="D81" s="157"/>
      <c r="E81" s="157"/>
      <c r="F81" s="157"/>
      <c r="G81" s="157"/>
      <c r="H81" s="157"/>
      <c r="I81" s="158"/>
      <c r="J81" s="157"/>
      <c r="K81" s="157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155</v>
      </c>
      <c r="D82" s="37"/>
      <c r="E82" s="37"/>
      <c r="F82" s="37"/>
      <c r="G82" s="37"/>
      <c r="H82" s="37"/>
      <c r="I82" s="119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119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119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23.25" customHeight="1">
      <c r="A85" s="35"/>
      <c r="B85" s="36"/>
      <c r="C85" s="37"/>
      <c r="D85" s="37"/>
      <c r="E85" s="337" t="str">
        <f>E7</f>
        <v>Detské jasle Komárno - výstavba zariadenia služieb rodinného a pracovného života</v>
      </c>
      <c r="F85" s="338"/>
      <c r="G85" s="338"/>
      <c r="H85" s="338"/>
      <c r="I85" s="119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150</v>
      </c>
      <c r="D86" s="23"/>
      <c r="E86" s="23"/>
      <c r="F86" s="23"/>
      <c r="G86" s="23"/>
      <c r="H86" s="23"/>
      <c r="I86" s="112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37" t="s">
        <v>3718</v>
      </c>
      <c r="F87" s="336"/>
      <c r="G87" s="336"/>
      <c r="H87" s="336"/>
      <c r="I87" s="119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152</v>
      </c>
      <c r="D88" s="37"/>
      <c r="E88" s="37"/>
      <c r="F88" s="37"/>
      <c r="G88" s="37"/>
      <c r="H88" s="37"/>
      <c r="I88" s="119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305" t="str">
        <f>E11</f>
        <v>01 - SO-06.1  Plot uličný</v>
      </c>
      <c r="F89" s="336"/>
      <c r="G89" s="336"/>
      <c r="H89" s="336"/>
      <c r="I89" s="119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119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19</v>
      </c>
      <c r="D91" s="37"/>
      <c r="E91" s="37"/>
      <c r="F91" s="28" t="str">
        <f>F14</f>
        <v>Komárno, Ul. gen. Klapku, p. č. 7046/4, 7051/393</v>
      </c>
      <c r="G91" s="37"/>
      <c r="H91" s="37"/>
      <c r="I91" s="120" t="s">
        <v>21</v>
      </c>
      <c r="J91" s="67" t="str">
        <f>IF(J14="","",J14)</f>
        <v>21. 4. 2020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119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23</v>
      </c>
      <c r="D93" s="37"/>
      <c r="E93" s="37"/>
      <c r="F93" s="28" t="str">
        <f>E17</f>
        <v>Amante n. o., Marcelová</v>
      </c>
      <c r="G93" s="37"/>
      <c r="H93" s="37"/>
      <c r="I93" s="120" t="s">
        <v>29</v>
      </c>
      <c r="J93" s="33" t="str">
        <f>E23</f>
        <v>Ing. Olivér Csémy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27</v>
      </c>
      <c r="D94" s="37"/>
      <c r="E94" s="37"/>
      <c r="F94" s="28" t="str">
        <f>IF(E20="","",E20)</f>
        <v>Vyplň údaj</v>
      </c>
      <c r="G94" s="37"/>
      <c r="H94" s="37"/>
      <c r="I94" s="120" t="s">
        <v>32</v>
      </c>
      <c r="J94" s="33" t="str">
        <f>E26</f>
        <v xml:space="preserve"> 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119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9" t="s">
        <v>156</v>
      </c>
      <c r="D96" s="160"/>
      <c r="E96" s="160"/>
      <c r="F96" s="160"/>
      <c r="G96" s="160"/>
      <c r="H96" s="160"/>
      <c r="I96" s="161"/>
      <c r="J96" s="162" t="s">
        <v>157</v>
      </c>
      <c r="K96" s="160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119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63" t="s">
        <v>158</v>
      </c>
      <c r="D98" s="37"/>
      <c r="E98" s="37"/>
      <c r="F98" s="37"/>
      <c r="G98" s="37"/>
      <c r="H98" s="37"/>
      <c r="I98" s="119"/>
      <c r="J98" s="85">
        <f>J128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159</v>
      </c>
    </row>
    <row r="99" spans="1:47" s="9" customFormat="1" ht="24.95" customHeight="1">
      <c r="B99" s="164"/>
      <c r="C99" s="165"/>
      <c r="D99" s="166" t="s">
        <v>160</v>
      </c>
      <c r="E99" s="167"/>
      <c r="F99" s="167"/>
      <c r="G99" s="167"/>
      <c r="H99" s="167"/>
      <c r="I99" s="168"/>
      <c r="J99" s="169">
        <f>J129</f>
        <v>0</v>
      </c>
      <c r="K99" s="165"/>
      <c r="L99" s="170"/>
    </row>
    <row r="100" spans="1:47" s="10" customFormat="1" ht="19.899999999999999" customHeight="1">
      <c r="B100" s="171"/>
      <c r="C100" s="105"/>
      <c r="D100" s="172" t="s">
        <v>161</v>
      </c>
      <c r="E100" s="173"/>
      <c r="F100" s="173"/>
      <c r="G100" s="173"/>
      <c r="H100" s="173"/>
      <c r="I100" s="174"/>
      <c r="J100" s="175">
        <f>J130</f>
        <v>0</v>
      </c>
      <c r="K100" s="105"/>
      <c r="L100" s="176"/>
    </row>
    <row r="101" spans="1:47" s="10" customFormat="1" ht="19.899999999999999" customHeight="1">
      <c r="B101" s="171"/>
      <c r="C101" s="105"/>
      <c r="D101" s="172" t="s">
        <v>162</v>
      </c>
      <c r="E101" s="173"/>
      <c r="F101" s="173"/>
      <c r="G101" s="173"/>
      <c r="H101" s="173"/>
      <c r="I101" s="174"/>
      <c r="J101" s="175">
        <f>J140</f>
        <v>0</v>
      </c>
      <c r="K101" s="105"/>
      <c r="L101" s="176"/>
    </row>
    <row r="102" spans="1:47" s="10" customFormat="1" ht="19.899999999999999" customHeight="1">
      <c r="B102" s="171"/>
      <c r="C102" s="105"/>
      <c r="D102" s="172" t="s">
        <v>163</v>
      </c>
      <c r="E102" s="173"/>
      <c r="F102" s="173"/>
      <c r="G102" s="173"/>
      <c r="H102" s="173"/>
      <c r="I102" s="174"/>
      <c r="J102" s="175">
        <f>J161</f>
        <v>0</v>
      </c>
      <c r="K102" s="105"/>
      <c r="L102" s="176"/>
    </row>
    <row r="103" spans="1:47" s="10" customFormat="1" ht="19.899999999999999" customHeight="1">
      <c r="B103" s="171"/>
      <c r="C103" s="105"/>
      <c r="D103" s="172" t="s">
        <v>166</v>
      </c>
      <c r="E103" s="173"/>
      <c r="F103" s="173"/>
      <c r="G103" s="173"/>
      <c r="H103" s="173"/>
      <c r="I103" s="174"/>
      <c r="J103" s="175">
        <f>J173</f>
        <v>0</v>
      </c>
      <c r="K103" s="105"/>
      <c r="L103" s="176"/>
    </row>
    <row r="104" spans="1:47" s="10" customFormat="1" ht="19.899999999999999" customHeight="1">
      <c r="B104" s="171"/>
      <c r="C104" s="105"/>
      <c r="D104" s="172" t="s">
        <v>168</v>
      </c>
      <c r="E104" s="173"/>
      <c r="F104" s="173"/>
      <c r="G104" s="173"/>
      <c r="H104" s="173"/>
      <c r="I104" s="174"/>
      <c r="J104" s="175">
        <f>J198</f>
        <v>0</v>
      </c>
      <c r="K104" s="105"/>
      <c r="L104" s="176"/>
    </row>
    <row r="105" spans="1:47" s="9" customFormat="1" ht="24.95" customHeight="1">
      <c r="B105" s="164"/>
      <c r="C105" s="165"/>
      <c r="D105" s="166" t="s">
        <v>169</v>
      </c>
      <c r="E105" s="167"/>
      <c r="F105" s="167"/>
      <c r="G105" s="167"/>
      <c r="H105" s="167"/>
      <c r="I105" s="168"/>
      <c r="J105" s="169">
        <f>J200</f>
        <v>0</v>
      </c>
      <c r="K105" s="165"/>
      <c r="L105" s="170"/>
    </row>
    <row r="106" spans="1:47" s="10" customFormat="1" ht="19.899999999999999" customHeight="1">
      <c r="B106" s="171"/>
      <c r="C106" s="105"/>
      <c r="D106" s="172" t="s">
        <v>179</v>
      </c>
      <c r="E106" s="173"/>
      <c r="F106" s="173"/>
      <c r="G106" s="173"/>
      <c r="H106" s="173"/>
      <c r="I106" s="174"/>
      <c r="J106" s="175">
        <f>J201</f>
        <v>0</v>
      </c>
      <c r="K106" s="105"/>
      <c r="L106" s="176"/>
    </row>
    <row r="107" spans="1:47" s="2" customFormat="1" ht="21.75" customHeight="1">
      <c r="A107" s="35"/>
      <c r="B107" s="36"/>
      <c r="C107" s="37"/>
      <c r="D107" s="37"/>
      <c r="E107" s="37"/>
      <c r="F107" s="37"/>
      <c r="G107" s="37"/>
      <c r="H107" s="37"/>
      <c r="I107" s="119"/>
      <c r="J107" s="37"/>
      <c r="K107" s="37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47" s="2" customFormat="1" ht="6.95" customHeight="1">
      <c r="A108" s="35"/>
      <c r="B108" s="55"/>
      <c r="C108" s="56"/>
      <c r="D108" s="56"/>
      <c r="E108" s="56"/>
      <c r="F108" s="56"/>
      <c r="G108" s="56"/>
      <c r="H108" s="56"/>
      <c r="I108" s="155"/>
      <c r="J108" s="56"/>
      <c r="K108" s="56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12" spans="1:47" s="2" customFormat="1" ht="6.95" customHeight="1">
      <c r="A112" s="35"/>
      <c r="B112" s="57"/>
      <c r="C112" s="58"/>
      <c r="D112" s="58"/>
      <c r="E112" s="58"/>
      <c r="F112" s="58"/>
      <c r="G112" s="58"/>
      <c r="H112" s="58"/>
      <c r="I112" s="158"/>
      <c r="J112" s="58"/>
      <c r="K112" s="58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3" s="2" customFormat="1" ht="24.95" customHeight="1">
      <c r="A113" s="35"/>
      <c r="B113" s="36"/>
      <c r="C113" s="24" t="s">
        <v>188</v>
      </c>
      <c r="D113" s="37"/>
      <c r="E113" s="37"/>
      <c r="F113" s="37"/>
      <c r="G113" s="37"/>
      <c r="H113" s="37"/>
      <c r="I113" s="119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3" s="2" customFormat="1" ht="6.95" customHeight="1">
      <c r="A114" s="35"/>
      <c r="B114" s="36"/>
      <c r="C114" s="37"/>
      <c r="D114" s="37"/>
      <c r="E114" s="37"/>
      <c r="F114" s="37"/>
      <c r="G114" s="37"/>
      <c r="H114" s="37"/>
      <c r="I114" s="119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3" s="2" customFormat="1" ht="12" customHeight="1">
      <c r="A115" s="35"/>
      <c r="B115" s="36"/>
      <c r="C115" s="30" t="s">
        <v>15</v>
      </c>
      <c r="D115" s="37"/>
      <c r="E115" s="37"/>
      <c r="F115" s="37"/>
      <c r="G115" s="37"/>
      <c r="H115" s="37"/>
      <c r="I115" s="119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3" s="2" customFormat="1" ht="23.25" customHeight="1">
      <c r="A116" s="35"/>
      <c r="B116" s="36"/>
      <c r="C116" s="37"/>
      <c r="D116" s="37"/>
      <c r="E116" s="337" t="str">
        <f>E7</f>
        <v>Detské jasle Komárno - výstavba zariadenia služieb rodinného a pracovného života</v>
      </c>
      <c r="F116" s="338"/>
      <c r="G116" s="338"/>
      <c r="H116" s="338"/>
      <c r="I116" s="119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3" s="1" customFormat="1" ht="12" customHeight="1">
      <c r="B117" s="22"/>
      <c r="C117" s="30" t="s">
        <v>150</v>
      </c>
      <c r="D117" s="23"/>
      <c r="E117" s="23"/>
      <c r="F117" s="23"/>
      <c r="G117" s="23"/>
      <c r="H117" s="23"/>
      <c r="I117" s="112"/>
      <c r="J117" s="23"/>
      <c r="K117" s="23"/>
      <c r="L117" s="21"/>
    </row>
    <row r="118" spans="1:63" s="2" customFormat="1" ht="16.5" customHeight="1">
      <c r="A118" s="35"/>
      <c r="B118" s="36"/>
      <c r="C118" s="37"/>
      <c r="D118" s="37"/>
      <c r="E118" s="337" t="s">
        <v>3718</v>
      </c>
      <c r="F118" s="336"/>
      <c r="G118" s="336"/>
      <c r="H118" s="336"/>
      <c r="I118" s="119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3" s="2" customFormat="1" ht="12" customHeight="1">
      <c r="A119" s="35"/>
      <c r="B119" s="36"/>
      <c r="C119" s="30" t="s">
        <v>152</v>
      </c>
      <c r="D119" s="37"/>
      <c r="E119" s="37"/>
      <c r="F119" s="37"/>
      <c r="G119" s="37"/>
      <c r="H119" s="37"/>
      <c r="I119" s="119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3" s="2" customFormat="1" ht="16.5" customHeight="1">
      <c r="A120" s="35"/>
      <c r="B120" s="36"/>
      <c r="C120" s="37"/>
      <c r="D120" s="37"/>
      <c r="E120" s="305" t="str">
        <f>E11</f>
        <v>01 - SO-06.1  Plot uličný</v>
      </c>
      <c r="F120" s="336"/>
      <c r="G120" s="336"/>
      <c r="H120" s="336"/>
      <c r="I120" s="119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3" s="2" customFormat="1" ht="6.95" customHeight="1">
      <c r="A121" s="35"/>
      <c r="B121" s="36"/>
      <c r="C121" s="37"/>
      <c r="D121" s="37"/>
      <c r="E121" s="37"/>
      <c r="F121" s="37"/>
      <c r="G121" s="37"/>
      <c r="H121" s="37"/>
      <c r="I121" s="119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3" s="2" customFormat="1" ht="12" customHeight="1">
      <c r="A122" s="35"/>
      <c r="B122" s="36"/>
      <c r="C122" s="30" t="s">
        <v>19</v>
      </c>
      <c r="D122" s="37"/>
      <c r="E122" s="37"/>
      <c r="F122" s="28" t="str">
        <f>F14</f>
        <v>Komárno, Ul. gen. Klapku, p. č. 7046/4, 7051/393</v>
      </c>
      <c r="G122" s="37"/>
      <c r="H122" s="37"/>
      <c r="I122" s="120" t="s">
        <v>21</v>
      </c>
      <c r="J122" s="67" t="str">
        <f>IF(J14="","",J14)</f>
        <v>21. 4. 2020</v>
      </c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3" s="2" customFormat="1" ht="6.95" customHeight="1">
      <c r="A123" s="35"/>
      <c r="B123" s="36"/>
      <c r="C123" s="37"/>
      <c r="D123" s="37"/>
      <c r="E123" s="37"/>
      <c r="F123" s="37"/>
      <c r="G123" s="37"/>
      <c r="H123" s="37"/>
      <c r="I123" s="119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3" s="2" customFormat="1" ht="15.2" customHeight="1">
      <c r="A124" s="35"/>
      <c r="B124" s="36"/>
      <c r="C124" s="30" t="s">
        <v>23</v>
      </c>
      <c r="D124" s="37"/>
      <c r="E124" s="37"/>
      <c r="F124" s="28" t="str">
        <f>E17</f>
        <v>Amante n. o., Marcelová</v>
      </c>
      <c r="G124" s="37"/>
      <c r="H124" s="37"/>
      <c r="I124" s="120" t="s">
        <v>29</v>
      </c>
      <c r="J124" s="33" t="str">
        <f>E23</f>
        <v>Ing. Olivér Csémy</v>
      </c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63" s="2" customFormat="1" ht="15.2" customHeight="1">
      <c r="A125" s="35"/>
      <c r="B125" s="36"/>
      <c r="C125" s="30" t="s">
        <v>27</v>
      </c>
      <c r="D125" s="37"/>
      <c r="E125" s="37"/>
      <c r="F125" s="28" t="str">
        <f>IF(E20="","",E20)</f>
        <v>Vyplň údaj</v>
      </c>
      <c r="G125" s="37"/>
      <c r="H125" s="37"/>
      <c r="I125" s="120" t="s">
        <v>32</v>
      </c>
      <c r="J125" s="33" t="str">
        <f>E26</f>
        <v xml:space="preserve"> </v>
      </c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63" s="2" customFormat="1" ht="10.35" customHeight="1">
      <c r="A126" s="35"/>
      <c r="B126" s="36"/>
      <c r="C126" s="37"/>
      <c r="D126" s="37"/>
      <c r="E126" s="37"/>
      <c r="F126" s="37"/>
      <c r="G126" s="37"/>
      <c r="H126" s="37"/>
      <c r="I126" s="119"/>
      <c r="J126" s="37"/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63" s="11" customFormat="1" ht="47.25" customHeight="1">
      <c r="A127" s="177"/>
      <c r="B127" s="178"/>
      <c r="C127" s="179" t="s">
        <v>189</v>
      </c>
      <c r="D127" s="180" t="s">
        <v>61</v>
      </c>
      <c r="E127" s="180" t="s">
        <v>57</v>
      </c>
      <c r="F127" s="180" t="s">
        <v>58</v>
      </c>
      <c r="G127" s="180" t="s">
        <v>190</v>
      </c>
      <c r="H127" s="180" t="s">
        <v>191</v>
      </c>
      <c r="I127" s="181" t="s">
        <v>3986</v>
      </c>
      <c r="J127" s="182" t="s">
        <v>3987</v>
      </c>
      <c r="K127" s="183" t="s">
        <v>192</v>
      </c>
      <c r="L127" s="286" t="s">
        <v>3988</v>
      </c>
      <c r="M127" s="76" t="s">
        <v>1</v>
      </c>
      <c r="N127" s="77" t="s">
        <v>40</v>
      </c>
      <c r="O127" s="77" t="s">
        <v>193</v>
      </c>
      <c r="P127" s="77" t="s">
        <v>194</v>
      </c>
      <c r="Q127" s="77" t="s">
        <v>195</v>
      </c>
      <c r="R127" s="77" t="s">
        <v>196</v>
      </c>
      <c r="S127" s="77" t="s">
        <v>197</v>
      </c>
      <c r="T127" s="78" t="s">
        <v>198</v>
      </c>
      <c r="U127" s="177"/>
      <c r="V127" s="177"/>
      <c r="W127" s="177"/>
      <c r="X127" s="177"/>
      <c r="Y127" s="177"/>
      <c r="Z127" s="177"/>
      <c r="AA127" s="177"/>
      <c r="AB127" s="177"/>
      <c r="AC127" s="177"/>
      <c r="AD127" s="177"/>
      <c r="AE127" s="177"/>
    </row>
    <row r="128" spans="1:63" s="2" customFormat="1" ht="22.9" customHeight="1">
      <c r="A128" s="35"/>
      <c r="B128" s="36"/>
      <c r="C128" s="83" t="s">
        <v>158</v>
      </c>
      <c r="D128" s="37"/>
      <c r="E128" s="37"/>
      <c r="F128" s="37"/>
      <c r="G128" s="37"/>
      <c r="H128" s="37"/>
      <c r="I128" s="119"/>
      <c r="J128" s="184">
        <f>BK128</f>
        <v>0</v>
      </c>
      <c r="K128" s="37"/>
      <c r="L128" s="40"/>
      <c r="M128" s="79"/>
      <c r="N128" s="185"/>
      <c r="O128" s="80"/>
      <c r="P128" s="186">
        <f>P129+P200</f>
        <v>0</v>
      </c>
      <c r="Q128" s="80"/>
      <c r="R128" s="186">
        <f>R129+R200</f>
        <v>21.423885349999995</v>
      </c>
      <c r="S128" s="80"/>
      <c r="T128" s="187">
        <f>T129+T200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8" t="s">
        <v>75</v>
      </c>
      <c r="AU128" s="18" t="s">
        <v>159</v>
      </c>
      <c r="BK128" s="188">
        <f>BK129+BK200</f>
        <v>0</v>
      </c>
    </row>
    <row r="129" spans="1:65" s="12" customFormat="1" ht="25.9" customHeight="1">
      <c r="B129" s="189"/>
      <c r="C129" s="190"/>
      <c r="D129" s="191" t="s">
        <v>75</v>
      </c>
      <c r="E129" s="192" t="s">
        <v>199</v>
      </c>
      <c r="F129" s="192" t="s">
        <v>200</v>
      </c>
      <c r="G129" s="190"/>
      <c r="H129" s="190"/>
      <c r="I129" s="193"/>
      <c r="J129" s="194">
        <f>BK129</f>
        <v>0</v>
      </c>
      <c r="K129" s="190"/>
      <c r="L129" s="195"/>
      <c r="M129" s="196"/>
      <c r="N129" s="197"/>
      <c r="O129" s="197"/>
      <c r="P129" s="198">
        <f>P130+P140+P161+P173+P198</f>
        <v>0</v>
      </c>
      <c r="Q129" s="197"/>
      <c r="R129" s="198">
        <f>R130+R140+R161+R173+R198</f>
        <v>21.292095349999997</v>
      </c>
      <c r="S129" s="197"/>
      <c r="T129" s="199">
        <f>T130+T140+T161+T173+T198</f>
        <v>0</v>
      </c>
      <c r="AR129" s="200" t="s">
        <v>83</v>
      </c>
      <c r="AT129" s="201" t="s">
        <v>75</v>
      </c>
      <c r="AU129" s="201" t="s">
        <v>76</v>
      </c>
      <c r="AY129" s="200" t="s">
        <v>201</v>
      </c>
      <c r="BK129" s="202">
        <f>BK130+BK140+BK161+BK173+BK198</f>
        <v>0</v>
      </c>
    </row>
    <row r="130" spans="1:65" s="12" customFormat="1" ht="22.9" customHeight="1">
      <c r="B130" s="189"/>
      <c r="C130" s="190"/>
      <c r="D130" s="191" t="s">
        <v>75</v>
      </c>
      <c r="E130" s="203" t="s">
        <v>83</v>
      </c>
      <c r="F130" s="203" t="s">
        <v>202</v>
      </c>
      <c r="G130" s="190"/>
      <c r="H130" s="190"/>
      <c r="I130" s="193"/>
      <c r="J130" s="204">
        <f>BK130</f>
        <v>0</v>
      </c>
      <c r="K130" s="190"/>
      <c r="L130" s="195"/>
      <c r="M130" s="196"/>
      <c r="N130" s="197"/>
      <c r="O130" s="197"/>
      <c r="P130" s="198">
        <f>SUM(P131:P139)</f>
        <v>0</v>
      </c>
      <c r="Q130" s="197"/>
      <c r="R130" s="198">
        <f>SUM(R131:R139)</f>
        <v>0</v>
      </c>
      <c r="S130" s="197"/>
      <c r="T130" s="199">
        <f>SUM(T131:T139)</f>
        <v>0</v>
      </c>
      <c r="AR130" s="200" t="s">
        <v>83</v>
      </c>
      <c r="AT130" s="201" t="s">
        <v>75</v>
      </c>
      <c r="AU130" s="201" t="s">
        <v>83</v>
      </c>
      <c r="AY130" s="200" t="s">
        <v>201</v>
      </c>
      <c r="BK130" s="202">
        <f>SUM(BK131:BK139)</f>
        <v>0</v>
      </c>
    </row>
    <row r="131" spans="1:65" s="2" customFormat="1" ht="21.75" customHeight="1">
      <c r="A131" s="35"/>
      <c r="B131" s="36"/>
      <c r="C131" s="205" t="s">
        <v>83</v>
      </c>
      <c r="D131" s="205" t="s">
        <v>203</v>
      </c>
      <c r="E131" s="206" t="s">
        <v>223</v>
      </c>
      <c r="F131" s="207" t="s">
        <v>224</v>
      </c>
      <c r="G131" s="208" t="s">
        <v>206</v>
      </c>
      <c r="H131" s="209">
        <v>5.0999999999999996</v>
      </c>
      <c r="I131" s="210"/>
      <c r="J131" s="211">
        <f>ROUND(I131*H131,2)</f>
        <v>0</v>
      </c>
      <c r="K131" s="212"/>
      <c r="L131" s="40"/>
      <c r="M131" s="213" t="s">
        <v>1</v>
      </c>
      <c r="N131" s="214" t="s">
        <v>42</v>
      </c>
      <c r="O131" s="72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17" t="s">
        <v>207</v>
      </c>
      <c r="AT131" s="217" t="s">
        <v>203</v>
      </c>
      <c r="AU131" s="217" t="s">
        <v>88</v>
      </c>
      <c r="AY131" s="18" t="s">
        <v>201</v>
      </c>
      <c r="BE131" s="218">
        <f>IF(N131="základná",J131,0)</f>
        <v>0</v>
      </c>
      <c r="BF131" s="218">
        <f>IF(N131="znížená",J131,0)</f>
        <v>0</v>
      </c>
      <c r="BG131" s="218">
        <f>IF(N131="zákl. prenesená",J131,0)</f>
        <v>0</v>
      </c>
      <c r="BH131" s="218">
        <f>IF(N131="zníž. prenesená",J131,0)</f>
        <v>0</v>
      </c>
      <c r="BI131" s="218">
        <f>IF(N131="nulová",J131,0)</f>
        <v>0</v>
      </c>
      <c r="BJ131" s="18" t="s">
        <v>88</v>
      </c>
      <c r="BK131" s="218">
        <f>ROUND(I131*H131,2)</f>
        <v>0</v>
      </c>
      <c r="BL131" s="18" t="s">
        <v>207</v>
      </c>
      <c r="BM131" s="217" t="s">
        <v>3720</v>
      </c>
    </row>
    <row r="132" spans="1:65" s="13" customFormat="1">
      <c r="B132" s="219"/>
      <c r="C132" s="220"/>
      <c r="D132" s="221" t="s">
        <v>209</v>
      </c>
      <c r="E132" s="222" t="s">
        <v>1</v>
      </c>
      <c r="F132" s="223" t="s">
        <v>3721</v>
      </c>
      <c r="G132" s="220"/>
      <c r="H132" s="224">
        <v>5.1029999999999998</v>
      </c>
      <c r="I132" s="225"/>
      <c r="J132" s="220"/>
      <c r="K132" s="220"/>
      <c r="L132" s="226"/>
      <c r="M132" s="227"/>
      <c r="N132" s="228"/>
      <c r="O132" s="228"/>
      <c r="P132" s="228"/>
      <c r="Q132" s="228"/>
      <c r="R132" s="228"/>
      <c r="S132" s="228"/>
      <c r="T132" s="229"/>
      <c r="AT132" s="230" t="s">
        <v>209</v>
      </c>
      <c r="AU132" s="230" t="s">
        <v>88</v>
      </c>
      <c r="AV132" s="13" t="s">
        <v>88</v>
      </c>
      <c r="AW132" s="13" t="s">
        <v>31</v>
      </c>
      <c r="AX132" s="13" t="s">
        <v>76</v>
      </c>
      <c r="AY132" s="230" t="s">
        <v>201</v>
      </c>
    </row>
    <row r="133" spans="1:65" s="13" customFormat="1">
      <c r="B133" s="219"/>
      <c r="C133" s="220"/>
      <c r="D133" s="221" t="s">
        <v>209</v>
      </c>
      <c r="E133" s="222" t="s">
        <v>1</v>
      </c>
      <c r="F133" s="223" t="s">
        <v>3722</v>
      </c>
      <c r="G133" s="220"/>
      <c r="H133" s="224">
        <v>-3.0000000000000001E-3</v>
      </c>
      <c r="I133" s="225"/>
      <c r="J133" s="220"/>
      <c r="K133" s="220"/>
      <c r="L133" s="226"/>
      <c r="M133" s="227"/>
      <c r="N133" s="228"/>
      <c r="O133" s="228"/>
      <c r="P133" s="228"/>
      <c r="Q133" s="228"/>
      <c r="R133" s="228"/>
      <c r="S133" s="228"/>
      <c r="T133" s="229"/>
      <c r="AT133" s="230" t="s">
        <v>209</v>
      </c>
      <c r="AU133" s="230" t="s">
        <v>88</v>
      </c>
      <c r="AV133" s="13" t="s">
        <v>88</v>
      </c>
      <c r="AW133" s="13" t="s">
        <v>31</v>
      </c>
      <c r="AX133" s="13" t="s">
        <v>76</v>
      </c>
      <c r="AY133" s="230" t="s">
        <v>201</v>
      </c>
    </row>
    <row r="134" spans="1:65" s="14" customFormat="1">
      <c r="B134" s="231"/>
      <c r="C134" s="232"/>
      <c r="D134" s="221" t="s">
        <v>209</v>
      </c>
      <c r="E134" s="233" t="s">
        <v>1</v>
      </c>
      <c r="F134" s="234" t="s">
        <v>232</v>
      </c>
      <c r="G134" s="232"/>
      <c r="H134" s="235">
        <v>5.0999999999999996</v>
      </c>
      <c r="I134" s="236"/>
      <c r="J134" s="232"/>
      <c r="K134" s="232"/>
      <c r="L134" s="237"/>
      <c r="M134" s="238"/>
      <c r="N134" s="239"/>
      <c r="O134" s="239"/>
      <c r="P134" s="239"/>
      <c r="Q134" s="239"/>
      <c r="R134" s="239"/>
      <c r="S134" s="239"/>
      <c r="T134" s="240"/>
      <c r="AT134" s="241" t="s">
        <v>209</v>
      </c>
      <c r="AU134" s="241" t="s">
        <v>88</v>
      </c>
      <c r="AV134" s="14" t="s">
        <v>207</v>
      </c>
      <c r="AW134" s="14" t="s">
        <v>31</v>
      </c>
      <c r="AX134" s="14" t="s">
        <v>83</v>
      </c>
      <c r="AY134" s="241" t="s">
        <v>201</v>
      </c>
    </row>
    <row r="135" spans="1:65" s="2" customFormat="1" ht="21.75" customHeight="1">
      <c r="A135" s="35"/>
      <c r="B135" s="36"/>
      <c r="C135" s="205" t="s">
        <v>88</v>
      </c>
      <c r="D135" s="205" t="s">
        <v>203</v>
      </c>
      <c r="E135" s="206" t="s">
        <v>247</v>
      </c>
      <c r="F135" s="207" t="s">
        <v>248</v>
      </c>
      <c r="G135" s="208" t="s">
        <v>206</v>
      </c>
      <c r="H135" s="209">
        <v>5.0999999999999996</v>
      </c>
      <c r="I135" s="210"/>
      <c r="J135" s="211">
        <f>ROUND(I135*H135,2)</f>
        <v>0</v>
      </c>
      <c r="K135" s="212"/>
      <c r="L135" s="40"/>
      <c r="M135" s="213" t="s">
        <v>1</v>
      </c>
      <c r="N135" s="214" t="s">
        <v>42</v>
      </c>
      <c r="O135" s="72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17" t="s">
        <v>207</v>
      </c>
      <c r="AT135" s="217" t="s">
        <v>203</v>
      </c>
      <c r="AU135" s="217" t="s">
        <v>88</v>
      </c>
      <c r="AY135" s="18" t="s">
        <v>201</v>
      </c>
      <c r="BE135" s="218">
        <f>IF(N135="základná",J135,0)</f>
        <v>0</v>
      </c>
      <c r="BF135" s="218">
        <f>IF(N135="znížená",J135,0)</f>
        <v>0</v>
      </c>
      <c r="BG135" s="218">
        <f>IF(N135="zákl. prenesená",J135,0)</f>
        <v>0</v>
      </c>
      <c r="BH135" s="218">
        <f>IF(N135="zníž. prenesená",J135,0)</f>
        <v>0</v>
      </c>
      <c r="BI135" s="218">
        <f>IF(N135="nulová",J135,0)</f>
        <v>0</v>
      </c>
      <c r="BJ135" s="18" t="s">
        <v>88</v>
      </c>
      <c r="BK135" s="218">
        <f>ROUND(I135*H135,2)</f>
        <v>0</v>
      </c>
      <c r="BL135" s="18" t="s">
        <v>207</v>
      </c>
      <c r="BM135" s="217" t="s">
        <v>3723</v>
      </c>
    </row>
    <row r="136" spans="1:65" s="13" customFormat="1">
      <c r="B136" s="219"/>
      <c r="C136" s="220"/>
      <c r="D136" s="221" t="s">
        <v>209</v>
      </c>
      <c r="E136" s="222" t="s">
        <v>1</v>
      </c>
      <c r="F136" s="223" t="s">
        <v>3724</v>
      </c>
      <c r="G136" s="220"/>
      <c r="H136" s="224">
        <v>5.0999999999999996</v>
      </c>
      <c r="I136" s="225"/>
      <c r="J136" s="220"/>
      <c r="K136" s="220"/>
      <c r="L136" s="226"/>
      <c r="M136" s="227"/>
      <c r="N136" s="228"/>
      <c r="O136" s="228"/>
      <c r="P136" s="228"/>
      <c r="Q136" s="228"/>
      <c r="R136" s="228"/>
      <c r="S136" s="228"/>
      <c r="T136" s="229"/>
      <c r="AT136" s="230" t="s">
        <v>209</v>
      </c>
      <c r="AU136" s="230" t="s">
        <v>88</v>
      </c>
      <c r="AV136" s="13" t="s">
        <v>88</v>
      </c>
      <c r="AW136" s="13" t="s">
        <v>31</v>
      </c>
      <c r="AX136" s="13" t="s">
        <v>76</v>
      </c>
      <c r="AY136" s="230" t="s">
        <v>201</v>
      </c>
    </row>
    <row r="137" spans="1:65" s="14" customFormat="1">
      <c r="B137" s="231"/>
      <c r="C137" s="232"/>
      <c r="D137" s="221" t="s">
        <v>209</v>
      </c>
      <c r="E137" s="233" t="s">
        <v>1</v>
      </c>
      <c r="F137" s="234" t="s">
        <v>252</v>
      </c>
      <c r="G137" s="232"/>
      <c r="H137" s="235">
        <v>5.0999999999999996</v>
      </c>
      <c r="I137" s="236"/>
      <c r="J137" s="232"/>
      <c r="K137" s="232"/>
      <c r="L137" s="237"/>
      <c r="M137" s="238"/>
      <c r="N137" s="239"/>
      <c r="O137" s="239"/>
      <c r="P137" s="239"/>
      <c r="Q137" s="239"/>
      <c r="R137" s="239"/>
      <c r="S137" s="239"/>
      <c r="T137" s="240"/>
      <c r="AT137" s="241" t="s">
        <v>209</v>
      </c>
      <c r="AU137" s="241" t="s">
        <v>88</v>
      </c>
      <c r="AV137" s="14" t="s">
        <v>207</v>
      </c>
      <c r="AW137" s="14" t="s">
        <v>31</v>
      </c>
      <c r="AX137" s="14" t="s">
        <v>83</v>
      </c>
      <c r="AY137" s="241" t="s">
        <v>201</v>
      </c>
    </row>
    <row r="138" spans="1:65" s="2" customFormat="1" ht="21.75" customHeight="1">
      <c r="A138" s="35"/>
      <c r="B138" s="36"/>
      <c r="C138" s="205" t="s">
        <v>219</v>
      </c>
      <c r="D138" s="205" t="s">
        <v>203</v>
      </c>
      <c r="E138" s="206" t="s">
        <v>254</v>
      </c>
      <c r="F138" s="207" t="s">
        <v>3725</v>
      </c>
      <c r="G138" s="208" t="s">
        <v>206</v>
      </c>
      <c r="H138" s="209">
        <v>5.0999999999999996</v>
      </c>
      <c r="I138" s="210"/>
      <c r="J138" s="211">
        <f>ROUND(I138*H138,2)</f>
        <v>0</v>
      </c>
      <c r="K138" s="212"/>
      <c r="L138" s="40"/>
      <c r="M138" s="213" t="s">
        <v>1</v>
      </c>
      <c r="N138" s="214" t="s">
        <v>42</v>
      </c>
      <c r="O138" s="72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17" t="s">
        <v>207</v>
      </c>
      <c r="AT138" s="217" t="s">
        <v>203</v>
      </c>
      <c r="AU138" s="217" t="s">
        <v>88</v>
      </c>
      <c r="AY138" s="18" t="s">
        <v>201</v>
      </c>
      <c r="BE138" s="218">
        <f>IF(N138="základná",J138,0)</f>
        <v>0</v>
      </c>
      <c r="BF138" s="218">
        <f>IF(N138="znížená",J138,0)</f>
        <v>0</v>
      </c>
      <c r="BG138" s="218">
        <f>IF(N138="zákl. prenesená",J138,0)</f>
        <v>0</v>
      </c>
      <c r="BH138" s="218">
        <f>IF(N138="zníž. prenesená",J138,0)</f>
        <v>0</v>
      </c>
      <c r="BI138" s="218">
        <f>IF(N138="nulová",J138,0)</f>
        <v>0</v>
      </c>
      <c r="BJ138" s="18" t="s">
        <v>88</v>
      </c>
      <c r="BK138" s="218">
        <f>ROUND(I138*H138,2)</f>
        <v>0</v>
      </c>
      <c r="BL138" s="18" t="s">
        <v>207</v>
      </c>
      <c r="BM138" s="217" t="s">
        <v>3726</v>
      </c>
    </row>
    <row r="139" spans="1:65" s="2" customFormat="1" ht="16.5" customHeight="1">
      <c r="A139" s="35"/>
      <c r="B139" s="36"/>
      <c r="C139" s="205" t="s">
        <v>207</v>
      </c>
      <c r="D139" s="205" t="s">
        <v>203</v>
      </c>
      <c r="E139" s="206" t="s">
        <v>3148</v>
      </c>
      <c r="F139" s="207" t="s">
        <v>3149</v>
      </c>
      <c r="G139" s="208" t="s">
        <v>206</v>
      </c>
      <c r="H139" s="209">
        <v>5.0999999999999996</v>
      </c>
      <c r="I139" s="210"/>
      <c r="J139" s="211">
        <f>ROUND(I139*H139,2)</f>
        <v>0</v>
      </c>
      <c r="K139" s="212"/>
      <c r="L139" s="40"/>
      <c r="M139" s="213" t="s">
        <v>1</v>
      </c>
      <c r="N139" s="214" t="s">
        <v>42</v>
      </c>
      <c r="O139" s="72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17" t="s">
        <v>207</v>
      </c>
      <c r="AT139" s="217" t="s">
        <v>203</v>
      </c>
      <c r="AU139" s="217" t="s">
        <v>88</v>
      </c>
      <c r="AY139" s="18" t="s">
        <v>201</v>
      </c>
      <c r="BE139" s="218">
        <f>IF(N139="základná",J139,0)</f>
        <v>0</v>
      </c>
      <c r="BF139" s="218">
        <f>IF(N139="znížená",J139,0)</f>
        <v>0</v>
      </c>
      <c r="BG139" s="218">
        <f>IF(N139="zákl. prenesená",J139,0)</f>
        <v>0</v>
      </c>
      <c r="BH139" s="218">
        <f>IF(N139="zníž. prenesená",J139,0)</f>
        <v>0</v>
      </c>
      <c r="BI139" s="218">
        <f>IF(N139="nulová",J139,0)</f>
        <v>0</v>
      </c>
      <c r="BJ139" s="18" t="s">
        <v>88</v>
      </c>
      <c r="BK139" s="218">
        <f>ROUND(I139*H139,2)</f>
        <v>0</v>
      </c>
      <c r="BL139" s="18" t="s">
        <v>207</v>
      </c>
      <c r="BM139" s="217" t="s">
        <v>3727</v>
      </c>
    </row>
    <row r="140" spans="1:65" s="12" customFormat="1" ht="22.9" customHeight="1">
      <c r="B140" s="189"/>
      <c r="C140" s="190"/>
      <c r="D140" s="191" t="s">
        <v>75</v>
      </c>
      <c r="E140" s="203" t="s">
        <v>88</v>
      </c>
      <c r="F140" s="203" t="s">
        <v>272</v>
      </c>
      <c r="G140" s="190"/>
      <c r="H140" s="190"/>
      <c r="I140" s="193"/>
      <c r="J140" s="204">
        <f>BK140</f>
        <v>0</v>
      </c>
      <c r="K140" s="190"/>
      <c r="L140" s="195"/>
      <c r="M140" s="196"/>
      <c r="N140" s="197"/>
      <c r="O140" s="197"/>
      <c r="P140" s="198">
        <f>SUM(P141:P160)</f>
        <v>0</v>
      </c>
      <c r="Q140" s="197"/>
      <c r="R140" s="198">
        <f>SUM(R141:R160)</f>
        <v>16.816340999999998</v>
      </c>
      <c r="S140" s="197"/>
      <c r="T140" s="199">
        <f>SUM(T141:T160)</f>
        <v>0</v>
      </c>
      <c r="AR140" s="200" t="s">
        <v>83</v>
      </c>
      <c r="AT140" s="201" t="s">
        <v>75</v>
      </c>
      <c r="AU140" s="201" t="s">
        <v>83</v>
      </c>
      <c r="AY140" s="200" t="s">
        <v>201</v>
      </c>
      <c r="BK140" s="202">
        <f>SUM(BK141:BK160)</f>
        <v>0</v>
      </c>
    </row>
    <row r="141" spans="1:65" s="2" customFormat="1" ht="21.75" customHeight="1">
      <c r="A141" s="35"/>
      <c r="B141" s="36"/>
      <c r="C141" s="205" t="s">
        <v>233</v>
      </c>
      <c r="D141" s="205" t="s">
        <v>203</v>
      </c>
      <c r="E141" s="206" t="s">
        <v>281</v>
      </c>
      <c r="F141" s="207" t="s">
        <v>282</v>
      </c>
      <c r="G141" s="208" t="s">
        <v>206</v>
      </c>
      <c r="H141" s="209">
        <v>0.9</v>
      </c>
      <c r="I141" s="210"/>
      <c r="J141" s="211">
        <f>ROUND(I141*H141,2)</f>
        <v>0</v>
      </c>
      <c r="K141" s="212"/>
      <c r="L141" s="40"/>
      <c r="M141" s="213" t="s">
        <v>1</v>
      </c>
      <c r="N141" s="214" t="s">
        <v>42</v>
      </c>
      <c r="O141" s="72"/>
      <c r="P141" s="215">
        <f>O141*H141</f>
        <v>0</v>
      </c>
      <c r="Q141" s="215">
        <v>2.0699999999999998</v>
      </c>
      <c r="R141" s="215">
        <f>Q141*H141</f>
        <v>1.863</v>
      </c>
      <c r="S141" s="215">
        <v>0</v>
      </c>
      <c r="T141" s="216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17" t="s">
        <v>207</v>
      </c>
      <c r="AT141" s="217" t="s">
        <v>203</v>
      </c>
      <c r="AU141" s="217" t="s">
        <v>88</v>
      </c>
      <c r="AY141" s="18" t="s">
        <v>201</v>
      </c>
      <c r="BE141" s="218">
        <f>IF(N141="základná",J141,0)</f>
        <v>0</v>
      </c>
      <c r="BF141" s="218">
        <f>IF(N141="znížená",J141,0)</f>
        <v>0</v>
      </c>
      <c r="BG141" s="218">
        <f>IF(N141="zákl. prenesená",J141,0)</f>
        <v>0</v>
      </c>
      <c r="BH141" s="218">
        <f>IF(N141="zníž. prenesená",J141,0)</f>
        <v>0</v>
      </c>
      <c r="BI141" s="218">
        <f>IF(N141="nulová",J141,0)</f>
        <v>0</v>
      </c>
      <c r="BJ141" s="18" t="s">
        <v>88</v>
      </c>
      <c r="BK141" s="218">
        <f>ROUND(I141*H141,2)</f>
        <v>0</v>
      </c>
      <c r="BL141" s="18" t="s">
        <v>207</v>
      </c>
      <c r="BM141" s="217" t="s">
        <v>3728</v>
      </c>
    </row>
    <row r="142" spans="1:65" s="13" customFormat="1">
      <c r="B142" s="219"/>
      <c r="C142" s="220"/>
      <c r="D142" s="221" t="s">
        <v>209</v>
      </c>
      <c r="E142" s="222" t="s">
        <v>1</v>
      </c>
      <c r="F142" s="223" t="s">
        <v>3729</v>
      </c>
      <c r="G142" s="220"/>
      <c r="H142" s="224">
        <v>0.85099999999999998</v>
      </c>
      <c r="I142" s="225"/>
      <c r="J142" s="220"/>
      <c r="K142" s="220"/>
      <c r="L142" s="226"/>
      <c r="M142" s="227"/>
      <c r="N142" s="228"/>
      <c r="O142" s="228"/>
      <c r="P142" s="228"/>
      <c r="Q142" s="228"/>
      <c r="R142" s="228"/>
      <c r="S142" s="228"/>
      <c r="T142" s="229"/>
      <c r="AT142" s="230" t="s">
        <v>209</v>
      </c>
      <c r="AU142" s="230" t="s">
        <v>88</v>
      </c>
      <c r="AV142" s="13" t="s">
        <v>88</v>
      </c>
      <c r="AW142" s="13" t="s">
        <v>31</v>
      </c>
      <c r="AX142" s="13" t="s">
        <v>76</v>
      </c>
      <c r="AY142" s="230" t="s">
        <v>201</v>
      </c>
    </row>
    <row r="143" spans="1:65" s="13" customFormat="1">
      <c r="B143" s="219"/>
      <c r="C143" s="220"/>
      <c r="D143" s="221" t="s">
        <v>209</v>
      </c>
      <c r="E143" s="222" t="s">
        <v>1</v>
      </c>
      <c r="F143" s="223" t="s">
        <v>3730</v>
      </c>
      <c r="G143" s="220"/>
      <c r="H143" s="224">
        <v>4.9000000000000002E-2</v>
      </c>
      <c r="I143" s="225"/>
      <c r="J143" s="220"/>
      <c r="K143" s="220"/>
      <c r="L143" s="226"/>
      <c r="M143" s="227"/>
      <c r="N143" s="228"/>
      <c r="O143" s="228"/>
      <c r="P143" s="228"/>
      <c r="Q143" s="228"/>
      <c r="R143" s="228"/>
      <c r="S143" s="228"/>
      <c r="T143" s="229"/>
      <c r="AT143" s="230" t="s">
        <v>209</v>
      </c>
      <c r="AU143" s="230" t="s">
        <v>88</v>
      </c>
      <c r="AV143" s="13" t="s">
        <v>88</v>
      </c>
      <c r="AW143" s="13" t="s">
        <v>31</v>
      </c>
      <c r="AX143" s="13" t="s">
        <v>76</v>
      </c>
      <c r="AY143" s="230" t="s">
        <v>201</v>
      </c>
    </row>
    <row r="144" spans="1:65" s="14" customFormat="1">
      <c r="B144" s="231"/>
      <c r="C144" s="232"/>
      <c r="D144" s="221" t="s">
        <v>209</v>
      </c>
      <c r="E144" s="233" t="s">
        <v>1</v>
      </c>
      <c r="F144" s="234" t="s">
        <v>232</v>
      </c>
      <c r="G144" s="232"/>
      <c r="H144" s="235">
        <v>0.9</v>
      </c>
      <c r="I144" s="236"/>
      <c r="J144" s="232"/>
      <c r="K144" s="232"/>
      <c r="L144" s="237"/>
      <c r="M144" s="238"/>
      <c r="N144" s="239"/>
      <c r="O144" s="239"/>
      <c r="P144" s="239"/>
      <c r="Q144" s="239"/>
      <c r="R144" s="239"/>
      <c r="S144" s="239"/>
      <c r="T144" s="240"/>
      <c r="AT144" s="241" t="s">
        <v>209</v>
      </c>
      <c r="AU144" s="241" t="s">
        <v>88</v>
      </c>
      <c r="AV144" s="14" t="s">
        <v>207</v>
      </c>
      <c r="AW144" s="14" t="s">
        <v>31</v>
      </c>
      <c r="AX144" s="14" t="s">
        <v>83</v>
      </c>
      <c r="AY144" s="241" t="s">
        <v>201</v>
      </c>
    </row>
    <row r="145" spans="1:65" s="2" customFormat="1" ht="21.75" customHeight="1">
      <c r="A145" s="35"/>
      <c r="B145" s="36"/>
      <c r="C145" s="205" t="s">
        <v>242</v>
      </c>
      <c r="D145" s="205" t="s">
        <v>203</v>
      </c>
      <c r="E145" s="206" t="s">
        <v>3731</v>
      </c>
      <c r="F145" s="207" t="s">
        <v>3732</v>
      </c>
      <c r="G145" s="208" t="s">
        <v>276</v>
      </c>
      <c r="H145" s="209">
        <v>31.3</v>
      </c>
      <c r="I145" s="210"/>
      <c r="J145" s="211">
        <f>ROUND(I145*H145,2)</f>
        <v>0</v>
      </c>
      <c r="K145" s="212"/>
      <c r="L145" s="40"/>
      <c r="M145" s="213" t="s">
        <v>1</v>
      </c>
      <c r="N145" s="214" t="s">
        <v>42</v>
      </c>
      <c r="O145" s="72"/>
      <c r="P145" s="215">
        <f>O145*H145</f>
        <v>0</v>
      </c>
      <c r="Q145" s="215">
        <v>0.43298999999999999</v>
      </c>
      <c r="R145" s="215">
        <f>Q145*H145</f>
        <v>13.552586999999999</v>
      </c>
      <c r="S145" s="215">
        <v>0</v>
      </c>
      <c r="T145" s="216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17" t="s">
        <v>207</v>
      </c>
      <c r="AT145" s="217" t="s">
        <v>203</v>
      </c>
      <c r="AU145" s="217" t="s">
        <v>88</v>
      </c>
      <c r="AY145" s="18" t="s">
        <v>201</v>
      </c>
      <c r="BE145" s="218">
        <f>IF(N145="základná",J145,0)</f>
        <v>0</v>
      </c>
      <c r="BF145" s="218">
        <f>IF(N145="znížená",J145,0)</f>
        <v>0</v>
      </c>
      <c r="BG145" s="218">
        <f>IF(N145="zákl. prenesená",J145,0)</f>
        <v>0</v>
      </c>
      <c r="BH145" s="218">
        <f>IF(N145="zníž. prenesená",J145,0)</f>
        <v>0</v>
      </c>
      <c r="BI145" s="218">
        <f>IF(N145="nulová",J145,0)</f>
        <v>0</v>
      </c>
      <c r="BJ145" s="18" t="s">
        <v>88</v>
      </c>
      <c r="BK145" s="218">
        <f>ROUND(I145*H145,2)</f>
        <v>0</v>
      </c>
      <c r="BL145" s="18" t="s">
        <v>207</v>
      </c>
      <c r="BM145" s="217" t="s">
        <v>3733</v>
      </c>
    </row>
    <row r="146" spans="1:65" s="13" customFormat="1">
      <c r="B146" s="219"/>
      <c r="C146" s="220"/>
      <c r="D146" s="221" t="s">
        <v>209</v>
      </c>
      <c r="E146" s="222" t="s">
        <v>1</v>
      </c>
      <c r="F146" s="223" t="s">
        <v>3734</v>
      </c>
      <c r="G146" s="220"/>
      <c r="H146" s="224">
        <v>35.438000000000002</v>
      </c>
      <c r="I146" s="225"/>
      <c r="J146" s="220"/>
      <c r="K146" s="220"/>
      <c r="L146" s="226"/>
      <c r="M146" s="227"/>
      <c r="N146" s="228"/>
      <c r="O146" s="228"/>
      <c r="P146" s="228"/>
      <c r="Q146" s="228"/>
      <c r="R146" s="228"/>
      <c r="S146" s="228"/>
      <c r="T146" s="229"/>
      <c r="AT146" s="230" t="s">
        <v>209</v>
      </c>
      <c r="AU146" s="230" t="s">
        <v>88</v>
      </c>
      <c r="AV146" s="13" t="s">
        <v>88</v>
      </c>
      <c r="AW146" s="13" t="s">
        <v>31</v>
      </c>
      <c r="AX146" s="13" t="s">
        <v>76</v>
      </c>
      <c r="AY146" s="230" t="s">
        <v>201</v>
      </c>
    </row>
    <row r="147" spans="1:65" s="13" customFormat="1">
      <c r="B147" s="219"/>
      <c r="C147" s="220"/>
      <c r="D147" s="221" t="s">
        <v>209</v>
      </c>
      <c r="E147" s="222" t="s">
        <v>1</v>
      </c>
      <c r="F147" s="223" t="s">
        <v>3735</v>
      </c>
      <c r="G147" s="220"/>
      <c r="H147" s="224">
        <v>-4.1100000000000003</v>
      </c>
      <c r="I147" s="225"/>
      <c r="J147" s="220"/>
      <c r="K147" s="220"/>
      <c r="L147" s="226"/>
      <c r="M147" s="227"/>
      <c r="N147" s="228"/>
      <c r="O147" s="228"/>
      <c r="P147" s="228"/>
      <c r="Q147" s="228"/>
      <c r="R147" s="228"/>
      <c r="S147" s="228"/>
      <c r="T147" s="229"/>
      <c r="AT147" s="230" t="s">
        <v>209</v>
      </c>
      <c r="AU147" s="230" t="s">
        <v>88</v>
      </c>
      <c r="AV147" s="13" t="s">
        <v>88</v>
      </c>
      <c r="AW147" s="13" t="s">
        <v>31</v>
      </c>
      <c r="AX147" s="13" t="s">
        <v>76</v>
      </c>
      <c r="AY147" s="230" t="s">
        <v>201</v>
      </c>
    </row>
    <row r="148" spans="1:65" s="15" customFormat="1">
      <c r="B148" s="242"/>
      <c r="C148" s="243"/>
      <c r="D148" s="221" t="s">
        <v>209</v>
      </c>
      <c r="E148" s="244" t="s">
        <v>1</v>
      </c>
      <c r="F148" s="245" t="s">
        <v>240</v>
      </c>
      <c r="G148" s="243"/>
      <c r="H148" s="246">
        <v>31.328000000000003</v>
      </c>
      <c r="I148" s="247"/>
      <c r="J148" s="243"/>
      <c r="K148" s="243"/>
      <c r="L148" s="248"/>
      <c r="M148" s="249"/>
      <c r="N148" s="250"/>
      <c r="O148" s="250"/>
      <c r="P148" s="250"/>
      <c r="Q148" s="250"/>
      <c r="R148" s="250"/>
      <c r="S148" s="250"/>
      <c r="T148" s="251"/>
      <c r="AT148" s="252" t="s">
        <v>209</v>
      </c>
      <c r="AU148" s="252" t="s">
        <v>88</v>
      </c>
      <c r="AV148" s="15" t="s">
        <v>219</v>
      </c>
      <c r="AW148" s="15" t="s">
        <v>31</v>
      </c>
      <c r="AX148" s="15" t="s">
        <v>76</v>
      </c>
      <c r="AY148" s="252" t="s">
        <v>201</v>
      </c>
    </row>
    <row r="149" spans="1:65" s="13" customFormat="1">
      <c r="B149" s="219"/>
      <c r="C149" s="220"/>
      <c r="D149" s="221" t="s">
        <v>209</v>
      </c>
      <c r="E149" s="222" t="s">
        <v>1</v>
      </c>
      <c r="F149" s="223" t="s">
        <v>490</v>
      </c>
      <c r="G149" s="220"/>
      <c r="H149" s="224">
        <v>-2.8000000000000001E-2</v>
      </c>
      <c r="I149" s="225"/>
      <c r="J149" s="220"/>
      <c r="K149" s="220"/>
      <c r="L149" s="226"/>
      <c r="M149" s="227"/>
      <c r="N149" s="228"/>
      <c r="O149" s="228"/>
      <c r="P149" s="228"/>
      <c r="Q149" s="228"/>
      <c r="R149" s="228"/>
      <c r="S149" s="228"/>
      <c r="T149" s="229"/>
      <c r="AT149" s="230" t="s">
        <v>209</v>
      </c>
      <c r="AU149" s="230" t="s">
        <v>88</v>
      </c>
      <c r="AV149" s="13" t="s">
        <v>88</v>
      </c>
      <c r="AW149" s="13" t="s">
        <v>31</v>
      </c>
      <c r="AX149" s="13" t="s">
        <v>76</v>
      </c>
      <c r="AY149" s="230" t="s">
        <v>201</v>
      </c>
    </row>
    <row r="150" spans="1:65" s="14" customFormat="1">
      <c r="B150" s="231"/>
      <c r="C150" s="232"/>
      <c r="D150" s="221" t="s">
        <v>209</v>
      </c>
      <c r="E150" s="233" t="s">
        <v>1</v>
      </c>
      <c r="F150" s="234" t="s">
        <v>232</v>
      </c>
      <c r="G150" s="232"/>
      <c r="H150" s="235">
        <v>31.300000000000004</v>
      </c>
      <c r="I150" s="236"/>
      <c r="J150" s="232"/>
      <c r="K150" s="232"/>
      <c r="L150" s="237"/>
      <c r="M150" s="238"/>
      <c r="N150" s="239"/>
      <c r="O150" s="239"/>
      <c r="P150" s="239"/>
      <c r="Q150" s="239"/>
      <c r="R150" s="239"/>
      <c r="S150" s="239"/>
      <c r="T150" s="240"/>
      <c r="AT150" s="241" t="s">
        <v>209</v>
      </c>
      <c r="AU150" s="241" t="s">
        <v>88</v>
      </c>
      <c r="AV150" s="14" t="s">
        <v>207</v>
      </c>
      <c r="AW150" s="14" t="s">
        <v>31</v>
      </c>
      <c r="AX150" s="14" t="s">
        <v>83</v>
      </c>
      <c r="AY150" s="241" t="s">
        <v>201</v>
      </c>
    </row>
    <row r="151" spans="1:65" s="2" customFormat="1" ht="16.5" customHeight="1">
      <c r="A151" s="35"/>
      <c r="B151" s="36"/>
      <c r="C151" s="205" t="s">
        <v>246</v>
      </c>
      <c r="D151" s="205" t="s">
        <v>203</v>
      </c>
      <c r="E151" s="206" t="s">
        <v>3736</v>
      </c>
      <c r="F151" s="207" t="s">
        <v>3737</v>
      </c>
      <c r="G151" s="208" t="s">
        <v>206</v>
      </c>
      <c r="H151" s="209">
        <v>0.6</v>
      </c>
      <c r="I151" s="210"/>
      <c r="J151" s="211">
        <f>ROUND(I151*H151,2)</f>
        <v>0</v>
      </c>
      <c r="K151" s="212"/>
      <c r="L151" s="40"/>
      <c r="M151" s="213" t="s">
        <v>1</v>
      </c>
      <c r="N151" s="214" t="s">
        <v>42</v>
      </c>
      <c r="O151" s="72"/>
      <c r="P151" s="215">
        <f>O151*H151</f>
        <v>0</v>
      </c>
      <c r="Q151" s="215">
        <v>2.20099</v>
      </c>
      <c r="R151" s="215">
        <f>Q151*H151</f>
        <v>1.320594</v>
      </c>
      <c r="S151" s="215">
        <v>0</v>
      </c>
      <c r="T151" s="216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17" t="s">
        <v>207</v>
      </c>
      <c r="AT151" s="217" t="s">
        <v>203</v>
      </c>
      <c r="AU151" s="217" t="s">
        <v>88</v>
      </c>
      <c r="AY151" s="18" t="s">
        <v>201</v>
      </c>
      <c r="BE151" s="218">
        <f>IF(N151="základná",J151,0)</f>
        <v>0</v>
      </c>
      <c r="BF151" s="218">
        <f>IF(N151="znížená",J151,0)</f>
        <v>0</v>
      </c>
      <c r="BG151" s="218">
        <f>IF(N151="zákl. prenesená",J151,0)</f>
        <v>0</v>
      </c>
      <c r="BH151" s="218">
        <f>IF(N151="zníž. prenesená",J151,0)</f>
        <v>0</v>
      </c>
      <c r="BI151" s="218">
        <f>IF(N151="nulová",J151,0)</f>
        <v>0</v>
      </c>
      <c r="BJ151" s="18" t="s">
        <v>88</v>
      </c>
      <c r="BK151" s="218">
        <f>ROUND(I151*H151,2)</f>
        <v>0</v>
      </c>
      <c r="BL151" s="18" t="s">
        <v>207</v>
      </c>
      <c r="BM151" s="217" t="s">
        <v>3738</v>
      </c>
    </row>
    <row r="152" spans="1:65" s="13" customFormat="1">
      <c r="B152" s="219"/>
      <c r="C152" s="220"/>
      <c r="D152" s="221" t="s">
        <v>209</v>
      </c>
      <c r="E152" s="222" t="s">
        <v>1</v>
      </c>
      <c r="F152" s="223" t="s">
        <v>3739</v>
      </c>
      <c r="G152" s="220"/>
      <c r="H152" s="224">
        <v>0.56699999999999995</v>
      </c>
      <c r="I152" s="225"/>
      <c r="J152" s="220"/>
      <c r="K152" s="220"/>
      <c r="L152" s="226"/>
      <c r="M152" s="227"/>
      <c r="N152" s="228"/>
      <c r="O152" s="228"/>
      <c r="P152" s="228"/>
      <c r="Q152" s="228"/>
      <c r="R152" s="228"/>
      <c r="S152" s="228"/>
      <c r="T152" s="229"/>
      <c r="AT152" s="230" t="s">
        <v>209</v>
      </c>
      <c r="AU152" s="230" t="s">
        <v>88</v>
      </c>
      <c r="AV152" s="13" t="s">
        <v>88</v>
      </c>
      <c r="AW152" s="13" t="s">
        <v>31</v>
      </c>
      <c r="AX152" s="13" t="s">
        <v>76</v>
      </c>
      <c r="AY152" s="230" t="s">
        <v>201</v>
      </c>
    </row>
    <row r="153" spans="1:65" s="13" customFormat="1">
      <c r="B153" s="219"/>
      <c r="C153" s="220"/>
      <c r="D153" s="221" t="s">
        <v>209</v>
      </c>
      <c r="E153" s="222" t="s">
        <v>1</v>
      </c>
      <c r="F153" s="223" t="s">
        <v>3289</v>
      </c>
      <c r="G153" s="220"/>
      <c r="H153" s="224">
        <v>3.3000000000000002E-2</v>
      </c>
      <c r="I153" s="225"/>
      <c r="J153" s="220"/>
      <c r="K153" s="220"/>
      <c r="L153" s="226"/>
      <c r="M153" s="227"/>
      <c r="N153" s="228"/>
      <c r="O153" s="228"/>
      <c r="P153" s="228"/>
      <c r="Q153" s="228"/>
      <c r="R153" s="228"/>
      <c r="S153" s="228"/>
      <c r="T153" s="229"/>
      <c r="AT153" s="230" t="s">
        <v>209</v>
      </c>
      <c r="AU153" s="230" t="s">
        <v>88</v>
      </c>
      <c r="AV153" s="13" t="s">
        <v>88</v>
      </c>
      <c r="AW153" s="13" t="s">
        <v>31</v>
      </c>
      <c r="AX153" s="13" t="s">
        <v>76</v>
      </c>
      <c r="AY153" s="230" t="s">
        <v>201</v>
      </c>
    </row>
    <row r="154" spans="1:65" s="14" customFormat="1">
      <c r="B154" s="231"/>
      <c r="C154" s="232"/>
      <c r="D154" s="221" t="s">
        <v>209</v>
      </c>
      <c r="E154" s="233" t="s">
        <v>1</v>
      </c>
      <c r="F154" s="234" t="s">
        <v>232</v>
      </c>
      <c r="G154" s="232"/>
      <c r="H154" s="235">
        <v>0.6</v>
      </c>
      <c r="I154" s="236"/>
      <c r="J154" s="232"/>
      <c r="K154" s="232"/>
      <c r="L154" s="237"/>
      <c r="M154" s="238"/>
      <c r="N154" s="239"/>
      <c r="O154" s="239"/>
      <c r="P154" s="239"/>
      <c r="Q154" s="239"/>
      <c r="R154" s="239"/>
      <c r="S154" s="239"/>
      <c r="T154" s="240"/>
      <c r="AT154" s="241" t="s">
        <v>209</v>
      </c>
      <c r="AU154" s="241" t="s">
        <v>88</v>
      </c>
      <c r="AV154" s="14" t="s">
        <v>207</v>
      </c>
      <c r="AW154" s="14" t="s">
        <v>31</v>
      </c>
      <c r="AX154" s="14" t="s">
        <v>83</v>
      </c>
      <c r="AY154" s="241" t="s">
        <v>201</v>
      </c>
    </row>
    <row r="155" spans="1:65" s="2" customFormat="1" ht="21.75" customHeight="1">
      <c r="A155" s="35"/>
      <c r="B155" s="36"/>
      <c r="C155" s="205" t="s">
        <v>253</v>
      </c>
      <c r="D155" s="205" t="s">
        <v>203</v>
      </c>
      <c r="E155" s="206" t="s">
        <v>342</v>
      </c>
      <c r="F155" s="207" t="s">
        <v>343</v>
      </c>
      <c r="G155" s="208" t="s">
        <v>329</v>
      </c>
      <c r="H155" s="209">
        <v>0.08</v>
      </c>
      <c r="I155" s="210"/>
      <c r="J155" s="211">
        <f>ROUND(I155*H155,2)</f>
        <v>0</v>
      </c>
      <c r="K155" s="212"/>
      <c r="L155" s="40"/>
      <c r="M155" s="213" t="s">
        <v>1</v>
      </c>
      <c r="N155" s="214" t="s">
        <v>42</v>
      </c>
      <c r="O155" s="72"/>
      <c r="P155" s="215">
        <f>O155*H155</f>
        <v>0</v>
      </c>
      <c r="Q155" s="215">
        <v>1.002</v>
      </c>
      <c r="R155" s="215">
        <f>Q155*H155</f>
        <v>8.0159999999999995E-2</v>
      </c>
      <c r="S155" s="215">
        <v>0</v>
      </c>
      <c r="T155" s="216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17" t="s">
        <v>207</v>
      </c>
      <c r="AT155" s="217" t="s">
        <v>203</v>
      </c>
      <c r="AU155" s="217" t="s">
        <v>88</v>
      </c>
      <c r="AY155" s="18" t="s">
        <v>201</v>
      </c>
      <c r="BE155" s="218">
        <f>IF(N155="základná",J155,0)</f>
        <v>0</v>
      </c>
      <c r="BF155" s="218">
        <f>IF(N155="znížená",J155,0)</f>
        <v>0</v>
      </c>
      <c r="BG155" s="218">
        <f>IF(N155="zákl. prenesená",J155,0)</f>
        <v>0</v>
      </c>
      <c r="BH155" s="218">
        <f>IF(N155="zníž. prenesená",J155,0)</f>
        <v>0</v>
      </c>
      <c r="BI155" s="218">
        <f>IF(N155="nulová",J155,0)</f>
        <v>0</v>
      </c>
      <c r="BJ155" s="18" t="s">
        <v>88</v>
      </c>
      <c r="BK155" s="218">
        <f>ROUND(I155*H155,2)</f>
        <v>0</v>
      </c>
      <c r="BL155" s="18" t="s">
        <v>207</v>
      </c>
      <c r="BM155" s="217" t="s">
        <v>3740</v>
      </c>
    </row>
    <row r="156" spans="1:65" s="13" customFormat="1">
      <c r="B156" s="219"/>
      <c r="C156" s="220"/>
      <c r="D156" s="221" t="s">
        <v>209</v>
      </c>
      <c r="E156" s="222" t="s">
        <v>1</v>
      </c>
      <c r="F156" s="223" t="s">
        <v>3741</v>
      </c>
      <c r="G156" s="220"/>
      <c r="H156" s="224">
        <v>6.7000000000000004E-2</v>
      </c>
      <c r="I156" s="225"/>
      <c r="J156" s="220"/>
      <c r="K156" s="220"/>
      <c r="L156" s="226"/>
      <c r="M156" s="227"/>
      <c r="N156" s="228"/>
      <c r="O156" s="228"/>
      <c r="P156" s="228"/>
      <c r="Q156" s="228"/>
      <c r="R156" s="228"/>
      <c r="S156" s="228"/>
      <c r="T156" s="229"/>
      <c r="AT156" s="230" t="s">
        <v>209</v>
      </c>
      <c r="AU156" s="230" t="s">
        <v>88</v>
      </c>
      <c r="AV156" s="13" t="s">
        <v>88</v>
      </c>
      <c r="AW156" s="13" t="s">
        <v>31</v>
      </c>
      <c r="AX156" s="13" t="s">
        <v>76</v>
      </c>
      <c r="AY156" s="230" t="s">
        <v>201</v>
      </c>
    </row>
    <row r="157" spans="1:65" s="13" customFormat="1">
      <c r="B157" s="219"/>
      <c r="C157" s="220"/>
      <c r="D157" s="221" t="s">
        <v>209</v>
      </c>
      <c r="E157" s="222" t="s">
        <v>1</v>
      </c>
      <c r="F157" s="223" t="s">
        <v>3742</v>
      </c>
      <c r="G157" s="220"/>
      <c r="H157" s="224">
        <v>0.01</v>
      </c>
      <c r="I157" s="225"/>
      <c r="J157" s="220"/>
      <c r="K157" s="220"/>
      <c r="L157" s="226"/>
      <c r="M157" s="227"/>
      <c r="N157" s="228"/>
      <c r="O157" s="228"/>
      <c r="P157" s="228"/>
      <c r="Q157" s="228"/>
      <c r="R157" s="228"/>
      <c r="S157" s="228"/>
      <c r="T157" s="229"/>
      <c r="AT157" s="230" t="s">
        <v>209</v>
      </c>
      <c r="AU157" s="230" t="s">
        <v>88</v>
      </c>
      <c r="AV157" s="13" t="s">
        <v>88</v>
      </c>
      <c r="AW157" s="13" t="s">
        <v>31</v>
      </c>
      <c r="AX157" s="13" t="s">
        <v>76</v>
      </c>
      <c r="AY157" s="230" t="s">
        <v>201</v>
      </c>
    </row>
    <row r="158" spans="1:65" s="15" customFormat="1">
      <c r="B158" s="242"/>
      <c r="C158" s="243"/>
      <c r="D158" s="221" t="s">
        <v>209</v>
      </c>
      <c r="E158" s="244" t="s">
        <v>1</v>
      </c>
      <c r="F158" s="245" t="s">
        <v>240</v>
      </c>
      <c r="G158" s="243"/>
      <c r="H158" s="246">
        <v>7.6999999999999999E-2</v>
      </c>
      <c r="I158" s="247"/>
      <c r="J158" s="243"/>
      <c r="K158" s="243"/>
      <c r="L158" s="248"/>
      <c r="M158" s="249"/>
      <c r="N158" s="250"/>
      <c r="O158" s="250"/>
      <c r="P158" s="250"/>
      <c r="Q158" s="250"/>
      <c r="R158" s="250"/>
      <c r="S158" s="250"/>
      <c r="T158" s="251"/>
      <c r="AT158" s="252" t="s">
        <v>209</v>
      </c>
      <c r="AU158" s="252" t="s">
        <v>88</v>
      </c>
      <c r="AV158" s="15" t="s">
        <v>219</v>
      </c>
      <c r="AW158" s="15" t="s">
        <v>31</v>
      </c>
      <c r="AX158" s="15" t="s">
        <v>76</v>
      </c>
      <c r="AY158" s="252" t="s">
        <v>201</v>
      </c>
    </row>
    <row r="159" spans="1:65" s="13" customFormat="1">
      <c r="B159" s="219"/>
      <c r="C159" s="220"/>
      <c r="D159" s="221" t="s">
        <v>209</v>
      </c>
      <c r="E159" s="222" t="s">
        <v>1</v>
      </c>
      <c r="F159" s="223" t="s">
        <v>397</v>
      </c>
      <c r="G159" s="220"/>
      <c r="H159" s="224">
        <v>3.0000000000000001E-3</v>
      </c>
      <c r="I159" s="225"/>
      <c r="J159" s="220"/>
      <c r="K159" s="220"/>
      <c r="L159" s="226"/>
      <c r="M159" s="227"/>
      <c r="N159" s="228"/>
      <c r="O159" s="228"/>
      <c r="P159" s="228"/>
      <c r="Q159" s="228"/>
      <c r="R159" s="228"/>
      <c r="S159" s="228"/>
      <c r="T159" s="229"/>
      <c r="AT159" s="230" t="s">
        <v>209</v>
      </c>
      <c r="AU159" s="230" t="s">
        <v>88</v>
      </c>
      <c r="AV159" s="13" t="s">
        <v>88</v>
      </c>
      <c r="AW159" s="13" t="s">
        <v>31</v>
      </c>
      <c r="AX159" s="13" t="s">
        <v>76</v>
      </c>
      <c r="AY159" s="230" t="s">
        <v>201</v>
      </c>
    </row>
    <row r="160" spans="1:65" s="14" customFormat="1">
      <c r="B160" s="231"/>
      <c r="C160" s="232"/>
      <c r="D160" s="221" t="s">
        <v>209</v>
      </c>
      <c r="E160" s="233" t="s">
        <v>1</v>
      </c>
      <c r="F160" s="234" t="s">
        <v>232</v>
      </c>
      <c r="G160" s="232"/>
      <c r="H160" s="235">
        <v>0.08</v>
      </c>
      <c r="I160" s="236"/>
      <c r="J160" s="232"/>
      <c r="K160" s="232"/>
      <c r="L160" s="237"/>
      <c r="M160" s="238"/>
      <c r="N160" s="239"/>
      <c r="O160" s="239"/>
      <c r="P160" s="239"/>
      <c r="Q160" s="239"/>
      <c r="R160" s="239"/>
      <c r="S160" s="239"/>
      <c r="T160" s="240"/>
      <c r="AT160" s="241" t="s">
        <v>209</v>
      </c>
      <c r="AU160" s="241" t="s">
        <v>88</v>
      </c>
      <c r="AV160" s="14" t="s">
        <v>207</v>
      </c>
      <c r="AW160" s="14" t="s">
        <v>31</v>
      </c>
      <c r="AX160" s="14" t="s">
        <v>83</v>
      </c>
      <c r="AY160" s="241" t="s">
        <v>201</v>
      </c>
    </row>
    <row r="161" spans="1:65" s="12" customFormat="1" ht="22.9" customHeight="1">
      <c r="B161" s="189"/>
      <c r="C161" s="190"/>
      <c r="D161" s="191" t="s">
        <v>75</v>
      </c>
      <c r="E161" s="203" t="s">
        <v>219</v>
      </c>
      <c r="F161" s="203" t="s">
        <v>374</v>
      </c>
      <c r="G161" s="190"/>
      <c r="H161" s="190"/>
      <c r="I161" s="193"/>
      <c r="J161" s="204">
        <f>BK161</f>
        <v>0</v>
      </c>
      <c r="K161" s="190"/>
      <c r="L161" s="195"/>
      <c r="M161" s="196"/>
      <c r="N161" s="197"/>
      <c r="O161" s="197"/>
      <c r="P161" s="198">
        <f>SUM(P162:P172)</f>
        <v>0</v>
      </c>
      <c r="Q161" s="197"/>
      <c r="R161" s="198">
        <f>SUM(R162:R172)</f>
        <v>3.1302283500000003</v>
      </c>
      <c r="S161" s="197"/>
      <c r="T161" s="199">
        <f>SUM(T162:T172)</f>
        <v>0</v>
      </c>
      <c r="AR161" s="200" t="s">
        <v>83</v>
      </c>
      <c r="AT161" s="201" t="s">
        <v>75</v>
      </c>
      <c r="AU161" s="201" t="s">
        <v>83</v>
      </c>
      <c r="AY161" s="200" t="s">
        <v>201</v>
      </c>
      <c r="BK161" s="202">
        <f>SUM(BK162:BK172)</f>
        <v>0</v>
      </c>
    </row>
    <row r="162" spans="1:65" s="2" customFormat="1" ht="21.75" customHeight="1">
      <c r="A162" s="35"/>
      <c r="B162" s="36"/>
      <c r="C162" s="205" t="s">
        <v>259</v>
      </c>
      <c r="D162" s="205" t="s">
        <v>203</v>
      </c>
      <c r="E162" s="206" t="s">
        <v>3743</v>
      </c>
      <c r="F162" s="207" t="s">
        <v>3744</v>
      </c>
      <c r="G162" s="208" t="s">
        <v>206</v>
      </c>
      <c r="H162" s="209">
        <v>0.5</v>
      </c>
      <c r="I162" s="210"/>
      <c r="J162" s="211">
        <f>ROUND(I162*H162,2)</f>
        <v>0</v>
      </c>
      <c r="K162" s="212"/>
      <c r="L162" s="40"/>
      <c r="M162" s="213" t="s">
        <v>1</v>
      </c>
      <c r="N162" s="214" t="s">
        <v>42</v>
      </c>
      <c r="O162" s="72"/>
      <c r="P162" s="215">
        <f>O162*H162</f>
        <v>0</v>
      </c>
      <c r="Q162" s="215">
        <v>2.16499</v>
      </c>
      <c r="R162" s="215">
        <f>Q162*H162</f>
        <v>1.082495</v>
      </c>
      <c r="S162" s="215">
        <v>0</v>
      </c>
      <c r="T162" s="216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17" t="s">
        <v>207</v>
      </c>
      <c r="AT162" s="217" t="s">
        <v>203</v>
      </c>
      <c r="AU162" s="217" t="s">
        <v>88</v>
      </c>
      <c r="AY162" s="18" t="s">
        <v>201</v>
      </c>
      <c r="BE162" s="218">
        <f>IF(N162="základná",J162,0)</f>
        <v>0</v>
      </c>
      <c r="BF162" s="218">
        <f>IF(N162="znížená",J162,0)</f>
        <v>0</v>
      </c>
      <c r="BG162" s="218">
        <f>IF(N162="zákl. prenesená",J162,0)</f>
        <v>0</v>
      </c>
      <c r="BH162" s="218">
        <f>IF(N162="zníž. prenesená",J162,0)</f>
        <v>0</v>
      </c>
      <c r="BI162" s="218">
        <f>IF(N162="nulová",J162,0)</f>
        <v>0</v>
      </c>
      <c r="BJ162" s="18" t="s">
        <v>88</v>
      </c>
      <c r="BK162" s="218">
        <f>ROUND(I162*H162,2)</f>
        <v>0</v>
      </c>
      <c r="BL162" s="18" t="s">
        <v>207</v>
      </c>
      <c r="BM162" s="217" t="s">
        <v>3745</v>
      </c>
    </row>
    <row r="163" spans="1:65" s="13" customFormat="1">
      <c r="B163" s="219"/>
      <c r="C163" s="220"/>
      <c r="D163" s="221" t="s">
        <v>209</v>
      </c>
      <c r="E163" s="222" t="s">
        <v>1</v>
      </c>
      <c r="F163" s="223" t="s">
        <v>3746</v>
      </c>
      <c r="G163" s="220"/>
      <c r="H163" s="224">
        <v>0.47499999999999998</v>
      </c>
      <c r="I163" s="225"/>
      <c r="J163" s="220"/>
      <c r="K163" s="220"/>
      <c r="L163" s="226"/>
      <c r="M163" s="227"/>
      <c r="N163" s="228"/>
      <c r="O163" s="228"/>
      <c r="P163" s="228"/>
      <c r="Q163" s="228"/>
      <c r="R163" s="228"/>
      <c r="S163" s="228"/>
      <c r="T163" s="229"/>
      <c r="AT163" s="230" t="s">
        <v>209</v>
      </c>
      <c r="AU163" s="230" t="s">
        <v>88</v>
      </c>
      <c r="AV163" s="13" t="s">
        <v>88</v>
      </c>
      <c r="AW163" s="13" t="s">
        <v>31</v>
      </c>
      <c r="AX163" s="13" t="s">
        <v>76</v>
      </c>
      <c r="AY163" s="230" t="s">
        <v>201</v>
      </c>
    </row>
    <row r="164" spans="1:65" s="13" customFormat="1">
      <c r="B164" s="219"/>
      <c r="C164" s="220"/>
      <c r="D164" s="221" t="s">
        <v>209</v>
      </c>
      <c r="E164" s="222" t="s">
        <v>1</v>
      </c>
      <c r="F164" s="223" t="s">
        <v>483</v>
      </c>
      <c r="G164" s="220"/>
      <c r="H164" s="224">
        <v>2.5000000000000001E-2</v>
      </c>
      <c r="I164" s="225"/>
      <c r="J164" s="220"/>
      <c r="K164" s="220"/>
      <c r="L164" s="226"/>
      <c r="M164" s="227"/>
      <c r="N164" s="228"/>
      <c r="O164" s="228"/>
      <c r="P164" s="228"/>
      <c r="Q164" s="228"/>
      <c r="R164" s="228"/>
      <c r="S164" s="228"/>
      <c r="T164" s="229"/>
      <c r="AT164" s="230" t="s">
        <v>209</v>
      </c>
      <c r="AU164" s="230" t="s">
        <v>88</v>
      </c>
      <c r="AV164" s="13" t="s">
        <v>88</v>
      </c>
      <c r="AW164" s="13" t="s">
        <v>31</v>
      </c>
      <c r="AX164" s="13" t="s">
        <v>76</v>
      </c>
      <c r="AY164" s="230" t="s">
        <v>201</v>
      </c>
    </row>
    <row r="165" spans="1:65" s="14" customFormat="1">
      <c r="B165" s="231"/>
      <c r="C165" s="232"/>
      <c r="D165" s="221" t="s">
        <v>209</v>
      </c>
      <c r="E165" s="233" t="s">
        <v>1</v>
      </c>
      <c r="F165" s="234" t="s">
        <v>232</v>
      </c>
      <c r="G165" s="232"/>
      <c r="H165" s="235">
        <v>0.5</v>
      </c>
      <c r="I165" s="236"/>
      <c r="J165" s="232"/>
      <c r="K165" s="232"/>
      <c r="L165" s="237"/>
      <c r="M165" s="238"/>
      <c r="N165" s="239"/>
      <c r="O165" s="239"/>
      <c r="P165" s="239"/>
      <c r="Q165" s="239"/>
      <c r="R165" s="239"/>
      <c r="S165" s="239"/>
      <c r="T165" s="240"/>
      <c r="AT165" s="241" t="s">
        <v>209</v>
      </c>
      <c r="AU165" s="241" t="s">
        <v>88</v>
      </c>
      <c r="AV165" s="14" t="s">
        <v>207</v>
      </c>
      <c r="AW165" s="14" t="s">
        <v>31</v>
      </c>
      <c r="AX165" s="14" t="s">
        <v>83</v>
      </c>
      <c r="AY165" s="241" t="s">
        <v>201</v>
      </c>
    </row>
    <row r="166" spans="1:65" s="2" customFormat="1" ht="21.75" customHeight="1">
      <c r="A166" s="35"/>
      <c r="B166" s="36"/>
      <c r="C166" s="205" t="s">
        <v>263</v>
      </c>
      <c r="D166" s="205" t="s">
        <v>203</v>
      </c>
      <c r="E166" s="206" t="s">
        <v>3747</v>
      </c>
      <c r="F166" s="207" t="s">
        <v>3748</v>
      </c>
      <c r="G166" s="208" t="s">
        <v>206</v>
      </c>
      <c r="H166" s="209">
        <v>0.5</v>
      </c>
      <c r="I166" s="210"/>
      <c r="J166" s="211">
        <f>ROUND(I166*H166,2)</f>
        <v>0</v>
      </c>
      <c r="K166" s="212"/>
      <c r="L166" s="40"/>
      <c r="M166" s="213" t="s">
        <v>1</v>
      </c>
      <c r="N166" s="214" t="s">
        <v>42</v>
      </c>
      <c r="O166" s="72"/>
      <c r="P166" s="215">
        <f>O166*H166</f>
        <v>0</v>
      </c>
      <c r="Q166" s="215">
        <v>2.8878867000000001</v>
      </c>
      <c r="R166" s="215">
        <f>Q166*H166</f>
        <v>1.4439433500000001</v>
      </c>
      <c r="S166" s="215">
        <v>0</v>
      </c>
      <c r="T166" s="216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17" t="s">
        <v>207</v>
      </c>
      <c r="AT166" s="217" t="s">
        <v>203</v>
      </c>
      <c r="AU166" s="217" t="s">
        <v>88</v>
      </c>
      <c r="AY166" s="18" t="s">
        <v>201</v>
      </c>
      <c r="BE166" s="218">
        <f>IF(N166="základná",J166,0)</f>
        <v>0</v>
      </c>
      <c r="BF166" s="218">
        <f>IF(N166="znížená",J166,0)</f>
        <v>0</v>
      </c>
      <c r="BG166" s="218">
        <f>IF(N166="zákl. prenesená",J166,0)</f>
        <v>0</v>
      </c>
      <c r="BH166" s="218">
        <f>IF(N166="zníž. prenesená",J166,0)</f>
        <v>0</v>
      </c>
      <c r="BI166" s="218">
        <f>IF(N166="nulová",J166,0)</f>
        <v>0</v>
      </c>
      <c r="BJ166" s="18" t="s">
        <v>88</v>
      </c>
      <c r="BK166" s="218">
        <f>ROUND(I166*H166,2)</f>
        <v>0</v>
      </c>
      <c r="BL166" s="18" t="s">
        <v>207</v>
      </c>
      <c r="BM166" s="217" t="s">
        <v>3749</v>
      </c>
    </row>
    <row r="167" spans="1:65" s="13" customFormat="1">
      <c r="B167" s="219"/>
      <c r="C167" s="220"/>
      <c r="D167" s="221" t="s">
        <v>209</v>
      </c>
      <c r="E167" s="222" t="s">
        <v>1</v>
      </c>
      <c r="F167" s="223" t="s">
        <v>3750</v>
      </c>
      <c r="G167" s="220"/>
      <c r="H167" s="224">
        <v>0.45600000000000002</v>
      </c>
      <c r="I167" s="225"/>
      <c r="J167" s="220"/>
      <c r="K167" s="220"/>
      <c r="L167" s="226"/>
      <c r="M167" s="227"/>
      <c r="N167" s="228"/>
      <c r="O167" s="228"/>
      <c r="P167" s="228"/>
      <c r="Q167" s="228"/>
      <c r="R167" s="228"/>
      <c r="S167" s="228"/>
      <c r="T167" s="229"/>
      <c r="AT167" s="230" t="s">
        <v>209</v>
      </c>
      <c r="AU167" s="230" t="s">
        <v>88</v>
      </c>
      <c r="AV167" s="13" t="s">
        <v>88</v>
      </c>
      <c r="AW167" s="13" t="s">
        <v>31</v>
      </c>
      <c r="AX167" s="13" t="s">
        <v>76</v>
      </c>
      <c r="AY167" s="230" t="s">
        <v>201</v>
      </c>
    </row>
    <row r="168" spans="1:65" s="13" customFormat="1">
      <c r="B168" s="219"/>
      <c r="C168" s="220"/>
      <c r="D168" s="221" t="s">
        <v>209</v>
      </c>
      <c r="E168" s="222" t="s">
        <v>1</v>
      </c>
      <c r="F168" s="223" t="s">
        <v>596</v>
      </c>
      <c r="G168" s="220"/>
      <c r="H168" s="224">
        <v>4.3999999999999997E-2</v>
      </c>
      <c r="I168" s="225"/>
      <c r="J168" s="220"/>
      <c r="K168" s="220"/>
      <c r="L168" s="226"/>
      <c r="M168" s="227"/>
      <c r="N168" s="228"/>
      <c r="O168" s="228"/>
      <c r="P168" s="228"/>
      <c r="Q168" s="228"/>
      <c r="R168" s="228"/>
      <c r="S168" s="228"/>
      <c r="T168" s="229"/>
      <c r="AT168" s="230" t="s">
        <v>209</v>
      </c>
      <c r="AU168" s="230" t="s">
        <v>88</v>
      </c>
      <c r="AV168" s="13" t="s">
        <v>88</v>
      </c>
      <c r="AW168" s="13" t="s">
        <v>31</v>
      </c>
      <c r="AX168" s="13" t="s">
        <v>76</v>
      </c>
      <c r="AY168" s="230" t="s">
        <v>201</v>
      </c>
    </row>
    <row r="169" spans="1:65" s="14" customFormat="1">
      <c r="B169" s="231"/>
      <c r="C169" s="232"/>
      <c r="D169" s="221" t="s">
        <v>209</v>
      </c>
      <c r="E169" s="233" t="s">
        <v>1</v>
      </c>
      <c r="F169" s="234" t="s">
        <v>232</v>
      </c>
      <c r="G169" s="232"/>
      <c r="H169" s="235">
        <v>0.5</v>
      </c>
      <c r="I169" s="236"/>
      <c r="J169" s="232"/>
      <c r="K169" s="232"/>
      <c r="L169" s="237"/>
      <c r="M169" s="238"/>
      <c r="N169" s="239"/>
      <c r="O169" s="239"/>
      <c r="P169" s="239"/>
      <c r="Q169" s="239"/>
      <c r="R169" s="239"/>
      <c r="S169" s="239"/>
      <c r="T169" s="240"/>
      <c r="AT169" s="241" t="s">
        <v>209</v>
      </c>
      <c r="AU169" s="241" t="s">
        <v>88</v>
      </c>
      <c r="AV169" s="14" t="s">
        <v>207</v>
      </c>
      <c r="AW169" s="14" t="s">
        <v>31</v>
      </c>
      <c r="AX169" s="14" t="s">
        <v>83</v>
      </c>
      <c r="AY169" s="241" t="s">
        <v>201</v>
      </c>
    </row>
    <row r="170" spans="1:65" s="2" customFormat="1" ht="21.75" customHeight="1">
      <c r="A170" s="35"/>
      <c r="B170" s="36"/>
      <c r="C170" s="205" t="s">
        <v>273</v>
      </c>
      <c r="D170" s="205" t="s">
        <v>203</v>
      </c>
      <c r="E170" s="206" t="s">
        <v>3751</v>
      </c>
      <c r="F170" s="207" t="s">
        <v>3752</v>
      </c>
      <c r="G170" s="208" t="s">
        <v>618</v>
      </c>
      <c r="H170" s="209">
        <v>16.5</v>
      </c>
      <c r="I170" s="210"/>
      <c r="J170" s="211">
        <f>ROUND(I170*H170,2)</f>
        <v>0</v>
      </c>
      <c r="K170" s="212"/>
      <c r="L170" s="40"/>
      <c r="M170" s="213" t="s">
        <v>1</v>
      </c>
      <c r="N170" s="214" t="s">
        <v>42</v>
      </c>
      <c r="O170" s="72"/>
      <c r="P170" s="215">
        <f>O170*H170</f>
        <v>0</v>
      </c>
      <c r="Q170" s="215">
        <v>2.3259999999999999E-2</v>
      </c>
      <c r="R170" s="215">
        <f>Q170*H170</f>
        <v>0.38378999999999996</v>
      </c>
      <c r="S170" s="215">
        <v>0</v>
      </c>
      <c r="T170" s="216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17" t="s">
        <v>207</v>
      </c>
      <c r="AT170" s="217" t="s">
        <v>203</v>
      </c>
      <c r="AU170" s="217" t="s">
        <v>88</v>
      </c>
      <c r="AY170" s="18" t="s">
        <v>201</v>
      </c>
      <c r="BE170" s="218">
        <f>IF(N170="základná",J170,0)</f>
        <v>0</v>
      </c>
      <c r="BF170" s="218">
        <f>IF(N170="znížená",J170,0)</f>
        <v>0</v>
      </c>
      <c r="BG170" s="218">
        <f>IF(N170="zákl. prenesená",J170,0)</f>
        <v>0</v>
      </c>
      <c r="BH170" s="218">
        <f>IF(N170="zníž. prenesená",J170,0)</f>
        <v>0</v>
      </c>
      <c r="BI170" s="218">
        <f>IF(N170="nulová",J170,0)</f>
        <v>0</v>
      </c>
      <c r="BJ170" s="18" t="s">
        <v>88</v>
      </c>
      <c r="BK170" s="218">
        <f>ROUND(I170*H170,2)</f>
        <v>0</v>
      </c>
      <c r="BL170" s="18" t="s">
        <v>207</v>
      </c>
      <c r="BM170" s="217" t="s">
        <v>3753</v>
      </c>
    </row>
    <row r="171" spans="1:65" s="13" customFormat="1">
      <c r="B171" s="219"/>
      <c r="C171" s="220"/>
      <c r="D171" s="221" t="s">
        <v>209</v>
      </c>
      <c r="E171" s="222" t="s">
        <v>1</v>
      </c>
      <c r="F171" s="223" t="s">
        <v>3754</v>
      </c>
      <c r="G171" s="220"/>
      <c r="H171" s="224">
        <v>16.5</v>
      </c>
      <c r="I171" s="225"/>
      <c r="J171" s="220"/>
      <c r="K171" s="220"/>
      <c r="L171" s="226"/>
      <c r="M171" s="227"/>
      <c r="N171" s="228"/>
      <c r="O171" s="228"/>
      <c r="P171" s="228"/>
      <c r="Q171" s="228"/>
      <c r="R171" s="228"/>
      <c r="S171" s="228"/>
      <c r="T171" s="229"/>
      <c r="AT171" s="230" t="s">
        <v>209</v>
      </c>
      <c r="AU171" s="230" t="s">
        <v>88</v>
      </c>
      <c r="AV171" s="13" t="s">
        <v>88</v>
      </c>
      <c r="AW171" s="13" t="s">
        <v>31</v>
      </c>
      <c r="AX171" s="13" t="s">
        <v>83</v>
      </c>
      <c r="AY171" s="230" t="s">
        <v>201</v>
      </c>
    </row>
    <row r="172" spans="1:65" s="2" customFormat="1" ht="43.5" customHeight="1">
      <c r="A172" s="35"/>
      <c r="B172" s="36"/>
      <c r="C172" s="253" t="s">
        <v>280</v>
      </c>
      <c r="D172" s="253" t="s">
        <v>585</v>
      </c>
      <c r="E172" s="254" t="s">
        <v>3755</v>
      </c>
      <c r="F172" s="255" t="s">
        <v>3756</v>
      </c>
      <c r="G172" s="256" t="s">
        <v>366</v>
      </c>
      <c r="H172" s="257">
        <v>11</v>
      </c>
      <c r="I172" s="258"/>
      <c r="J172" s="259">
        <f>ROUND(I172*H172,2)</f>
        <v>0</v>
      </c>
      <c r="K172" s="260"/>
      <c r="L172" s="261"/>
      <c r="M172" s="262" t="s">
        <v>1</v>
      </c>
      <c r="N172" s="263" t="s">
        <v>42</v>
      </c>
      <c r="O172" s="72"/>
      <c r="P172" s="215">
        <f>O172*H172</f>
        <v>0</v>
      </c>
      <c r="Q172" s="215">
        <v>0.02</v>
      </c>
      <c r="R172" s="215">
        <f>Q172*H172</f>
        <v>0.22</v>
      </c>
      <c r="S172" s="215">
        <v>0</v>
      </c>
      <c r="T172" s="216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17" t="s">
        <v>253</v>
      </c>
      <c r="AT172" s="217" t="s">
        <v>585</v>
      </c>
      <c r="AU172" s="217" t="s">
        <v>88</v>
      </c>
      <c r="AY172" s="18" t="s">
        <v>201</v>
      </c>
      <c r="BE172" s="218">
        <f>IF(N172="základná",J172,0)</f>
        <v>0</v>
      </c>
      <c r="BF172" s="218">
        <f>IF(N172="znížená",J172,0)</f>
        <v>0</v>
      </c>
      <c r="BG172" s="218">
        <f>IF(N172="zákl. prenesená",J172,0)</f>
        <v>0</v>
      </c>
      <c r="BH172" s="218">
        <f>IF(N172="zníž. prenesená",J172,0)</f>
        <v>0</v>
      </c>
      <c r="BI172" s="218">
        <f>IF(N172="nulová",J172,0)</f>
        <v>0</v>
      </c>
      <c r="BJ172" s="18" t="s">
        <v>88</v>
      </c>
      <c r="BK172" s="218">
        <f>ROUND(I172*H172,2)</f>
        <v>0</v>
      </c>
      <c r="BL172" s="18" t="s">
        <v>207</v>
      </c>
      <c r="BM172" s="217" t="s">
        <v>3757</v>
      </c>
    </row>
    <row r="173" spans="1:65" s="12" customFormat="1" ht="22.9" customHeight="1">
      <c r="B173" s="189"/>
      <c r="C173" s="190"/>
      <c r="D173" s="191" t="s">
        <v>75</v>
      </c>
      <c r="E173" s="203" t="s">
        <v>242</v>
      </c>
      <c r="F173" s="203" t="s">
        <v>645</v>
      </c>
      <c r="G173" s="190"/>
      <c r="H173" s="190"/>
      <c r="I173" s="193"/>
      <c r="J173" s="204">
        <f>BK173</f>
        <v>0</v>
      </c>
      <c r="K173" s="190"/>
      <c r="L173" s="195"/>
      <c r="M173" s="196"/>
      <c r="N173" s="197"/>
      <c r="O173" s="197"/>
      <c r="P173" s="198">
        <f>SUM(P174:P197)</f>
        <v>0</v>
      </c>
      <c r="Q173" s="197"/>
      <c r="R173" s="198">
        <f>SUM(R174:R197)</f>
        <v>1.345526</v>
      </c>
      <c r="S173" s="197"/>
      <c r="T173" s="199">
        <f>SUM(T174:T197)</f>
        <v>0</v>
      </c>
      <c r="AR173" s="200" t="s">
        <v>83</v>
      </c>
      <c r="AT173" s="201" t="s">
        <v>75</v>
      </c>
      <c r="AU173" s="201" t="s">
        <v>83</v>
      </c>
      <c r="AY173" s="200" t="s">
        <v>201</v>
      </c>
      <c r="BK173" s="202">
        <f>SUM(BK174:BK197)</f>
        <v>0</v>
      </c>
    </row>
    <row r="174" spans="1:65" s="2" customFormat="1" ht="43.5" customHeight="1">
      <c r="A174" s="35"/>
      <c r="B174" s="36"/>
      <c r="C174" s="205" t="s">
        <v>291</v>
      </c>
      <c r="D174" s="205" t="s">
        <v>203</v>
      </c>
      <c r="E174" s="206" t="s">
        <v>704</v>
      </c>
      <c r="F174" s="207" t="s">
        <v>705</v>
      </c>
      <c r="G174" s="208" t="s">
        <v>276</v>
      </c>
      <c r="H174" s="209">
        <v>43.2</v>
      </c>
      <c r="I174" s="210"/>
      <c r="J174" s="211">
        <f>ROUND(I174*H174,2)</f>
        <v>0</v>
      </c>
      <c r="K174" s="212"/>
      <c r="L174" s="40"/>
      <c r="M174" s="213" t="s">
        <v>1</v>
      </c>
      <c r="N174" s="214" t="s">
        <v>42</v>
      </c>
      <c r="O174" s="72"/>
      <c r="P174" s="215">
        <f>O174*H174</f>
        <v>0</v>
      </c>
      <c r="Q174" s="215">
        <v>3.3E-3</v>
      </c>
      <c r="R174" s="215">
        <f>Q174*H174</f>
        <v>0.14256000000000002</v>
      </c>
      <c r="S174" s="215">
        <v>0</v>
      </c>
      <c r="T174" s="216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17" t="s">
        <v>207</v>
      </c>
      <c r="AT174" s="217" t="s">
        <v>203</v>
      </c>
      <c r="AU174" s="217" t="s">
        <v>88</v>
      </c>
      <c r="AY174" s="18" t="s">
        <v>201</v>
      </c>
      <c r="BE174" s="218">
        <f>IF(N174="základná",J174,0)</f>
        <v>0</v>
      </c>
      <c r="BF174" s="218">
        <f>IF(N174="znížená",J174,0)</f>
        <v>0</v>
      </c>
      <c r="BG174" s="218">
        <f>IF(N174="zákl. prenesená",J174,0)</f>
        <v>0</v>
      </c>
      <c r="BH174" s="218">
        <f>IF(N174="zníž. prenesená",J174,0)</f>
        <v>0</v>
      </c>
      <c r="BI174" s="218">
        <f>IF(N174="nulová",J174,0)</f>
        <v>0</v>
      </c>
      <c r="BJ174" s="18" t="s">
        <v>88</v>
      </c>
      <c r="BK174" s="218">
        <f>ROUND(I174*H174,2)</f>
        <v>0</v>
      </c>
      <c r="BL174" s="18" t="s">
        <v>207</v>
      </c>
      <c r="BM174" s="217" t="s">
        <v>3758</v>
      </c>
    </row>
    <row r="175" spans="1:65" s="2" customFormat="1" ht="16.5" customHeight="1">
      <c r="A175" s="35"/>
      <c r="B175" s="36"/>
      <c r="C175" s="205" t="s">
        <v>298</v>
      </c>
      <c r="D175" s="205" t="s">
        <v>203</v>
      </c>
      <c r="E175" s="206" t="s">
        <v>3759</v>
      </c>
      <c r="F175" s="207" t="s">
        <v>3760</v>
      </c>
      <c r="G175" s="208" t="s">
        <v>276</v>
      </c>
      <c r="H175" s="209">
        <v>43.2</v>
      </c>
      <c r="I175" s="210"/>
      <c r="J175" s="211">
        <f>ROUND(I175*H175,2)</f>
        <v>0</v>
      </c>
      <c r="K175" s="212"/>
      <c r="L175" s="40"/>
      <c r="M175" s="213" t="s">
        <v>1</v>
      </c>
      <c r="N175" s="214" t="s">
        <v>42</v>
      </c>
      <c r="O175" s="72"/>
      <c r="P175" s="215">
        <f>O175*H175</f>
        <v>0</v>
      </c>
      <c r="Q175" s="215">
        <v>8.8999999999999995E-4</v>
      </c>
      <c r="R175" s="215">
        <f>Q175*H175</f>
        <v>3.8448000000000003E-2</v>
      </c>
      <c r="S175" s="215">
        <v>0</v>
      </c>
      <c r="T175" s="216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17" t="s">
        <v>207</v>
      </c>
      <c r="AT175" s="217" t="s">
        <v>203</v>
      </c>
      <c r="AU175" s="217" t="s">
        <v>88</v>
      </c>
      <c r="AY175" s="18" t="s">
        <v>201</v>
      </c>
      <c r="BE175" s="218">
        <f>IF(N175="základná",J175,0)</f>
        <v>0</v>
      </c>
      <c r="BF175" s="218">
        <f>IF(N175="znížená",J175,0)</f>
        <v>0</v>
      </c>
      <c r="BG175" s="218">
        <f>IF(N175="zákl. prenesená",J175,0)</f>
        <v>0</v>
      </c>
      <c r="BH175" s="218">
        <f>IF(N175="zníž. prenesená",J175,0)</f>
        <v>0</v>
      </c>
      <c r="BI175" s="218">
        <f>IF(N175="nulová",J175,0)</f>
        <v>0</v>
      </c>
      <c r="BJ175" s="18" t="s">
        <v>88</v>
      </c>
      <c r="BK175" s="218">
        <f>ROUND(I175*H175,2)</f>
        <v>0</v>
      </c>
      <c r="BL175" s="18" t="s">
        <v>207</v>
      </c>
      <c r="BM175" s="217" t="s">
        <v>3761</v>
      </c>
    </row>
    <row r="176" spans="1:65" s="13" customFormat="1">
      <c r="B176" s="219"/>
      <c r="C176" s="220"/>
      <c r="D176" s="221" t="s">
        <v>209</v>
      </c>
      <c r="E176" s="222" t="s">
        <v>1</v>
      </c>
      <c r="F176" s="223" t="s">
        <v>3762</v>
      </c>
      <c r="G176" s="220"/>
      <c r="H176" s="224">
        <v>90.72</v>
      </c>
      <c r="I176" s="225"/>
      <c r="J176" s="220"/>
      <c r="K176" s="220"/>
      <c r="L176" s="226"/>
      <c r="M176" s="227"/>
      <c r="N176" s="228"/>
      <c r="O176" s="228"/>
      <c r="P176" s="228"/>
      <c r="Q176" s="228"/>
      <c r="R176" s="228"/>
      <c r="S176" s="228"/>
      <c r="T176" s="229"/>
      <c r="AT176" s="230" t="s">
        <v>209</v>
      </c>
      <c r="AU176" s="230" t="s">
        <v>88</v>
      </c>
      <c r="AV176" s="13" t="s">
        <v>88</v>
      </c>
      <c r="AW176" s="13" t="s">
        <v>31</v>
      </c>
      <c r="AX176" s="13" t="s">
        <v>76</v>
      </c>
      <c r="AY176" s="230" t="s">
        <v>201</v>
      </c>
    </row>
    <row r="177" spans="1:65" s="13" customFormat="1">
      <c r="B177" s="219"/>
      <c r="C177" s="220"/>
      <c r="D177" s="221" t="s">
        <v>209</v>
      </c>
      <c r="E177" s="222" t="s">
        <v>1</v>
      </c>
      <c r="F177" s="223" t="s">
        <v>3763</v>
      </c>
      <c r="G177" s="220"/>
      <c r="H177" s="224">
        <v>-53.27</v>
      </c>
      <c r="I177" s="225"/>
      <c r="J177" s="220"/>
      <c r="K177" s="220"/>
      <c r="L177" s="226"/>
      <c r="M177" s="227"/>
      <c r="N177" s="228"/>
      <c r="O177" s="228"/>
      <c r="P177" s="228"/>
      <c r="Q177" s="228"/>
      <c r="R177" s="228"/>
      <c r="S177" s="228"/>
      <c r="T177" s="229"/>
      <c r="AT177" s="230" t="s">
        <v>209</v>
      </c>
      <c r="AU177" s="230" t="s">
        <v>88</v>
      </c>
      <c r="AV177" s="13" t="s">
        <v>88</v>
      </c>
      <c r="AW177" s="13" t="s">
        <v>31</v>
      </c>
      <c r="AX177" s="13" t="s">
        <v>76</v>
      </c>
      <c r="AY177" s="230" t="s">
        <v>201</v>
      </c>
    </row>
    <row r="178" spans="1:65" s="13" customFormat="1">
      <c r="B178" s="219"/>
      <c r="C178" s="220"/>
      <c r="D178" s="221" t="s">
        <v>209</v>
      </c>
      <c r="E178" s="222" t="s">
        <v>1</v>
      </c>
      <c r="F178" s="223" t="s">
        <v>3764</v>
      </c>
      <c r="G178" s="220"/>
      <c r="H178" s="224">
        <v>5.78</v>
      </c>
      <c r="I178" s="225"/>
      <c r="J178" s="220"/>
      <c r="K178" s="220"/>
      <c r="L178" s="226"/>
      <c r="M178" s="227"/>
      <c r="N178" s="228"/>
      <c r="O178" s="228"/>
      <c r="P178" s="228"/>
      <c r="Q178" s="228"/>
      <c r="R178" s="228"/>
      <c r="S178" s="228"/>
      <c r="T178" s="229"/>
      <c r="AT178" s="230" t="s">
        <v>209</v>
      </c>
      <c r="AU178" s="230" t="s">
        <v>88</v>
      </c>
      <c r="AV178" s="13" t="s">
        <v>88</v>
      </c>
      <c r="AW178" s="13" t="s">
        <v>31</v>
      </c>
      <c r="AX178" s="13" t="s">
        <v>76</v>
      </c>
      <c r="AY178" s="230" t="s">
        <v>201</v>
      </c>
    </row>
    <row r="179" spans="1:65" s="15" customFormat="1">
      <c r="B179" s="242"/>
      <c r="C179" s="243"/>
      <c r="D179" s="221" t="s">
        <v>209</v>
      </c>
      <c r="E179" s="244" t="s">
        <v>1</v>
      </c>
      <c r="F179" s="245" t="s">
        <v>240</v>
      </c>
      <c r="G179" s="243"/>
      <c r="H179" s="246">
        <v>43.23</v>
      </c>
      <c r="I179" s="247"/>
      <c r="J179" s="243"/>
      <c r="K179" s="243"/>
      <c r="L179" s="248"/>
      <c r="M179" s="249"/>
      <c r="N179" s="250"/>
      <c r="O179" s="250"/>
      <c r="P179" s="250"/>
      <c r="Q179" s="250"/>
      <c r="R179" s="250"/>
      <c r="S179" s="250"/>
      <c r="T179" s="251"/>
      <c r="AT179" s="252" t="s">
        <v>209</v>
      </c>
      <c r="AU179" s="252" t="s">
        <v>88</v>
      </c>
      <c r="AV179" s="15" t="s">
        <v>219</v>
      </c>
      <c r="AW179" s="15" t="s">
        <v>31</v>
      </c>
      <c r="AX179" s="15" t="s">
        <v>76</v>
      </c>
      <c r="AY179" s="252" t="s">
        <v>201</v>
      </c>
    </row>
    <row r="180" spans="1:65" s="13" customFormat="1">
      <c r="B180" s="219"/>
      <c r="C180" s="220"/>
      <c r="D180" s="221" t="s">
        <v>209</v>
      </c>
      <c r="E180" s="222" t="s">
        <v>1</v>
      </c>
      <c r="F180" s="223" t="s">
        <v>970</v>
      </c>
      <c r="G180" s="220"/>
      <c r="H180" s="224">
        <v>-0.03</v>
      </c>
      <c r="I180" s="225"/>
      <c r="J180" s="220"/>
      <c r="K180" s="220"/>
      <c r="L180" s="226"/>
      <c r="M180" s="227"/>
      <c r="N180" s="228"/>
      <c r="O180" s="228"/>
      <c r="P180" s="228"/>
      <c r="Q180" s="228"/>
      <c r="R180" s="228"/>
      <c r="S180" s="228"/>
      <c r="T180" s="229"/>
      <c r="AT180" s="230" t="s">
        <v>209</v>
      </c>
      <c r="AU180" s="230" t="s">
        <v>88</v>
      </c>
      <c r="AV180" s="13" t="s">
        <v>88</v>
      </c>
      <c r="AW180" s="13" t="s">
        <v>31</v>
      </c>
      <c r="AX180" s="13" t="s">
        <v>76</v>
      </c>
      <c r="AY180" s="230" t="s">
        <v>201</v>
      </c>
    </row>
    <row r="181" spans="1:65" s="14" customFormat="1">
      <c r="B181" s="231"/>
      <c r="C181" s="232"/>
      <c r="D181" s="221" t="s">
        <v>209</v>
      </c>
      <c r="E181" s="233" t="s">
        <v>1</v>
      </c>
      <c r="F181" s="234" t="s">
        <v>232</v>
      </c>
      <c r="G181" s="232"/>
      <c r="H181" s="235">
        <v>43.199999999999996</v>
      </c>
      <c r="I181" s="236"/>
      <c r="J181" s="232"/>
      <c r="K181" s="232"/>
      <c r="L181" s="237"/>
      <c r="M181" s="238"/>
      <c r="N181" s="239"/>
      <c r="O181" s="239"/>
      <c r="P181" s="239"/>
      <c r="Q181" s="239"/>
      <c r="R181" s="239"/>
      <c r="S181" s="239"/>
      <c r="T181" s="240"/>
      <c r="AT181" s="241" t="s">
        <v>209</v>
      </c>
      <c r="AU181" s="241" t="s">
        <v>88</v>
      </c>
      <c r="AV181" s="14" t="s">
        <v>207</v>
      </c>
      <c r="AW181" s="14" t="s">
        <v>31</v>
      </c>
      <c r="AX181" s="14" t="s">
        <v>83</v>
      </c>
      <c r="AY181" s="241" t="s">
        <v>201</v>
      </c>
    </row>
    <row r="182" spans="1:65" s="2" customFormat="1" ht="21.75" customHeight="1">
      <c r="A182" s="35"/>
      <c r="B182" s="36"/>
      <c r="C182" s="205" t="s">
        <v>302</v>
      </c>
      <c r="D182" s="205" t="s">
        <v>203</v>
      </c>
      <c r="E182" s="206" t="s">
        <v>3765</v>
      </c>
      <c r="F182" s="207" t="s">
        <v>3766</v>
      </c>
      <c r="G182" s="208" t="s">
        <v>276</v>
      </c>
      <c r="H182" s="209">
        <v>4.3</v>
      </c>
      <c r="I182" s="210"/>
      <c r="J182" s="211">
        <f>ROUND(I182*H182,2)</f>
        <v>0</v>
      </c>
      <c r="K182" s="212"/>
      <c r="L182" s="40"/>
      <c r="M182" s="213" t="s">
        <v>1</v>
      </c>
      <c r="N182" s="214" t="s">
        <v>42</v>
      </c>
      <c r="O182" s="72"/>
      <c r="P182" s="215">
        <f>O182*H182</f>
        <v>0</v>
      </c>
      <c r="Q182" s="215">
        <v>3.9140000000000001E-2</v>
      </c>
      <c r="R182" s="215">
        <f>Q182*H182</f>
        <v>0.16830200000000001</v>
      </c>
      <c r="S182" s="215">
        <v>0</v>
      </c>
      <c r="T182" s="216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17" t="s">
        <v>207</v>
      </c>
      <c r="AT182" s="217" t="s">
        <v>203</v>
      </c>
      <c r="AU182" s="217" t="s">
        <v>88</v>
      </c>
      <c r="AY182" s="18" t="s">
        <v>201</v>
      </c>
      <c r="BE182" s="218">
        <f>IF(N182="základná",J182,0)</f>
        <v>0</v>
      </c>
      <c r="BF182" s="218">
        <f>IF(N182="znížená",J182,0)</f>
        <v>0</v>
      </c>
      <c r="BG182" s="218">
        <f>IF(N182="zákl. prenesená",J182,0)</f>
        <v>0</v>
      </c>
      <c r="BH182" s="218">
        <f>IF(N182="zníž. prenesená",J182,0)</f>
        <v>0</v>
      </c>
      <c r="BI182" s="218">
        <f>IF(N182="nulová",J182,0)</f>
        <v>0</v>
      </c>
      <c r="BJ182" s="18" t="s">
        <v>88</v>
      </c>
      <c r="BK182" s="218">
        <f>ROUND(I182*H182,2)</f>
        <v>0</v>
      </c>
      <c r="BL182" s="18" t="s">
        <v>207</v>
      </c>
      <c r="BM182" s="217" t="s">
        <v>3767</v>
      </c>
    </row>
    <row r="183" spans="1:65" s="13" customFormat="1">
      <c r="B183" s="219"/>
      <c r="C183" s="220"/>
      <c r="D183" s="221" t="s">
        <v>209</v>
      </c>
      <c r="E183" s="222" t="s">
        <v>1</v>
      </c>
      <c r="F183" s="223" t="s">
        <v>3768</v>
      </c>
      <c r="G183" s="220"/>
      <c r="H183" s="224">
        <v>3.8</v>
      </c>
      <c r="I183" s="225"/>
      <c r="J183" s="220"/>
      <c r="K183" s="220"/>
      <c r="L183" s="226"/>
      <c r="M183" s="227"/>
      <c r="N183" s="228"/>
      <c r="O183" s="228"/>
      <c r="P183" s="228"/>
      <c r="Q183" s="228"/>
      <c r="R183" s="228"/>
      <c r="S183" s="228"/>
      <c r="T183" s="229"/>
      <c r="AT183" s="230" t="s">
        <v>209</v>
      </c>
      <c r="AU183" s="230" t="s">
        <v>88</v>
      </c>
      <c r="AV183" s="13" t="s">
        <v>88</v>
      </c>
      <c r="AW183" s="13" t="s">
        <v>31</v>
      </c>
      <c r="AX183" s="13" t="s">
        <v>76</v>
      </c>
      <c r="AY183" s="230" t="s">
        <v>201</v>
      </c>
    </row>
    <row r="184" spans="1:65" s="13" customFormat="1">
      <c r="B184" s="219"/>
      <c r="C184" s="220"/>
      <c r="D184" s="221" t="s">
        <v>209</v>
      </c>
      <c r="E184" s="222" t="s">
        <v>1</v>
      </c>
      <c r="F184" s="223" t="s">
        <v>3769</v>
      </c>
      <c r="G184" s="220"/>
      <c r="H184" s="224">
        <v>0.48</v>
      </c>
      <c r="I184" s="225"/>
      <c r="J184" s="220"/>
      <c r="K184" s="220"/>
      <c r="L184" s="226"/>
      <c r="M184" s="227"/>
      <c r="N184" s="228"/>
      <c r="O184" s="228"/>
      <c r="P184" s="228"/>
      <c r="Q184" s="228"/>
      <c r="R184" s="228"/>
      <c r="S184" s="228"/>
      <c r="T184" s="229"/>
      <c r="AT184" s="230" t="s">
        <v>209</v>
      </c>
      <c r="AU184" s="230" t="s">
        <v>88</v>
      </c>
      <c r="AV184" s="13" t="s">
        <v>88</v>
      </c>
      <c r="AW184" s="13" t="s">
        <v>31</v>
      </c>
      <c r="AX184" s="13" t="s">
        <v>76</v>
      </c>
      <c r="AY184" s="230" t="s">
        <v>201</v>
      </c>
    </row>
    <row r="185" spans="1:65" s="15" customFormat="1">
      <c r="B185" s="242"/>
      <c r="C185" s="243"/>
      <c r="D185" s="221" t="s">
        <v>209</v>
      </c>
      <c r="E185" s="244" t="s">
        <v>1</v>
      </c>
      <c r="F185" s="245" t="s">
        <v>240</v>
      </c>
      <c r="G185" s="243"/>
      <c r="H185" s="246">
        <v>4.2799999999999994</v>
      </c>
      <c r="I185" s="247"/>
      <c r="J185" s="243"/>
      <c r="K185" s="243"/>
      <c r="L185" s="248"/>
      <c r="M185" s="249"/>
      <c r="N185" s="250"/>
      <c r="O185" s="250"/>
      <c r="P185" s="250"/>
      <c r="Q185" s="250"/>
      <c r="R185" s="250"/>
      <c r="S185" s="250"/>
      <c r="T185" s="251"/>
      <c r="AT185" s="252" t="s">
        <v>209</v>
      </c>
      <c r="AU185" s="252" t="s">
        <v>88</v>
      </c>
      <c r="AV185" s="15" t="s">
        <v>219</v>
      </c>
      <c r="AW185" s="15" t="s">
        <v>31</v>
      </c>
      <c r="AX185" s="15" t="s">
        <v>76</v>
      </c>
      <c r="AY185" s="252" t="s">
        <v>201</v>
      </c>
    </row>
    <row r="186" spans="1:65" s="13" customFormat="1">
      <c r="B186" s="219"/>
      <c r="C186" s="220"/>
      <c r="D186" s="221" t="s">
        <v>209</v>
      </c>
      <c r="E186" s="222" t="s">
        <v>1</v>
      </c>
      <c r="F186" s="223" t="s">
        <v>610</v>
      </c>
      <c r="G186" s="220"/>
      <c r="H186" s="224">
        <v>0.02</v>
      </c>
      <c r="I186" s="225"/>
      <c r="J186" s="220"/>
      <c r="K186" s="220"/>
      <c r="L186" s="226"/>
      <c r="M186" s="227"/>
      <c r="N186" s="228"/>
      <c r="O186" s="228"/>
      <c r="P186" s="228"/>
      <c r="Q186" s="228"/>
      <c r="R186" s="228"/>
      <c r="S186" s="228"/>
      <c r="T186" s="229"/>
      <c r="AT186" s="230" t="s">
        <v>209</v>
      </c>
      <c r="AU186" s="230" t="s">
        <v>88</v>
      </c>
      <c r="AV186" s="13" t="s">
        <v>88</v>
      </c>
      <c r="AW186" s="13" t="s">
        <v>31</v>
      </c>
      <c r="AX186" s="13" t="s">
        <v>76</v>
      </c>
      <c r="AY186" s="230" t="s">
        <v>201</v>
      </c>
    </row>
    <row r="187" spans="1:65" s="14" customFormat="1">
      <c r="B187" s="231"/>
      <c r="C187" s="232"/>
      <c r="D187" s="221" t="s">
        <v>209</v>
      </c>
      <c r="E187" s="233" t="s">
        <v>1</v>
      </c>
      <c r="F187" s="234" t="s">
        <v>3770</v>
      </c>
      <c r="G187" s="232"/>
      <c r="H187" s="235">
        <v>4.2999999999999989</v>
      </c>
      <c r="I187" s="236"/>
      <c r="J187" s="232"/>
      <c r="K187" s="232"/>
      <c r="L187" s="237"/>
      <c r="M187" s="238"/>
      <c r="N187" s="239"/>
      <c r="O187" s="239"/>
      <c r="P187" s="239"/>
      <c r="Q187" s="239"/>
      <c r="R187" s="239"/>
      <c r="S187" s="239"/>
      <c r="T187" s="240"/>
      <c r="AT187" s="241" t="s">
        <v>209</v>
      </c>
      <c r="AU187" s="241" t="s">
        <v>88</v>
      </c>
      <c r="AV187" s="14" t="s">
        <v>207</v>
      </c>
      <c r="AW187" s="14" t="s">
        <v>31</v>
      </c>
      <c r="AX187" s="14" t="s">
        <v>83</v>
      </c>
      <c r="AY187" s="241" t="s">
        <v>201</v>
      </c>
    </row>
    <row r="188" spans="1:65" s="2" customFormat="1" ht="21.75" customHeight="1">
      <c r="A188" s="35"/>
      <c r="B188" s="36"/>
      <c r="C188" s="205" t="s">
        <v>308</v>
      </c>
      <c r="D188" s="205" t="s">
        <v>203</v>
      </c>
      <c r="E188" s="206" t="s">
        <v>3771</v>
      </c>
      <c r="F188" s="207" t="s">
        <v>3772</v>
      </c>
      <c r="G188" s="208" t="s">
        <v>618</v>
      </c>
      <c r="H188" s="209">
        <v>22.6</v>
      </c>
      <c r="I188" s="210"/>
      <c r="J188" s="211">
        <f>ROUND(I188*H188,2)</f>
        <v>0</v>
      </c>
      <c r="K188" s="212"/>
      <c r="L188" s="40"/>
      <c r="M188" s="213" t="s">
        <v>1</v>
      </c>
      <c r="N188" s="214" t="s">
        <v>42</v>
      </c>
      <c r="O188" s="72"/>
      <c r="P188" s="215">
        <f>O188*H188</f>
        <v>0</v>
      </c>
      <c r="Q188" s="215">
        <v>1.116E-2</v>
      </c>
      <c r="R188" s="215">
        <f>Q188*H188</f>
        <v>0.252216</v>
      </c>
      <c r="S188" s="215">
        <v>0</v>
      </c>
      <c r="T188" s="216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17" t="s">
        <v>207</v>
      </c>
      <c r="AT188" s="217" t="s">
        <v>203</v>
      </c>
      <c r="AU188" s="217" t="s">
        <v>88</v>
      </c>
      <c r="AY188" s="18" t="s">
        <v>201</v>
      </c>
      <c r="BE188" s="218">
        <f>IF(N188="základná",J188,0)</f>
        <v>0</v>
      </c>
      <c r="BF188" s="218">
        <f>IF(N188="znížená",J188,0)</f>
        <v>0</v>
      </c>
      <c r="BG188" s="218">
        <f>IF(N188="zákl. prenesená",J188,0)</f>
        <v>0</v>
      </c>
      <c r="BH188" s="218">
        <f>IF(N188="zníž. prenesená",J188,0)</f>
        <v>0</v>
      </c>
      <c r="BI188" s="218">
        <f>IF(N188="nulová",J188,0)</f>
        <v>0</v>
      </c>
      <c r="BJ188" s="18" t="s">
        <v>88</v>
      </c>
      <c r="BK188" s="218">
        <f>ROUND(I188*H188,2)</f>
        <v>0</v>
      </c>
      <c r="BL188" s="18" t="s">
        <v>207</v>
      </c>
      <c r="BM188" s="217" t="s">
        <v>3773</v>
      </c>
    </row>
    <row r="189" spans="1:65" s="13" customFormat="1">
      <c r="B189" s="219"/>
      <c r="C189" s="220"/>
      <c r="D189" s="221" t="s">
        <v>209</v>
      </c>
      <c r="E189" s="222" t="s">
        <v>1</v>
      </c>
      <c r="F189" s="223" t="s">
        <v>3774</v>
      </c>
      <c r="G189" s="220"/>
      <c r="H189" s="224">
        <v>19</v>
      </c>
      <c r="I189" s="225"/>
      <c r="J189" s="220"/>
      <c r="K189" s="220"/>
      <c r="L189" s="226"/>
      <c r="M189" s="227"/>
      <c r="N189" s="228"/>
      <c r="O189" s="228"/>
      <c r="P189" s="228"/>
      <c r="Q189" s="228"/>
      <c r="R189" s="228"/>
      <c r="S189" s="228"/>
      <c r="T189" s="229"/>
      <c r="AT189" s="230" t="s">
        <v>209</v>
      </c>
      <c r="AU189" s="230" t="s">
        <v>88</v>
      </c>
      <c r="AV189" s="13" t="s">
        <v>88</v>
      </c>
      <c r="AW189" s="13" t="s">
        <v>31</v>
      </c>
      <c r="AX189" s="13" t="s">
        <v>76</v>
      </c>
      <c r="AY189" s="230" t="s">
        <v>201</v>
      </c>
    </row>
    <row r="190" spans="1:65" s="13" customFormat="1">
      <c r="B190" s="219"/>
      <c r="C190" s="220"/>
      <c r="D190" s="221" t="s">
        <v>209</v>
      </c>
      <c r="E190" s="222" t="s">
        <v>1</v>
      </c>
      <c r="F190" s="223" t="s">
        <v>3775</v>
      </c>
      <c r="G190" s="220"/>
      <c r="H190" s="224">
        <v>3.6</v>
      </c>
      <c r="I190" s="225"/>
      <c r="J190" s="220"/>
      <c r="K190" s="220"/>
      <c r="L190" s="226"/>
      <c r="M190" s="227"/>
      <c r="N190" s="228"/>
      <c r="O190" s="228"/>
      <c r="P190" s="228"/>
      <c r="Q190" s="228"/>
      <c r="R190" s="228"/>
      <c r="S190" s="228"/>
      <c r="T190" s="229"/>
      <c r="AT190" s="230" t="s">
        <v>209</v>
      </c>
      <c r="AU190" s="230" t="s">
        <v>88</v>
      </c>
      <c r="AV190" s="13" t="s">
        <v>88</v>
      </c>
      <c r="AW190" s="13" t="s">
        <v>31</v>
      </c>
      <c r="AX190" s="13" t="s">
        <v>76</v>
      </c>
      <c r="AY190" s="230" t="s">
        <v>201</v>
      </c>
    </row>
    <row r="191" spans="1:65" s="14" customFormat="1">
      <c r="B191" s="231"/>
      <c r="C191" s="232"/>
      <c r="D191" s="221" t="s">
        <v>209</v>
      </c>
      <c r="E191" s="233" t="s">
        <v>1</v>
      </c>
      <c r="F191" s="234" t="s">
        <v>232</v>
      </c>
      <c r="G191" s="232"/>
      <c r="H191" s="235">
        <v>22.6</v>
      </c>
      <c r="I191" s="236"/>
      <c r="J191" s="232"/>
      <c r="K191" s="232"/>
      <c r="L191" s="237"/>
      <c r="M191" s="238"/>
      <c r="N191" s="239"/>
      <c r="O191" s="239"/>
      <c r="P191" s="239"/>
      <c r="Q191" s="239"/>
      <c r="R191" s="239"/>
      <c r="S191" s="239"/>
      <c r="T191" s="240"/>
      <c r="AT191" s="241" t="s">
        <v>209</v>
      </c>
      <c r="AU191" s="241" t="s">
        <v>88</v>
      </c>
      <c r="AV191" s="14" t="s">
        <v>207</v>
      </c>
      <c r="AW191" s="14" t="s">
        <v>31</v>
      </c>
      <c r="AX191" s="14" t="s">
        <v>83</v>
      </c>
      <c r="AY191" s="241" t="s">
        <v>201</v>
      </c>
    </row>
    <row r="192" spans="1:65" s="2" customFormat="1" ht="16.5" customHeight="1">
      <c r="A192" s="35"/>
      <c r="B192" s="36"/>
      <c r="C192" s="253" t="s">
        <v>315</v>
      </c>
      <c r="D192" s="253" t="s">
        <v>585</v>
      </c>
      <c r="E192" s="254" t="s">
        <v>3776</v>
      </c>
      <c r="F192" s="255" t="s">
        <v>3777</v>
      </c>
      <c r="G192" s="256" t="s">
        <v>366</v>
      </c>
      <c r="H192" s="257">
        <v>39</v>
      </c>
      <c r="I192" s="258"/>
      <c r="J192" s="259">
        <f>ROUND(I192*H192,2)</f>
        <v>0</v>
      </c>
      <c r="K192" s="260"/>
      <c r="L192" s="261"/>
      <c r="M192" s="262" t="s">
        <v>1</v>
      </c>
      <c r="N192" s="263" t="s">
        <v>42</v>
      </c>
      <c r="O192" s="72"/>
      <c r="P192" s="215">
        <f>O192*H192</f>
        <v>0</v>
      </c>
      <c r="Q192" s="215">
        <v>1.6E-2</v>
      </c>
      <c r="R192" s="215">
        <f>Q192*H192</f>
        <v>0.624</v>
      </c>
      <c r="S192" s="215">
        <v>0</v>
      </c>
      <c r="T192" s="216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17" t="s">
        <v>253</v>
      </c>
      <c r="AT192" s="217" t="s">
        <v>585</v>
      </c>
      <c r="AU192" s="217" t="s">
        <v>88</v>
      </c>
      <c r="AY192" s="18" t="s">
        <v>201</v>
      </c>
      <c r="BE192" s="218">
        <f>IF(N192="základná",J192,0)</f>
        <v>0</v>
      </c>
      <c r="BF192" s="218">
        <f>IF(N192="znížená",J192,0)</f>
        <v>0</v>
      </c>
      <c r="BG192" s="218">
        <f>IF(N192="zákl. prenesená",J192,0)</f>
        <v>0</v>
      </c>
      <c r="BH192" s="218">
        <f>IF(N192="zníž. prenesená",J192,0)</f>
        <v>0</v>
      </c>
      <c r="BI192" s="218">
        <f>IF(N192="nulová",J192,0)</f>
        <v>0</v>
      </c>
      <c r="BJ192" s="18" t="s">
        <v>88</v>
      </c>
      <c r="BK192" s="218">
        <f>ROUND(I192*H192,2)</f>
        <v>0</v>
      </c>
      <c r="BL192" s="18" t="s">
        <v>207</v>
      </c>
      <c r="BM192" s="217" t="s">
        <v>3778</v>
      </c>
    </row>
    <row r="193" spans="1:65" s="13" customFormat="1">
      <c r="B193" s="219"/>
      <c r="C193" s="220"/>
      <c r="D193" s="221" t="s">
        <v>209</v>
      </c>
      <c r="E193" s="222" t="s">
        <v>1</v>
      </c>
      <c r="F193" s="223" t="s">
        <v>3779</v>
      </c>
      <c r="G193" s="220"/>
      <c r="H193" s="224">
        <v>33</v>
      </c>
      <c r="I193" s="225"/>
      <c r="J193" s="220"/>
      <c r="K193" s="220"/>
      <c r="L193" s="226"/>
      <c r="M193" s="227"/>
      <c r="N193" s="228"/>
      <c r="O193" s="228"/>
      <c r="P193" s="228"/>
      <c r="Q193" s="228"/>
      <c r="R193" s="228"/>
      <c r="S193" s="228"/>
      <c r="T193" s="229"/>
      <c r="AT193" s="230" t="s">
        <v>209</v>
      </c>
      <c r="AU193" s="230" t="s">
        <v>88</v>
      </c>
      <c r="AV193" s="13" t="s">
        <v>88</v>
      </c>
      <c r="AW193" s="13" t="s">
        <v>31</v>
      </c>
      <c r="AX193" s="13" t="s">
        <v>76</v>
      </c>
      <c r="AY193" s="230" t="s">
        <v>201</v>
      </c>
    </row>
    <row r="194" spans="1:65" s="13" customFormat="1">
      <c r="B194" s="219"/>
      <c r="C194" s="220"/>
      <c r="D194" s="221" t="s">
        <v>209</v>
      </c>
      <c r="E194" s="222" t="s">
        <v>1</v>
      </c>
      <c r="F194" s="223" t="s">
        <v>3780</v>
      </c>
      <c r="G194" s="220"/>
      <c r="H194" s="224">
        <v>4</v>
      </c>
      <c r="I194" s="225"/>
      <c r="J194" s="220"/>
      <c r="K194" s="220"/>
      <c r="L194" s="226"/>
      <c r="M194" s="227"/>
      <c r="N194" s="228"/>
      <c r="O194" s="228"/>
      <c r="P194" s="228"/>
      <c r="Q194" s="228"/>
      <c r="R194" s="228"/>
      <c r="S194" s="228"/>
      <c r="T194" s="229"/>
      <c r="AT194" s="230" t="s">
        <v>209</v>
      </c>
      <c r="AU194" s="230" t="s">
        <v>88</v>
      </c>
      <c r="AV194" s="13" t="s">
        <v>88</v>
      </c>
      <c r="AW194" s="13" t="s">
        <v>31</v>
      </c>
      <c r="AX194" s="13" t="s">
        <v>76</v>
      </c>
      <c r="AY194" s="230" t="s">
        <v>201</v>
      </c>
    </row>
    <row r="195" spans="1:65" s="13" customFormat="1">
      <c r="B195" s="219"/>
      <c r="C195" s="220"/>
      <c r="D195" s="221" t="s">
        <v>209</v>
      </c>
      <c r="E195" s="222" t="s">
        <v>1</v>
      </c>
      <c r="F195" s="223" t="s">
        <v>3781</v>
      </c>
      <c r="G195" s="220"/>
      <c r="H195" s="224">
        <v>2</v>
      </c>
      <c r="I195" s="225"/>
      <c r="J195" s="220"/>
      <c r="K195" s="220"/>
      <c r="L195" s="226"/>
      <c r="M195" s="227"/>
      <c r="N195" s="228"/>
      <c r="O195" s="228"/>
      <c r="P195" s="228"/>
      <c r="Q195" s="228"/>
      <c r="R195" s="228"/>
      <c r="S195" s="228"/>
      <c r="T195" s="229"/>
      <c r="AT195" s="230" t="s">
        <v>209</v>
      </c>
      <c r="AU195" s="230" t="s">
        <v>88</v>
      </c>
      <c r="AV195" s="13" t="s">
        <v>88</v>
      </c>
      <c r="AW195" s="13" t="s">
        <v>31</v>
      </c>
      <c r="AX195" s="13" t="s">
        <v>76</v>
      </c>
      <c r="AY195" s="230" t="s">
        <v>201</v>
      </c>
    </row>
    <row r="196" spans="1:65" s="14" customFormat="1">
      <c r="B196" s="231"/>
      <c r="C196" s="232"/>
      <c r="D196" s="221" t="s">
        <v>209</v>
      </c>
      <c r="E196" s="233" t="s">
        <v>1</v>
      </c>
      <c r="F196" s="234" t="s">
        <v>232</v>
      </c>
      <c r="G196" s="232"/>
      <c r="H196" s="235">
        <v>39</v>
      </c>
      <c r="I196" s="236"/>
      <c r="J196" s="232"/>
      <c r="K196" s="232"/>
      <c r="L196" s="237"/>
      <c r="M196" s="238"/>
      <c r="N196" s="239"/>
      <c r="O196" s="239"/>
      <c r="P196" s="239"/>
      <c r="Q196" s="239"/>
      <c r="R196" s="239"/>
      <c r="S196" s="239"/>
      <c r="T196" s="240"/>
      <c r="AT196" s="241" t="s">
        <v>209</v>
      </c>
      <c r="AU196" s="241" t="s">
        <v>88</v>
      </c>
      <c r="AV196" s="14" t="s">
        <v>207</v>
      </c>
      <c r="AW196" s="14" t="s">
        <v>31</v>
      </c>
      <c r="AX196" s="14" t="s">
        <v>83</v>
      </c>
      <c r="AY196" s="241" t="s">
        <v>201</v>
      </c>
    </row>
    <row r="197" spans="1:65" s="2" customFormat="1" ht="16.5" customHeight="1">
      <c r="A197" s="35"/>
      <c r="B197" s="36"/>
      <c r="C197" s="253" t="s">
        <v>326</v>
      </c>
      <c r="D197" s="253" t="s">
        <v>585</v>
      </c>
      <c r="E197" s="254" t="s">
        <v>3782</v>
      </c>
      <c r="F197" s="255" t="s">
        <v>3783</v>
      </c>
      <c r="G197" s="256" t="s">
        <v>366</v>
      </c>
      <c r="H197" s="257">
        <v>12</v>
      </c>
      <c r="I197" s="258"/>
      <c r="J197" s="259">
        <f>ROUND(I197*H197,2)</f>
        <v>0</v>
      </c>
      <c r="K197" s="260"/>
      <c r="L197" s="261"/>
      <c r="M197" s="262" t="s">
        <v>1</v>
      </c>
      <c r="N197" s="263" t="s">
        <v>42</v>
      </c>
      <c r="O197" s="72"/>
      <c r="P197" s="215">
        <f>O197*H197</f>
        <v>0</v>
      </c>
      <c r="Q197" s="215">
        <v>0.01</v>
      </c>
      <c r="R197" s="215">
        <f>Q197*H197</f>
        <v>0.12</v>
      </c>
      <c r="S197" s="215">
        <v>0</v>
      </c>
      <c r="T197" s="216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17" t="s">
        <v>253</v>
      </c>
      <c r="AT197" s="217" t="s">
        <v>585</v>
      </c>
      <c r="AU197" s="217" t="s">
        <v>88</v>
      </c>
      <c r="AY197" s="18" t="s">
        <v>201</v>
      </c>
      <c r="BE197" s="218">
        <f>IF(N197="základná",J197,0)</f>
        <v>0</v>
      </c>
      <c r="BF197" s="218">
        <f>IF(N197="znížená",J197,0)</f>
        <v>0</v>
      </c>
      <c r="BG197" s="218">
        <f>IF(N197="zákl. prenesená",J197,0)</f>
        <v>0</v>
      </c>
      <c r="BH197" s="218">
        <f>IF(N197="zníž. prenesená",J197,0)</f>
        <v>0</v>
      </c>
      <c r="BI197" s="218">
        <f>IF(N197="nulová",J197,0)</f>
        <v>0</v>
      </c>
      <c r="BJ197" s="18" t="s">
        <v>88</v>
      </c>
      <c r="BK197" s="218">
        <f>ROUND(I197*H197,2)</f>
        <v>0</v>
      </c>
      <c r="BL197" s="18" t="s">
        <v>207</v>
      </c>
      <c r="BM197" s="217" t="s">
        <v>3784</v>
      </c>
    </row>
    <row r="198" spans="1:65" s="12" customFormat="1" ht="22.9" customHeight="1">
      <c r="B198" s="189"/>
      <c r="C198" s="190"/>
      <c r="D198" s="191" t="s">
        <v>75</v>
      </c>
      <c r="E198" s="203" t="s">
        <v>871</v>
      </c>
      <c r="F198" s="203" t="s">
        <v>884</v>
      </c>
      <c r="G198" s="190"/>
      <c r="H198" s="190"/>
      <c r="I198" s="193"/>
      <c r="J198" s="204">
        <f>BK198</f>
        <v>0</v>
      </c>
      <c r="K198" s="190"/>
      <c r="L198" s="195"/>
      <c r="M198" s="196"/>
      <c r="N198" s="197"/>
      <c r="O198" s="197"/>
      <c r="P198" s="198">
        <f>P199</f>
        <v>0</v>
      </c>
      <c r="Q198" s="197"/>
      <c r="R198" s="198">
        <f>R199</f>
        <v>0</v>
      </c>
      <c r="S198" s="197"/>
      <c r="T198" s="199">
        <f>T199</f>
        <v>0</v>
      </c>
      <c r="AR198" s="200" t="s">
        <v>83</v>
      </c>
      <c r="AT198" s="201" t="s">
        <v>75</v>
      </c>
      <c r="AU198" s="201" t="s">
        <v>83</v>
      </c>
      <c r="AY198" s="200" t="s">
        <v>201</v>
      </c>
      <c r="BK198" s="202">
        <f>BK199</f>
        <v>0</v>
      </c>
    </row>
    <row r="199" spans="1:65" s="2" customFormat="1" ht="21.75" customHeight="1">
      <c r="A199" s="35"/>
      <c r="B199" s="36"/>
      <c r="C199" s="205" t="s">
        <v>341</v>
      </c>
      <c r="D199" s="205" t="s">
        <v>203</v>
      </c>
      <c r="E199" s="206" t="s">
        <v>3785</v>
      </c>
      <c r="F199" s="207" t="s">
        <v>3786</v>
      </c>
      <c r="G199" s="208" t="s">
        <v>329</v>
      </c>
      <c r="H199" s="209">
        <v>21.292000000000002</v>
      </c>
      <c r="I199" s="210"/>
      <c r="J199" s="211">
        <f>ROUND(I199*H199,2)</f>
        <v>0</v>
      </c>
      <c r="K199" s="212"/>
      <c r="L199" s="40"/>
      <c r="M199" s="213" t="s">
        <v>1</v>
      </c>
      <c r="N199" s="214" t="s">
        <v>42</v>
      </c>
      <c r="O199" s="72"/>
      <c r="P199" s="215">
        <f>O199*H199</f>
        <v>0</v>
      </c>
      <c r="Q199" s="215">
        <v>0</v>
      </c>
      <c r="R199" s="215">
        <f>Q199*H199</f>
        <v>0</v>
      </c>
      <c r="S199" s="215">
        <v>0</v>
      </c>
      <c r="T199" s="216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17" t="s">
        <v>207</v>
      </c>
      <c r="AT199" s="217" t="s">
        <v>203</v>
      </c>
      <c r="AU199" s="217" t="s">
        <v>88</v>
      </c>
      <c r="AY199" s="18" t="s">
        <v>201</v>
      </c>
      <c r="BE199" s="218">
        <f>IF(N199="základná",J199,0)</f>
        <v>0</v>
      </c>
      <c r="BF199" s="218">
        <f>IF(N199="znížená",J199,0)</f>
        <v>0</v>
      </c>
      <c r="BG199" s="218">
        <f>IF(N199="zákl. prenesená",J199,0)</f>
        <v>0</v>
      </c>
      <c r="BH199" s="218">
        <f>IF(N199="zníž. prenesená",J199,0)</f>
        <v>0</v>
      </c>
      <c r="BI199" s="218">
        <f>IF(N199="nulová",J199,0)</f>
        <v>0</v>
      </c>
      <c r="BJ199" s="18" t="s">
        <v>88</v>
      </c>
      <c r="BK199" s="218">
        <f>ROUND(I199*H199,2)</f>
        <v>0</v>
      </c>
      <c r="BL199" s="18" t="s">
        <v>207</v>
      </c>
      <c r="BM199" s="217" t="s">
        <v>3787</v>
      </c>
    </row>
    <row r="200" spans="1:65" s="12" customFormat="1" ht="25.9" customHeight="1">
      <c r="B200" s="189"/>
      <c r="C200" s="190"/>
      <c r="D200" s="191" t="s">
        <v>75</v>
      </c>
      <c r="E200" s="192" t="s">
        <v>889</v>
      </c>
      <c r="F200" s="192" t="s">
        <v>890</v>
      </c>
      <c r="G200" s="190"/>
      <c r="H200" s="190"/>
      <c r="I200" s="193"/>
      <c r="J200" s="194">
        <f>BK200</f>
        <v>0</v>
      </c>
      <c r="K200" s="190"/>
      <c r="L200" s="195"/>
      <c r="M200" s="196"/>
      <c r="N200" s="197"/>
      <c r="O200" s="197"/>
      <c r="P200" s="198">
        <f>P201</f>
        <v>0</v>
      </c>
      <c r="Q200" s="197"/>
      <c r="R200" s="198">
        <f>R201</f>
        <v>0.13178999999999999</v>
      </c>
      <c r="S200" s="197"/>
      <c r="T200" s="199">
        <f>T201</f>
        <v>0</v>
      </c>
      <c r="AR200" s="200" t="s">
        <v>88</v>
      </c>
      <c r="AT200" s="201" t="s">
        <v>75</v>
      </c>
      <c r="AU200" s="201" t="s">
        <v>76</v>
      </c>
      <c r="AY200" s="200" t="s">
        <v>201</v>
      </c>
      <c r="BK200" s="202">
        <f>BK201</f>
        <v>0</v>
      </c>
    </row>
    <row r="201" spans="1:65" s="12" customFormat="1" ht="22.9" customHeight="1">
      <c r="B201" s="189"/>
      <c r="C201" s="190"/>
      <c r="D201" s="191" t="s">
        <v>75</v>
      </c>
      <c r="E201" s="203" t="s">
        <v>1550</v>
      </c>
      <c r="F201" s="203" t="s">
        <v>1551</v>
      </c>
      <c r="G201" s="190"/>
      <c r="H201" s="190"/>
      <c r="I201" s="193"/>
      <c r="J201" s="204">
        <f>BK201</f>
        <v>0</v>
      </c>
      <c r="K201" s="190"/>
      <c r="L201" s="195"/>
      <c r="M201" s="196"/>
      <c r="N201" s="197"/>
      <c r="O201" s="197"/>
      <c r="P201" s="198">
        <f>SUM(P202:P208)</f>
        <v>0</v>
      </c>
      <c r="Q201" s="197"/>
      <c r="R201" s="198">
        <f>SUM(R202:R208)</f>
        <v>0.13178999999999999</v>
      </c>
      <c r="S201" s="197"/>
      <c r="T201" s="199">
        <f>SUM(T202:T208)</f>
        <v>0</v>
      </c>
      <c r="AR201" s="200" t="s">
        <v>88</v>
      </c>
      <c r="AT201" s="201" t="s">
        <v>75</v>
      </c>
      <c r="AU201" s="201" t="s">
        <v>83</v>
      </c>
      <c r="AY201" s="200" t="s">
        <v>201</v>
      </c>
      <c r="BK201" s="202">
        <f>SUM(BK202:BK208)</f>
        <v>0</v>
      </c>
    </row>
    <row r="202" spans="1:65" s="2" customFormat="1" ht="21.75" customHeight="1">
      <c r="A202" s="35"/>
      <c r="B202" s="36"/>
      <c r="C202" s="205" t="s">
        <v>7</v>
      </c>
      <c r="D202" s="205" t="s">
        <v>203</v>
      </c>
      <c r="E202" s="206" t="s">
        <v>3788</v>
      </c>
      <c r="F202" s="207" t="s">
        <v>3789</v>
      </c>
      <c r="G202" s="208" t="s">
        <v>366</v>
      </c>
      <c r="H202" s="209">
        <v>1</v>
      </c>
      <c r="I202" s="210"/>
      <c r="J202" s="211">
        <f t="shared" ref="J202:J208" si="0">ROUND(I202*H202,2)</f>
        <v>0</v>
      </c>
      <c r="K202" s="212"/>
      <c r="L202" s="40"/>
      <c r="M202" s="213" t="s">
        <v>1</v>
      </c>
      <c r="N202" s="214" t="s">
        <v>42</v>
      </c>
      <c r="O202" s="72"/>
      <c r="P202" s="215">
        <f t="shared" ref="P202:P208" si="1">O202*H202</f>
        <v>0</v>
      </c>
      <c r="Q202" s="215">
        <v>0</v>
      </c>
      <c r="R202" s="215">
        <f t="shared" ref="R202:R208" si="2">Q202*H202</f>
        <v>0</v>
      </c>
      <c r="S202" s="215">
        <v>0</v>
      </c>
      <c r="T202" s="216">
        <f t="shared" ref="T202:T208" si="3"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17" t="s">
        <v>308</v>
      </c>
      <c r="AT202" s="217" t="s">
        <v>203</v>
      </c>
      <c r="AU202" s="217" t="s">
        <v>88</v>
      </c>
      <c r="AY202" s="18" t="s">
        <v>201</v>
      </c>
      <c r="BE202" s="218">
        <f t="shared" ref="BE202:BE208" si="4">IF(N202="základná",J202,0)</f>
        <v>0</v>
      </c>
      <c r="BF202" s="218">
        <f t="shared" ref="BF202:BF208" si="5">IF(N202="znížená",J202,0)</f>
        <v>0</v>
      </c>
      <c r="BG202" s="218">
        <f t="shared" ref="BG202:BG208" si="6">IF(N202="zákl. prenesená",J202,0)</f>
        <v>0</v>
      </c>
      <c r="BH202" s="218">
        <f t="shared" ref="BH202:BH208" si="7">IF(N202="zníž. prenesená",J202,0)</f>
        <v>0</v>
      </c>
      <c r="BI202" s="218">
        <f t="shared" ref="BI202:BI208" si="8">IF(N202="nulová",J202,0)</f>
        <v>0</v>
      </c>
      <c r="BJ202" s="18" t="s">
        <v>88</v>
      </c>
      <c r="BK202" s="218">
        <f t="shared" ref="BK202:BK208" si="9">ROUND(I202*H202,2)</f>
        <v>0</v>
      </c>
      <c r="BL202" s="18" t="s">
        <v>308</v>
      </c>
      <c r="BM202" s="217" t="s">
        <v>3790</v>
      </c>
    </row>
    <row r="203" spans="1:65" s="2" customFormat="1" ht="46.5" customHeight="1">
      <c r="A203" s="35"/>
      <c r="B203" s="36"/>
      <c r="C203" s="253" t="s">
        <v>356</v>
      </c>
      <c r="D203" s="253" t="s">
        <v>585</v>
      </c>
      <c r="E203" s="254" t="s">
        <v>3791</v>
      </c>
      <c r="F203" s="255" t="s">
        <v>3792</v>
      </c>
      <c r="G203" s="256" t="s">
        <v>366</v>
      </c>
      <c r="H203" s="257">
        <v>1</v>
      </c>
      <c r="I203" s="258"/>
      <c r="J203" s="259">
        <f t="shared" si="0"/>
        <v>0</v>
      </c>
      <c r="K203" s="260"/>
      <c r="L203" s="261"/>
      <c r="M203" s="262" t="s">
        <v>1</v>
      </c>
      <c r="N203" s="263" t="s">
        <v>42</v>
      </c>
      <c r="O203" s="72"/>
      <c r="P203" s="215">
        <f t="shared" si="1"/>
        <v>0</v>
      </c>
      <c r="Q203" s="215">
        <v>0</v>
      </c>
      <c r="R203" s="215">
        <f t="shared" si="2"/>
        <v>0</v>
      </c>
      <c r="S203" s="215">
        <v>0</v>
      </c>
      <c r="T203" s="216">
        <f t="shared" si="3"/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17" t="s">
        <v>426</v>
      </c>
      <c r="AT203" s="217" t="s">
        <v>585</v>
      </c>
      <c r="AU203" s="217" t="s">
        <v>88</v>
      </c>
      <c r="AY203" s="18" t="s">
        <v>201</v>
      </c>
      <c r="BE203" s="218">
        <f t="shared" si="4"/>
        <v>0</v>
      </c>
      <c r="BF203" s="218">
        <f t="shared" si="5"/>
        <v>0</v>
      </c>
      <c r="BG203" s="218">
        <f t="shared" si="6"/>
        <v>0</v>
      </c>
      <c r="BH203" s="218">
        <f t="shared" si="7"/>
        <v>0</v>
      </c>
      <c r="BI203" s="218">
        <f t="shared" si="8"/>
        <v>0</v>
      </c>
      <c r="BJ203" s="18" t="s">
        <v>88</v>
      </c>
      <c r="BK203" s="218">
        <f t="shared" si="9"/>
        <v>0</v>
      </c>
      <c r="BL203" s="18" t="s">
        <v>308</v>
      </c>
      <c r="BM203" s="217" t="s">
        <v>3793</v>
      </c>
    </row>
    <row r="204" spans="1:65" s="2" customFormat="1" ht="16.5" customHeight="1">
      <c r="A204" s="35"/>
      <c r="B204" s="36"/>
      <c r="C204" s="253" t="s">
        <v>363</v>
      </c>
      <c r="D204" s="253" t="s">
        <v>585</v>
      </c>
      <c r="E204" s="254" t="s">
        <v>3794</v>
      </c>
      <c r="F204" s="255" t="s">
        <v>3795</v>
      </c>
      <c r="G204" s="256" t="s">
        <v>366</v>
      </c>
      <c r="H204" s="257">
        <v>1</v>
      </c>
      <c r="I204" s="258"/>
      <c r="J204" s="259">
        <f t="shared" si="0"/>
        <v>0</v>
      </c>
      <c r="K204" s="260"/>
      <c r="L204" s="261"/>
      <c r="M204" s="262" t="s">
        <v>1</v>
      </c>
      <c r="N204" s="263" t="s">
        <v>42</v>
      </c>
      <c r="O204" s="72"/>
      <c r="P204" s="215">
        <f t="shared" si="1"/>
        <v>0</v>
      </c>
      <c r="Q204" s="215">
        <v>1.4999999999999999E-2</v>
      </c>
      <c r="R204" s="215">
        <f t="shared" si="2"/>
        <v>1.4999999999999999E-2</v>
      </c>
      <c r="S204" s="215">
        <v>0</v>
      </c>
      <c r="T204" s="216">
        <f t="shared" si="3"/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17" t="s">
        <v>426</v>
      </c>
      <c r="AT204" s="217" t="s">
        <v>585</v>
      </c>
      <c r="AU204" s="217" t="s">
        <v>88</v>
      </c>
      <c r="AY204" s="18" t="s">
        <v>201</v>
      </c>
      <c r="BE204" s="218">
        <f t="shared" si="4"/>
        <v>0</v>
      </c>
      <c r="BF204" s="218">
        <f t="shared" si="5"/>
        <v>0</v>
      </c>
      <c r="BG204" s="218">
        <f t="shared" si="6"/>
        <v>0</v>
      </c>
      <c r="BH204" s="218">
        <f t="shared" si="7"/>
        <v>0</v>
      </c>
      <c r="BI204" s="218">
        <f t="shared" si="8"/>
        <v>0</v>
      </c>
      <c r="BJ204" s="18" t="s">
        <v>88</v>
      </c>
      <c r="BK204" s="218">
        <f t="shared" si="9"/>
        <v>0</v>
      </c>
      <c r="BL204" s="18" t="s">
        <v>308</v>
      </c>
      <c r="BM204" s="217" t="s">
        <v>3796</v>
      </c>
    </row>
    <row r="205" spans="1:65" s="2" customFormat="1" ht="33.75" customHeight="1">
      <c r="A205" s="35"/>
      <c r="B205" s="36"/>
      <c r="C205" s="205" t="s">
        <v>369</v>
      </c>
      <c r="D205" s="205" t="s">
        <v>203</v>
      </c>
      <c r="E205" s="206" t="s">
        <v>3797</v>
      </c>
      <c r="F205" s="207" t="s">
        <v>3798</v>
      </c>
      <c r="G205" s="208" t="s">
        <v>366</v>
      </c>
      <c r="H205" s="209">
        <v>3</v>
      </c>
      <c r="I205" s="210"/>
      <c r="J205" s="211">
        <f t="shared" si="0"/>
        <v>0</v>
      </c>
      <c r="K205" s="212"/>
      <c r="L205" s="40"/>
      <c r="M205" s="213" t="s">
        <v>1</v>
      </c>
      <c r="N205" s="214" t="s">
        <v>42</v>
      </c>
      <c r="O205" s="72"/>
      <c r="P205" s="215">
        <f t="shared" si="1"/>
        <v>0</v>
      </c>
      <c r="Q205" s="215">
        <v>0</v>
      </c>
      <c r="R205" s="215">
        <f t="shared" si="2"/>
        <v>0</v>
      </c>
      <c r="S205" s="215">
        <v>0</v>
      </c>
      <c r="T205" s="216">
        <f t="shared" si="3"/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17" t="s">
        <v>308</v>
      </c>
      <c r="AT205" s="217" t="s">
        <v>203</v>
      </c>
      <c r="AU205" s="217" t="s">
        <v>88</v>
      </c>
      <c r="AY205" s="18" t="s">
        <v>201</v>
      </c>
      <c r="BE205" s="218">
        <f t="shared" si="4"/>
        <v>0</v>
      </c>
      <c r="BF205" s="218">
        <f t="shared" si="5"/>
        <v>0</v>
      </c>
      <c r="BG205" s="218">
        <f t="shared" si="6"/>
        <v>0</v>
      </c>
      <c r="BH205" s="218">
        <f t="shared" si="7"/>
        <v>0</v>
      </c>
      <c r="BI205" s="218">
        <f t="shared" si="8"/>
        <v>0</v>
      </c>
      <c r="BJ205" s="18" t="s">
        <v>88</v>
      </c>
      <c r="BK205" s="218">
        <f t="shared" si="9"/>
        <v>0</v>
      </c>
      <c r="BL205" s="18" t="s">
        <v>308</v>
      </c>
      <c r="BM205" s="217" t="s">
        <v>3799</v>
      </c>
    </row>
    <row r="206" spans="1:65" s="2" customFormat="1" ht="21.75" customHeight="1">
      <c r="A206" s="35"/>
      <c r="B206" s="36"/>
      <c r="C206" s="253" t="s">
        <v>375</v>
      </c>
      <c r="D206" s="253" t="s">
        <v>585</v>
      </c>
      <c r="E206" s="254" t="s">
        <v>3800</v>
      </c>
      <c r="F206" s="255" t="s">
        <v>3801</v>
      </c>
      <c r="G206" s="256" t="s">
        <v>366</v>
      </c>
      <c r="H206" s="257">
        <v>1</v>
      </c>
      <c r="I206" s="258"/>
      <c r="J206" s="259">
        <f t="shared" si="0"/>
        <v>0</v>
      </c>
      <c r="K206" s="260"/>
      <c r="L206" s="261"/>
      <c r="M206" s="262" t="s">
        <v>1</v>
      </c>
      <c r="N206" s="263" t="s">
        <v>42</v>
      </c>
      <c r="O206" s="72"/>
      <c r="P206" s="215">
        <f t="shared" si="1"/>
        <v>0</v>
      </c>
      <c r="Q206" s="215">
        <v>4.1790000000000001E-2</v>
      </c>
      <c r="R206" s="215">
        <f t="shared" si="2"/>
        <v>4.1790000000000001E-2</v>
      </c>
      <c r="S206" s="215">
        <v>0</v>
      </c>
      <c r="T206" s="216">
        <f t="shared" si="3"/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17" t="s">
        <v>426</v>
      </c>
      <c r="AT206" s="217" t="s">
        <v>585</v>
      </c>
      <c r="AU206" s="217" t="s">
        <v>88</v>
      </c>
      <c r="AY206" s="18" t="s">
        <v>201</v>
      </c>
      <c r="BE206" s="218">
        <f t="shared" si="4"/>
        <v>0</v>
      </c>
      <c r="BF206" s="218">
        <f t="shared" si="5"/>
        <v>0</v>
      </c>
      <c r="BG206" s="218">
        <f t="shared" si="6"/>
        <v>0</v>
      </c>
      <c r="BH206" s="218">
        <f t="shared" si="7"/>
        <v>0</v>
      </c>
      <c r="BI206" s="218">
        <f t="shared" si="8"/>
        <v>0</v>
      </c>
      <c r="BJ206" s="18" t="s">
        <v>88</v>
      </c>
      <c r="BK206" s="218">
        <f t="shared" si="9"/>
        <v>0</v>
      </c>
      <c r="BL206" s="18" t="s">
        <v>308</v>
      </c>
      <c r="BM206" s="217" t="s">
        <v>3802</v>
      </c>
    </row>
    <row r="207" spans="1:65" s="2" customFormat="1" ht="32.25" customHeight="1">
      <c r="A207" s="35"/>
      <c r="B207" s="36"/>
      <c r="C207" s="253" t="s">
        <v>389</v>
      </c>
      <c r="D207" s="253" t="s">
        <v>585</v>
      </c>
      <c r="E207" s="254" t="s">
        <v>3803</v>
      </c>
      <c r="F207" s="255" t="s">
        <v>3804</v>
      </c>
      <c r="G207" s="256" t="s">
        <v>366</v>
      </c>
      <c r="H207" s="257">
        <v>1</v>
      </c>
      <c r="I207" s="258"/>
      <c r="J207" s="259">
        <f t="shared" si="0"/>
        <v>0</v>
      </c>
      <c r="K207" s="260"/>
      <c r="L207" s="261"/>
      <c r="M207" s="262" t="s">
        <v>1</v>
      </c>
      <c r="N207" s="263" t="s">
        <v>42</v>
      </c>
      <c r="O207" s="72"/>
      <c r="P207" s="215">
        <f t="shared" si="1"/>
        <v>0</v>
      </c>
      <c r="Q207" s="215">
        <v>7.4999999999999997E-2</v>
      </c>
      <c r="R207" s="215">
        <f t="shared" si="2"/>
        <v>7.4999999999999997E-2</v>
      </c>
      <c r="S207" s="215">
        <v>0</v>
      </c>
      <c r="T207" s="216">
        <f t="shared" si="3"/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17" t="s">
        <v>426</v>
      </c>
      <c r="AT207" s="217" t="s">
        <v>585</v>
      </c>
      <c r="AU207" s="217" t="s">
        <v>88</v>
      </c>
      <c r="AY207" s="18" t="s">
        <v>201</v>
      </c>
      <c r="BE207" s="218">
        <f t="shared" si="4"/>
        <v>0</v>
      </c>
      <c r="BF207" s="218">
        <f t="shared" si="5"/>
        <v>0</v>
      </c>
      <c r="BG207" s="218">
        <f t="shared" si="6"/>
        <v>0</v>
      </c>
      <c r="BH207" s="218">
        <f t="shared" si="7"/>
        <v>0</v>
      </c>
      <c r="BI207" s="218">
        <f t="shared" si="8"/>
        <v>0</v>
      </c>
      <c r="BJ207" s="18" t="s">
        <v>88</v>
      </c>
      <c r="BK207" s="218">
        <f t="shared" si="9"/>
        <v>0</v>
      </c>
      <c r="BL207" s="18" t="s">
        <v>308</v>
      </c>
      <c r="BM207" s="217" t="s">
        <v>3805</v>
      </c>
    </row>
    <row r="208" spans="1:65" s="2" customFormat="1" ht="21.75" customHeight="1">
      <c r="A208" s="35"/>
      <c r="B208" s="36"/>
      <c r="C208" s="205" t="s">
        <v>398</v>
      </c>
      <c r="D208" s="205" t="s">
        <v>203</v>
      </c>
      <c r="E208" s="206" t="s">
        <v>1650</v>
      </c>
      <c r="F208" s="207" t="s">
        <v>1651</v>
      </c>
      <c r="G208" s="208" t="s">
        <v>329</v>
      </c>
      <c r="H208" s="209">
        <v>0.13200000000000001</v>
      </c>
      <c r="I208" s="210"/>
      <c r="J208" s="211">
        <f t="shared" si="0"/>
        <v>0</v>
      </c>
      <c r="K208" s="212"/>
      <c r="L208" s="40"/>
      <c r="M208" s="274" t="s">
        <v>1</v>
      </c>
      <c r="N208" s="275" t="s">
        <v>42</v>
      </c>
      <c r="O208" s="276"/>
      <c r="P208" s="277">
        <f t="shared" si="1"/>
        <v>0</v>
      </c>
      <c r="Q208" s="277">
        <v>0</v>
      </c>
      <c r="R208" s="277">
        <f t="shared" si="2"/>
        <v>0</v>
      </c>
      <c r="S208" s="277">
        <v>0</v>
      </c>
      <c r="T208" s="278">
        <f t="shared" si="3"/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17" t="s">
        <v>207</v>
      </c>
      <c r="AT208" s="217" t="s">
        <v>203</v>
      </c>
      <c r="AU208" s="217" t="s">
        <v>88</v>
      </c>
      <c r="AY208" s="18" t="s">
        <v>201</v>
      </c>
      <c r="BE208" s="218">
        <f t="shared" si="4"/>
        <v>0</v>
      </c>
      <c r="BF208" s="218">
        <f t="shared" si="5"/>
        <v>0</v>
      </c>
      <c r="BG208" s="218">
        <f t="shared" si="6"/>
        <v>0</v>
      </c>
      <c r="BH208" s="218">
        <f t="shared" si="7"/>
        <v>0</v>
      </c>
      <c r="BI208" s="218">
        <f t="shared" si="8"/>
        <v>0</v>
      </c>
      <c r="BJ208" s="18" t="s">
        <v>88</v>
      </c>
      <c r="BK208" s="218">
        <f t="shared" si="9"/>
        <v>0</v>
      </c>
      <c r="BL208" s="18" t="s">
        <v>207</v>
      </c>
      <c r="BM208" s="217" t="s">
        <v>3806</v>
      </c>
    </row>
    <row r="209" spans="1:31" s="2" customFormat="1" ht="6.95" customHeight="1">
      <c r="A209" s="35"/>
      <c r="B209" s="55"/>
      <c r="C209" s="56"/>
      <c r="D209" s="56"/>
      <c r="E209" s="56"/>
      <c r="F209" s="56"/>
      <c r="G209" s="56"/>
      <c r="H209" s="56"/>
      <c r="I209" s="155"/>
      <c r="J209" s="56"/>
      <c r="K209" s="56"/>
      <c r="L209" s="40"/>
      <c r="M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</row>
  </sheetData>
  <autoFilter ref="C127:K208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304"/>
  <sheetViews>
    <sheetView showGridLines="0" topLeftCell="A213" zoomScaleNormal="100" workbookViewId="0">
      <selection activeCell="A213" sqref="A213:XFD214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12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3" max="43" width="9.5" customWidth="1"/>
    <col min="44" max="62" width="9.33203125" style="1" hidden="1"/>
    <col min="63" max="63" width="0.6640625" style="1" hidden="1" customWidth="1"/>
    <col min="64" max="65" width="2" style="1" hidden="1" customWidth="1"/>
    <col min="66" max="66" width="1.83203125" customWidth="1"/>
    <col min="67" max="67" width="6.83203125" customWidth="1"/>
    <col min="68" max="68" width="0.6640625" customWidth="1"/>
    <col min="69" max="69" width="1.5" customWidth="1"/>
    <col min="70" max="70" width="0.5" customWidth="1"/>
  </cols>
  <sheetData>
    <row r="2" spans="1:46" s="1" customFormat="1" ht="36.950000000000003" customHeight="1">
      <c r="I2" s="11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AT2" s="18" t="s">
        <v>89</v>
      </c>
    </row>
    <row r="3" spans="1:46" s="1" customFormat="1" ht="6.95" customHeight="1">
      <c r="B3" s="113"/>
      <c r="C3" s="114"/>
      <c r="D3" s="114"/>
      <c r="E3" s="114"/>
      <c r="F3" s="114"/>
      <c r="G3" s="114"/>
      <c r="H3" s="114"/>
      <c r="I3" s="115"/>
      <c r="J3" s="114"/>
      <c r="K3" s="114"/>
      <c r="L3" s="21"/>
      <c r="AT3" s="18" t="s">
        <v>76</v>
      </c>
    </row>
    <row r="4" spans="1:46" s="1" customFormat="1" ht="24.95" customHeight="1">
      <c r="B4" s="21"/>
      <c r="D4" s="116" t="s">
        <v>149</v>
      </c>
      <c r="I4" s="112"/>
      <c r="L4" s="21"/>
      <c r="M4" s="117" t="s">
        <v>9</v>
      </c>
      <c r="AT4" s="18" t="s">
        <v>4</v>
      </c>
    </row>
    <row r="5" spans="1:46" s="1" customFormat="1" ht="6.95" customHeight="1">
      <c r="B5" s="21"/>
      <c r="I5" s="112"/>
      <c r="L5" s="21"/>
    </row>
    <row r="6" spans="1:46" s="1" customFormat="1" ht="12" customHeight="1">
      <c r="B6" s="21"/>
      <c r="D6" s="118" t="s">
        <v>15</v>
      </c>
      <c r="I6" s="112"/>
      <c r="L6" s="21"/>
    </row>
    <row r="7" spans="1:46" s="1" customFormat="1" ht="23.25" customHeight="1">
      <c r="B7" s="21"/>
      <c r="E7" s="339" t="str">
        <f>'Časť 1'!K6</f>
        <v>Detské jasle Komárno - výstavba zariadenia služieb rodinného a pracovného života</v>
      </c>
      <c r="F7" s="340"/>
      <c r="G7" s="340"/>
      <c r="H7" s="340"/>
      <c r="I7" s="112"/>
      <c r="L7" s="21"/>
    </row>
    <row r="8" spans="1:46" s="1" customFormat="1" ht="12" customHeight="1">
      <c r="B8" s="21"/>
      <c r="D8" s="118" t="s">
        <v>150</v>
      </c>
      <c r="I8" s="112"/>
      <c r="L8" s="21"/>
    </row>
    <row r="9" spans="1:46" s="2" customFormat="1" ht="16.5" customHeight="1">
      <c r="A9" s="35"/>
      <c r="B9" s="40"/>
      <c r="C9" s="35"/>
      <c r="D9" s="35"/>
      <c r="E9" s="339" t="s">
        <v>151</v>
      </c>
      <c r="F9" s="341"/>
      <c r="G9" s="341"/>
      <c r="H9" s="341"/>
      <c r="I9" s="119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18" t="s">
        <v>152</v>
      </c>
      <c r="E10" s="35"/>
      <c r="F10" s="35"/>
      <c r="G10" s="35"/>
      <c r="H10" s="35"/>
      <c r="I10" s="119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42" t="s">
        <v>153</v>
      </c>
      <c r="F11" s="341"/>
      <c r="G11" s="341"/>
      <c r="H11" s="341"/>
      <c r="I11" s="119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>
      <c r="A12" s="35"/>
      <c r="B12" s="40"/>
      <c r="C12" s="35"/>
      <c r="D12" s="35"/>
      <c r="E12" s="35"/>
      <c r="F12" s="35"/>
      <c r="G12" s="35"/>
      <c r="H12" s="35"/>
      <c r="I12" s="119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18" t="s">
        <v>17</v>
      </c>
      <c r="E13" s="35"/>
      <c r="F13" s="111" t="s">
        <v>1</v>
      </c>
      <c r="G13" s="35"/>
      <c r="H13" s="35"/>
      <c r="I13" s="120" t="s">
        <v>18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8" t="s">
        <v>19</v>
      </c>
      <c r="E14" s="35"/>
      <c r="F14" s="111" t="s">
        <v>20</v>
      </c>
      <c r="G14" s="35"/>
      <c r="H14" s="35"/>
      <c r="I14" s="120" t="s">
        <v>21</v>
      </c>
      <c r="J14" s="121" t="str">
        <f>'Časť 1'!AN9</f>
        <v>21. 4. 2020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119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18" t="s">
        <v>23</v>
      </c>
      <c r="E16" s="35"/>
      <c r="F16" s="35"/>
      <c r="G16" s="35"/>
      <c r="H16" s="35"/>
      <c r="I16" s="120" t="s">
        <v>24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25</v>
      </c>
      <c r="F17" s="35"/>
      <c r="G17" s="35"/>
      <c r="H17" s="35"/>
      <c r="I17" s="120" t="s">
        <v>26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119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18" t="s">
        <v>27</v>
      </c>
      <c r="E19" s="35"/>
      <c r="F19" s="35"/>
      <c r="G19" s="35"/>
      <c r="H19" s="35"/>
      <c r="I19" s="120" t="s">
        <v>24</v>
      </c>
      <c r="J19" s="31" t="str">
        <f>'Časť 1'!AN14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43" t="str">
        <f>'Časť 1'!E15</f>
        <v>Vyplň údaj</v>
      </c>
      <c r="F20" s="344"/>
      <c r="G20" s="344"/>
      <c r="H20" s="344"/>
      <c r="I20" s="120" t="s">
        <v>26</v>
      </c>
      <c r="J20" s="31" t="str">
        <f>'Časť 1'!AN15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119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18" t="s">
        <v>29</v>
      </c>
      <c r="E22" s="35"/>
      <c r="F22" s="35"/>
      <c r="G22" s="35"/>
      <c r="H22" s="35"/>
      <c r="I22" s="120" t="s">
        <v>24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30</v>
      </c>
      <c r="F23" s="35"/>
      <c r="G23" s="35"/>
      <c r="H23" s="35"/>
      <c r="I23" s="120" t="s">
        <v>26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119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18" t="s">
        <v>32</v>
      </c>
      <c r="E25" s="35"/>
      <c r="F25" s="35"/>
      <c r="G25" s="35"/>
      <c r="H25" s="35"/>
      <c r="I25" s="120" t="s">
        <v>24</v>
      </c>
      <c r="J25" s="111" t="str">
        <f>IF('Časť 1'!AN20="","",'Časť 1'!AN20)</f>
        <v/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tr">
        <f>IF('Časť 1'!E21="","",'Časť 1'!E21)</f>
        <v xml:space="preserve"> </v>
      </c>
      <c r="F26" s="35"/>
      <c r="G26" s="35"/>
      <c r="H26" s="35"/>
      <c r="I26" s="120" t="s">
        <v>26</v>
      </c>
      <c r="J26" s="111" t="str">
        <f>IF('Časť 1'!AN21="","",'Časť 1'!AN21)</f>
        <v/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119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18" t="s">
        <v>34</v>
      </c>
      <c r="E28" s="35"/>
      <c r="F28" s="35"/>
      <c r="G28" s="35"/>
      <c r="H28" s="35"/>
      <c r="I28" s="119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23.25" customHeight="1">
      <c r="A29" s="122"/>
      <c r="B29" s="123"/>
      <c r="C29" s="122"/>
      <c r="D29" s="122"/>
      <c r="E29" s="345" t="s">
        <v>154</v>
      </c>
      <c r="F29" s="345"/>
      <c r="G29" s="345"/>
      <c r="H29" s="345"/>
      <c r="I29" s="124"/>
      <c r="J29" s="122"/>
      <c r="K29" s="122"/>
      <c r="L29" s="125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119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6"/>
      <c r="E31" s="126"/>
      <c r="F31" s="126"/>
      <c r="G31" s="126"/>
      <c r="H31" s="126"/>
      <c r="I31" s="127"/>
      <c r="J31" s="126"/>
      <c r="K31" s="126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8" t="s">
        <v>36</v>
      </c>
      <c r="E32" s="35"/>
      <c r="F32" s="35"/>
      <c r="G32" s="35"/>
      <c r="H32" s="35"/>
      <c r="I32" s="119"/>
      <c r="J32" s="129">
        <f>ROUND(J147,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6"/>
      <c r="E33" s="126"/>
      <c r="F33" s="126"/>
      <c r="G33" s="126"/>
      <c r="H33" s="126"/>
      <c r="I33" s="127"/>
      <c r="J33" s="126"/>
      <c r="K33" s="126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30" t="s">
        <v>38</v>
      </c>
      <c r="G34" s="35"/>
      <c r="H34" s="35"/>
      <c r="I34" s="131" t="s">
        <v>37</v>
      </c>
      <c r="J34" s="130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32" t="s">
        <v>40</v>
      </c>
      <c r="E35" s="118" t="s">
        <v>41</v>
      </c>
      <c r="F35" s="133">
        <f>ROUND((SUM(BE147:BE1303)),  2)</f>
        <v>0</v>
      </c>
      <c r="G35" s="35"/>
      <c r="H35" s="35"/>
      <c r="I35" s="134">
        <v>0.2</v>
      </c>
      <c r="J35" s="133">
        <f>ROUND(((SUM(BE147:BE1303))*I35),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18" t="s">
        <v>42</v>
      </c>
      <c r="F36" s="133">
        <f>ROUND((SUM(BF147:BF1303)),  2)</f>
        <v>0</v>
      </c>
      <c r="G36" s="35"/>
      <c r="H36" s="35"/>
      <c r="I36" s="134">
        <v>0.2</v>
      </c>
      <c r="J36" s="133">
        <f>ROUND(((SUM(BF147:BF1303))*I36),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8" t="s">
        <v>43</v>
      </c>
      <c r="F37" s="133">
        <f>ROUND((SUM(BG147:BG1303)),  2)</f>
        <v>0</v>
      </c>
      <c r="G37" s="35"/>
      <c r="H37" s="35"/>
      <c r="I37" s="134">
        <v>0.2</v>
      </c>
      <c r="J37" s="133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18" t="s">
        <v>44</v>
      </c>
      <c r="F38" s="133">
        <f>ROUND((SUM(BH147:BH1303)),  2)</f>
        <v>0</v>
      </c>
      <c r="G38" s="35"/>
      <c r="H38" s="35"/>
      <c r="I38" s="134">
        <v>0.2</v>
      </c>
      <c r="J38" s="133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18" t="s">
        <v>45</v>
      </c>
      <c r="F39" s="133">
        <f>ROUND((SUM(BI147:BI1303)),  2)</f>
        <v>0</v>
      </c>
      <c r="G39" s="35"/>
      <c r="H39" s="35"/>
      <c r="I39" s="134">
        <v>0</v>
      </c>
      <c r="J39" s="133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119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5"/>
      <c r="D41" s="136" t="s">
        <v>46</v>
      </c>
      <c r="E41" s="137"/>
      <c r="F41" s="137"/>
      <c r="G41" s="138" t="s">
        <v>47</v>
      </c>
      <c r="H41" s="139" t="s">
        <v>48</v>
      </c>
      <c r="I41" s="140"/>
      <c r="J41" s="141">
        <f>SUM(J32:J39)</f>
        <v>0</v>
      </c>
      <c r="K41" s="142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119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I43" s="112"/>
      <c r="L43" s="21"/>
    </row>
    <row r="44" spans="1:31" s="1" customFormat="1" ht="14.45" customHeight="1">
      <c r="B44" s="21"/>
      <c r="I44" s="112"/>
      <c r="L44" s="21"/>
    </row>
    <row r="45" spans="1:31" s="1" customFormat="1" ht="14.45" customHeight="1">
      <c r="B45" s="21"/>
      <c r="I45" s="112"/>
      <c r="L45" s="21"/>
    </row>
    <row r="46" spans="1:31" s="1" customFormat="1" ht="14.45" customHeight="1">
      <c r="B46" s="21"/>
      <c r="I46" s="112"/>
      <c r="L46" s="21"/>
    </row>
    <row r="47" spans="1:31" s="1" customFormat="1" ht="14.45" customHeight="1">
      <c r="B47" s="21"/>
      <c r="I47" s="112"/>
      <c r="L47" s="21"/>
    </row>
    <row r="48" spans="1:31" s="1" customFormat="1" ht="14.45" customHeight="1">
      <c r="B48" s="21"/>
      <c r="I48" s="112"/>
      <c r="L48" s="21"/>
    </row>
    <row r="49" spans="1:31" s="1" customFormat="1" ht="14.45" customHeight="1">
      <c r="B49" s="21"/>
      <c r="I49" s="112"/>
      <c r="L49" s="21"/>
    </row>
    <row r="50" spans="1:31" s="2" customFormat="1" ht="14.45" customHeight="1">
      <c r="B50" s="52"/>
      <c r="D50" s="143" t="s">
        <v>49</v>
      </c>
      <c r="E50" s="144"/>
      <c r="F50" s="144"/>
      <c r="G50" s="143" t="s">
        <v>50</v>
      </c>
      <c r="H50" s="144"/>
      <c r="I50" s="145"/>
      <c r="J50" s="144"/>
      <c r="K50" s="144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6" t="s">
        <v>51</v>
      </c>
      <c r="E61" s="147"/>
      <c r="F61" s="148" t="s">
        <v>52</v>
      </c>
      <c r="G61" s="146" t="s">
        <v>51</v>
      </c>
      <c r="H61" s="147"/>
      <c r="I61" s="149"/>
      <c r="J61" s="150" t="s">
        <v>52</v>
      </c>
      <c r="K61" s="147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43" t="s">
        <v>53</v>
      </c>
      <c r="E65" s="151"/>
      <c r="F65" s="151"/>
      <c r="G65" s="143" t="s">
        <v>54</v>
      </c>
      <c r="H65" s="151"/>
      <c r="I65" s="152"/>
      <c r="J65" s="151"/>
      <c r="K65" s="151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6" t="s">
        <v>51</v>
      </c>
      <c r="E76" s="147"/>
      <c r="F76" s="148" t="s">
        <v>52</v>
      </c>
      <c r="G76" s="146" t="s">
        <v>51</v>
      </c>
      <c r="H76" s="147"/>
      <c r="I76" s="149"/>
      <c r="J76" s="150" t="s">
        <v>52</v>
      </c>
      <c r="K76" s="147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53"/>
      <c r="C77" s="154"/>
      <c r="D77" s="154"/>
      <c r="E77" s="154"/>
      <c r="F77" s="154"/>
      <c r="G77" s="154"/>
      <c r="H77" s="154"/>
      <c r="I77" s="155"/>
      <c r="J77" s="154"/>
      <c r="K77" s="154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56"/>
      <c r="C81" s="157"/>
      <c r="D81" s="157"/>
      <c r="E81" s="157"/>
      <c r="F81" s="157"/>
      <c r="G81" s="157"/>
      <c r="H81" s="157"/>
      <c r="I81" s="158"/>
      <c r="J81" s="157"/>
      <c r="K81" s="157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155</v>
      </c>
      <c r="D82" s="37"/>
      <c r="E82" s="37"/>
      <c r="F82" s="37"/>
      <c r="G82" s="37"/>
      <c r="H82" s="37"/>
      <c r="I82" s="119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119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119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23.25" customHeight="1">
      <c r="A85" s="35"/>
      <c r="B85" s="36"/>
      <c r="C85" s="37"/>
      <c r="D85" s="37"/>
      <c r="E85" s="337" t="str">
        <f>E7</f>
        <v>Detské jasle Komárno - výstavba zariadenia služieb rodinného a pracovného života</v>
      </c>
      <c r="F85" s="338"/>
      <c r="G85" s="338"/>
      <c r="H85" s="338"/>
      <c r="I85" s="119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150</v>
      </c>
      <c r="D86" s="23"/>
      <c r="E86" s="23"/>
      <c r="F86" s="23"/>
      <c r="G86" s="23"/>
      <c r="H86" s="23"/>
      <c r="I86" s="112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37" t="s">
        <v>151</v>
      </c>
      <c r="F87" s="336"/>
      <c r="G87" s="336"/>
      <c r="H87" s="336"/>
      <c r="I87" s="119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152</v>
      </c>
      <c r="D88" s="37"/>
      <c r="E88" s="37"/>
      <c r="F88" s="37"/>
      <c r="G88" s="37"/>
      <c r="H88" s="37"/>
      <c r="I88" s="119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305" t="str">
        <f>E11</f>
        <v>01 - SO-01.1  Architektúra a statika</v>
      </c>
      <c r="F89" s="336"/>
      <c r="G89" s="336"/>
      <c r="H89" s="336"/>
      <c r="I89" s="119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119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19</v>
      </c>
      <c r="D91" s="37"/>
      <c r="E91" s="37"/>
      <c r="F91" s="28" t="str">
        <f>F14</f>
        <v>Komárno, Ul. gen. Klapku, p. č. 7046/4, 7051/393</v>
      </c>
      <c r="G91" s="37"/>
      <c r="H91" s="37"/>
      <c r="I91" s="120" t="s">
        <v>21</v>
      </c>
      <c r="J91" s="67" t="str">
        <f>IF(J14="","",J14)</f>
        <v>21. 4. 2020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119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23</v>
      </c>
      <c r="D93" s="37"/>
      <c r="E93" s="37"/>
      <c r="F93" s="28" t="str">
        <f>E17</f>
        <v>Amante n. o., Marcelová</v>
      </c>
      <c r="G93" s="37"/>
      <c r="H93" s="37"/>
      <c r="I93" s="120" t="s">
        <v>29</v>
      </c>
      <c r="J93" s="33" t="str">
        <f>E23</f>
        <v>Ing. Olivér Csémy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27</v>
      </c>
      <c r="D94" s="37"/>
      <c r="E94" s="37"/>
      <c r="F94" s="28" t="str">
        <f>IF(E20="","",E20)</f>
        <v>Vyplň údaj</v>
      </c>
      <c r="G94" s="37"/>
      <c r="H94" s="37"/>
      <c r="I94" s="120" t="s">
        <v>32</v>
      </c>
      <c r="J94" s="33" t="str">
        <f>E26</f>
        <v xml:space="preserve"> 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119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9" t="s">
        <v>156</v>
      </c>
      <c r="D96" s="160"/>
      <c r="E96" s="160"/>
      <c r="F96" s="160"/>
      <c r="G96" s="160"/>
      <c r="H96" s="160"/>
      <c r="I96" s="161"/>
      <c r="J96" s="162" t="s">
        <v>157</v>
      </c>
      <c r="K96" s="160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119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63" t="s">
        <v>158</v>
      </c>
      <c r="D98" s="37"/>
      <c r="E98" s="37"/>
      <c r="F98" s="37"/>
      <c r="G98" s="37"/>
      <c r="H98" s="37"/>
      <c r="I98" s="119"/>
      <c r="J98" s="85">
        <f>J147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159</v>
      </c>
    </row>
    <row r="99" spans="1:47" s="9" customFormat="1" ht="24.95" customHeight="1">
      <c r="B99" s="164"/>
      <c r="C99" s="165"/>
      <c r="D99" s="166" t="s">
        <v>160</v>
      </c>
      <c r="E99" s="167"/>
      <c r="F99" s="167"/>
      <c r="G99" s="167"/>
      <c r="H99" s="167"/>
      <c r="I99" s="168"/>
      <c r="J99" s="169">
        <f>J148</f>
        <v>0</v>
      </c>
      <c r="K99" s="165"/>
      <c r="L99" s="170"/>
    </row>
    <row r="100" spans="1:47" s="10" customFormat="1" ht="19.899999999999999" customHeight="1">
      <c r="B100" s="171"/>
      <c r="C100" s="105"/>
      <c r="D100" s="172" t="s">
        <v>161</v>
      </c>
      <c r="E100" s="173"/>
      <c r="F100" s="173"/>
      <c r="G100" s="173"/>
      <c r="H100" s="173"/>
      <c r="I100" s="174"/>
      <c r="J100" s="175">
        <f>J149</f>
        <v>0</v>
      </c>
      <c r="K100" s="105"/>
      <c r="L100" s="176"/>
    </row>
    <row r="101" spans="1:47" s="10" customFormat="1" ht="19.899999999999999" customHeight="1">
      <c r="B101" s="171"/>
      <c r="C101" s="105"/>
      <c r="D101" s="172" t="s">
        <v>162</v>
      </c>
      <c r="E101" s="173"/>
      <c r="F101" s="173"/>
      <c r="G101" s="173"/>
      <c r="H101" s="173"/>
      <c r="I101" s="174"/>
      <c r="J101" s="175">
        <f>J191</f>
        <v>0</v>
      </c>
      <c r="K101" s="105"/>
      <c r="L101" s="176"/>
    </row>
    <row r="102" spans="1:47" s="10" customFormat="1" ht="19.899999999999999" customHeight="1">
      <c r="B102" s="171"/>
      <c r="C102" s="105"/>
      <c r="D102" s="172" t="s">
        <v>163</v>
      </c>
      <c r="E102" s="173"/>
      <c r="F102" s="173"/>
      <c r="G102" s="173"/>
      <c r="H102" s="173"/>
      <c r="I102" s="174"/>
      <c r="J102" s="175">
        <f>J265</f>
        <v>0</v>
      </c>
      <c r="K102" s="105"/>
      <c r="L102" s="176"/>
    </row>
    <row r="103" spans="1:47" s="10" customFormat="1" ht="19.899999999999999" customHeight="1">
      <c r="B103" s="171"/>
      <c r="C103" s="105"/>
      <c r="D103" s="172" t="s">
        <v>164</v>
      </c>
      <c r="E103" s="173"/>
      <c r="F103" s="173"/>
      <c r="G103" s="173"/>
      <c r="H103" s="173"/>
      <c r="I103" s="174"/>
      <c r="J103" s="175">
        <f>J359</f>
        <v>0</v>
      </c>
      <c r="K103" s="105"/>
      <c r="L103" s="176"/>
    </row>
    <row r="104" spans="1:47" s="10" customFormat="1" ht="19.899999999999999" customHeight="1">
      <c r="B104" s="171"/>
      <c r="C104" s="105"/>
      <c r="D104" s="172" t="s">
        <v>165</v>
      </c>
      <c r="E104" s="173"/>
      <c r="F104" s="173"/>
      <c r="G104" s="173"/>
      <c r="H104" s="173"/>
      <c r="I104" s="174"/>
      <c r="J104" s="175">
        <f>J457</f>
        <v>0</v>
      </c>
      <c r="K104" s="105"/>
      <c r="L104" s="176"/>
    </row>
    <row r="105" spans="1:47" s="10" customFormat="1" ht="19.899999999999999" customHeight="1">
      <c r="B105" s="171"/>
      <c r="C105" s="105"/>
      <c r="D105" s="172" t="s">
        <v>166</v>
      </c>
      <c r="E105" s="173"/>
      <c r="F105" s="173"/>
      <c r="G105" s="173"/>
      <c r="H105" s="173"/>
      <c r="I105" s="174"/>
      <c r="J105" s="175">
        <f>J466</f>
        <v>0</v>
      </c>
      <c r="K105" s="105"/>
      <c r="L105" s="176"/>
    </row>
    <row r="106" spans="1:47" s="10" customFormat="1" ht="19.899999999999999" customHeight="1">
      <c r="B106" s="171"/>
      <c r="C106" s="105"/>
      <c r="D106" s="172" t="s">
        <v>167</v>
      </c>
      <c r="E106" s="173"/>
      <c r="F106" s="173"/>
      <c r="G106" s="173"/>
      <c r="H106" s="173"/>
      <c r="I106" s="174"/>
      <c r="J106" s="175">
        <f>J610</f>
        <v>0</v>
      </c>
      <c r="K106" s="105"/>
      <c r="L106" s="176"/>
    </row>
    <row r="107" spans="1:47" s="10" customFormat="1" ht="19.899999999999999" customHeight="1">
      <c r="B107" s="171"/>
      <c r="C107" s="105"/>
      <c r="D107" s="172" t="s">
        <v>168</v>
      </c>
      <c r="E107" s="173"/>
      <c r="F107" s="173"/>
      <c r="G107" s="173"/>
      <c r="H107" s="173"/>
      <c r="I107" s="174"/>
      <c r="J107" s="175">
        <f>J654</f>
        <v>0</v>
      </c>
      <c r="K107" s="105"/>
      <c r="L107" s="176"/>
    </row>
    <row r="108" spans="1:47" s="9" customFormat="1" ht="24.95" customHeight="1">
      <c r="B108" s="164"/>
      <c r="C108" s="165"/>
      <c r="D108" s="166" t="s">
        <v>169</v>
      </c>
      <c r="E108" s="167"/>
      <c r="F108" s="167"/>
      <c r="G108" s="167"/>
      <c r="H108" s="167"/>
      <c r="I108" s="168"/>
      <c r="J108" s="169">
        <f>J656</f>
        <v>0</v>
      </c>
      <c r="K108" s="165"/>
      <c r="L108" s="170"/>
    </row>
    <row r="109" spans="1:47" s="10" customFormat="1" ht="19.899999999999999" customHeight="1">
      <c r="B109" s="171"/>
      <c r="C109" s="105"/>
      <c r="D109" s="172" t="s">
        <v>170</v>
      </c>
      <c r="E109" s="173"/>
      <c r="F109" s="173"/>
      <c r="G109" s="173"/>
      <c r="H109" s="173"/>
      <c r="I109" s="174"/>
      <c r="J109" s="175">
        <f>J657</f>
        <v>0</v>
      </c>
      <c r="K109" s="105"/>
      <c r="L109" s="176"/>
    </row>
    <row r="110" spans="1:47" s="10" customFormat="1" ht="19.899999999999999" customHeight="1">
      <c r="B110" s="171"/>
      <c r="C110" s="105"/>
      <c r="D110" s="172" t="s">
        <v>171</v>
      </c>
      <c r="E110" s="173"/>
      <c r="F110" s="173"/>
      <c r="G110" s="173"/>
      <c r="H110" s="173"/>
      <c r="I110" s="174"/>
      <c r="J110" s="175">
        <f>J677</f>
        <v>0</v>
      </c>
      <c r="K110" s="105"/>
      <c r="L110" s="176"/>
    </row>
    <row r="111" spans="1:47" s="10" customFormat="1" ht="19.899999999999999" customHeight="1">
      <c r="B111" s="171"/>
      <c r="C111" s="105"/>
      <c r="D111" s="172" t="s">
        <v>172</v>
      </c>
      <c r="E111" s="173"/>
      <c r="F111" s="173"/>
      <c r="G111" s="173"/>
      <c r="H111" s="173"/>
      <c r="I111" s="174"/>
      <c r="J111" s="175">
        <f>J691</f>
        <v>0</v>
      </c>
      <c r="K111" s="105"/>
      <c r="L111" s="176"/>
    </row>
    <row r="112" spans="1:47" s="10" customFormat="1" ht="19.899999999999999" customHeight="1">
      <c r="B112" s="171"/>
      <c r="C112" s="105"/>
      <c r="D112" s="172" t="s">
        <v>173</v>
      </c>
      <c r="E112" s="173"/>
      <c r="F112" s="173"/>
      <c r="G112" s="173"/>
      <c r="H112" s="173"/>
      <c r="I112" s="174"/>
      <c r="J112" s="175">
        <f>J750</f>
        <v>0</v>
      </c>
      <c r="K112" s="105"/>
      <c r="L112" s="176"/>
    </row>
    <row r="113" spans="1:31" s="10" customFormat="1" ht="19.899999999999999" customHeight="1">
      <c r="B113" s="171"/>
      <c r="C113" s="105"/>
      <c r="D113" s="172" t="s">
        <v>174</v>
      </c>
      <c r="E113" s="173"/>
      <c r="F113" s="173"/>
      <c r="G113" s="173"/>
      <c r="H113" s="173"/>
      <c r="I113" s="174"/>
      <c r="J113" s="175">
        <f>J754</f>
        <v>0</v>
      </c>
      <c r="K113" s="105"/>
      <c r="L113" s="176"/>
    </row>
    <row r="114" spans="1:31" s="10" customFormat="1" ht="19.899999999999999" customHeight="1">
      <c r="B114" s="171"/>
      <c r="C114" s="105"/>
      <c r="D114" s="172" t="s">
        <v>175</v>
      </c>
      <c r="E114" s="173"/>
      <c r="F114" s="173"/>
      <c r="G114" s="173"/>
      <c r="H114" s="173"/>
      <c r="I114" s="174"/>
      <c r="J114" s="175">
        <f>J839</f>
        <v>0</v>
      </c>
      <c r="K114" s="105"/>
      <c r="L114" s="176"/>
    </row>
    <row r="115" spans="1:31" s="10" customFormat="1" ht="19.899999999999999" customHeight="1">
      <c r="B115" s="171"/>
      <c r="C115" s="105"/>
      <c r="D115" s="172" t="s">
        <v>176</v>
      </c>
      <c r="E115" s="173"/>
      <c r="F115" s="173"/>
      <c r="G115" s="173"/>
      <c r="H115" s="173"/>
      <c r="I115" s="174"/>
      <c r="J115" s="175">
        <f>J894</f>
        <v>0</v>
      </c>
      <c r="K115" s="105"/>
      <c r="L115" s="176"/>
    </row>
    <row r="116" spans="1:31" s="10" customFormat="1" ht="19.899999999999999" customHeight="1">
      <c r="B116" s="171"/>
      <c r="C116" s="105"/>
      <c r="D116" s="172" t="s">
        <v>177</v>
      </c>
      <c r="E116" s="173"/>
      <c r="F116" s="173"/>
      <c r="G116" s="173"/>
      <c r="H116" s="173"/>
      <c r="I116" s="174"/>
      <c r="J116" s="175">
        <f>J923</f>
        <v>0</v>
      </c>
      <c r="K116" s="105"/>
      <c r="L116" s="176"/>
    </row>
    <row r="117" spans="1:31" s="10" customFormat="1" ht="19.899999999999999" customHeight="1">
      <c r="B117" s="171"/>
      <c r="C117" s="105"/>
      <c r="D117" s="172" t="s">
        <v>178</v>
      </c>
      <c r="E117" s="173"/>
      <c r="F117" s="173"/>
      <c r="G117" s="173"/>
      <c r="H117" s="173"/>
      <c r="I117" s="174"/>
      <c r="J117" s="175">
        <f>J952</f>
        <v>0</v>
      </c>
      <c r="K117" s="105"/>
      <c r="L117" s="176"/>
    </row>
    <row r="118" spans="1:31" s="10" customFormat="1" ht="19.899999999999999" customHeight="1">
      <c r="B118" s="171"/>
      <c r="C118" s="105"/>
      <c r="D118" s="172" t="s">
        <v>179</v>
      </c>
      <c r="E118" s="173"/>
      <c r="F118" s="173"/>
      <c r="G118" s="173"/>
      <c r="H118" s="173"/>
      <c r="I118" s="174"/>
      <c r="J118" s="175">
        <f>J1043</f>
        <v>0</v>
      </c>
      <c r="K118" s="105"/>
      <c r="L118" s="176"/>
    </row>
    <row r="119" spans="1:31" s="10" customFormat="1" ht="19.899999999999999" customHeight="1">
      <c r="B119" s="171"/>
      <c r="C119" s="105"/>
      <c r="D119" s="172" t="s">
        <v>180</v>
      </c>
      <c r="E119" s="173"/>
      <c r="F119" s="173"/>
      <c r="G119" s="173"/>
      <c r="H119" s="173"/>
      <c r="I119" s="174"/>
      <c r="J119" s="175">
        <f>J1088</f>
        <v>0</v>
      </c>
      <c r="K119" s="105"/>
      <c r="L119" s="176"/>
    </row>
    <row r="120" spans="1:31" s="10" customFormat="1" ht="19.899999999999999" customHeight="1">
      <c r="B120" s="171"/>
      <c r="C120" s="105"/>
      <c r="D120" s="172" t="s">
        <v>181</v>
      </c>
      <c r="E120" s="173"/>
      <c r="F120" s="173"/>
      <c r="G120" s="173"/>
      <c r="H120" s="173"/>
      <c r="I120" s="174"/>
      <c r="J120" s="175">
        <f>J1119</f>
        <v>0</v>
      </c>
      <c r="K120" s="105"/>
      <c r="L120" s="176"/>
    </row>
    <row r="121" spans="1:31" s="10" customFormat="1" ht="19.899999999999999" customHeight="1">
      <c r="B121" s="171"/>
      <c r="C121" s="105"/>
      <c r="D121" s="172" t="s">
        <v>182</v>
      </c>
      <c r="E121" s="173"/>
      <c r="F121" s="173"/>
      <c r="G121" s="173"/>
      <c r="H121" s="173"/>
      <c r="I121" s="174"/>
      <c r="J121" s="175">
        <f>J1160</f>
        <v>0</v>
      </c>
      <c r="K121" s="105"/>
      <c r="L121" s="176"/>
    </row>
    <row r="122" spans="1:31" s="10" customFormat="1" ht="19.899999999999999" customHeight="1">
      <c r="B122" s="171"/>
      <c r="C122" s="105"/>
      <c r="D122" s="172" t="s">
        <v>183</v>
      </c>
      <c r="E122" s="173"/>
      <c r="F122" s="173"/>
      <c r="G122" s="173"/>
      <c r="H122" s="173"/>
      <c r="I122" s="174"/>
      <c r="J122" s="175">
        <f>J1221</f>
        <v>0</v>
      </c>
      <c r="K122" s="105"/>
      <c r="L122" s="176"/>
    </row>
    <row r="123" spans="1:31" s="10" customFormat="1" ht="19.899999999999999" customHeight="1">
      <c r="B123" s="171"/>
      <c r="C123" s="105"/>
      <c r="D123" s="172" t="s">
        <v>184</v>
      </c>
      <c r="E123" s="173"/>
      <c r="F123" s="173"/>
      <c r="G123" s="173"/>
      <c r="H123" s="173"/>
      <c r="I123" s="174"/>
      <c r="J123" s="175">
        <f>J1247</f>
        <v>0</v>
      </c>
      <c r="K123" s="105"/>
      <c r="L123" s="176"/>
    </row>
    <row r="124" spans="1:31" s="10" customFormat="1" ht="19.899999999999999" customHeight="1">
      <c r="B124" s="171"/>
      <c r="C124" s="105"/>
      <c r="D124" s="172" t="s">
        <v>185</v>
      </c>
      <c r="E124" s="173"/>
      <c r="F124" s="173"/>
      <c r="G124" s="173"/>
      <c r="H124" s="173"/>
      <c r="I124" s="174"/>
      <c r="J124" s="175">
        <f>J1259</f>
        <v>0</v>
      </c>
      <c r="K124" s="105"/>
      <c r="L124" s="176"/>
    </row>
    <row r="125" spans="1:31" s="10" customFormat="1" ht="19.899999999999999" customHeight="1">
      <c r="B125" s="171"/>
      <c r="C125" s="105"/>
      <c r="D125" s="172" t="s">
        <v>186</v>
      </c>
      <c r="E125" s="173"/>
      <c r="F125" s="173"/>
      <c r="G125" s="173"/>
      <c r="H125" s="173"/>
      <c r="I125" s="174"/>
      <c r="J125" s="175">
        <f>J1293</f>
        <v>0</v>
      </c>
      <c r="K125" s="105"/>
      <c r="L125" s="176"/>
    </row>
    <row r="126" spans="1:31" s="2" customFormat="1" ht="21.75" customHeight="1">
      <c r="A126" s="35"/>
      <c r="B126" s="36"/>
      <c r="C126" s="37"/>
      <c r="D126" s="37"/>
      <c r="E126" s="37"/>
      <c r="F126" s="37"/>
      <c r="G126" s="37"/>
      <c r="H126" s="37"/>
      <c r="I126" s="119"/>
      <c r="J126" s="37"/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6.95" customHeight="1">
      <c r="A127" s="35"/>
      <c r="B127" s="55"/>
      <c r="C127" s="56"/>
      <c r="D127" s="56"/>
      <c r="E127" s="56"/>
      <c r="F127" s="56"/>
      <c r="G127" s="56"/>
      <c r="H127" s="56"/>
      <c r="I127" s="155"/>
      <c r="J127" s="56"/>
      <c r="K127" s="56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31" spans="1:31" s="2" customFormat="1" ht="6.95" customHeight="1">
      <c r="A131" s="35"/>
      <c r="B131" s="57"/>
      <c r="C131" s="58"/>
      <c r="D131" s="58"/>
      <c r="E131" s="58"/>
      <c r="F131" s="58"/>
      <c r="G131" s="58"/>
      <c r="H131" s="58"/>
      <c r="I131" s="158"/>
      <c r="J131" s="58"/>
      <c r="K131" s="58"/>
      <c r="L131" s="52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pans="1:31" s="2" customFormat="1" ht="24.95" customHeight="1">
      <c r="A132" s="35"/>
      <c r="B132" s="36"/>
      <c r="C132" s="24" t="s">
        <v>188</v>
      </c>
      <c r="D132" s="37"/>
      <c r="E132" s="37"/>
      <c r="F132" s="37"/>
      <c r="G132" s="37"/>
      <c r="H132" s="37"/>
      <c r="I132" s="119"/>
      <c r="J132" s="37"/>
      <c r="K132" s="37"/>
      <c r="L132" s="52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pans="1:31" s="2" customFormat="1" ht="6.95" customHeight="1">
      <c r="A133" s="35"/>
      <c r="B133" s="36"/>
      <c r="C133" s="37"/>
      <c r="D133" s="37"/>
      <c r="E133" s="37"/>
      <c r="F133" s="37"/>
      <c r="G133" s="37"/>
      <c r="H133" s="37"/>
      <c r="I133" s="119"/>
      <c r="J133" s="37"/>
      <c r="K133" s="37"/>
      <c r="L133" s="52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4" spans="1:31" s="2" customFormat="1" ht="12" customHeight="1">
      <c r="A134" s="35"/>
      <c r="B134" s="36"/>
      <c r="C134" s="30" t="s">
        <v>15</v>
      </c>
      <c r="D134" s="37"/>
      <c r="E134" s="37"/>
      <c r="F134" s="37"/>
      <c r="G134" s="37"/>
      <c r="H134" s="37"/>
      <c r="I134" s="119"/>
      <c r="J134" s="37"/>
      <c r="K134" s="37"/>
      <c r="L134" s="52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</row>
    <row r="135" spans="1:31" s="2" customFormat="1" ht="23.25" customHeight="1">
      <c r="A135" s="35"/>
      <c r="B135" s="36"/>
      <c r="C135" s="37"/>
      <c r="D135" s="37"/>
      <c r="E135" s="337" t="str">
        <f>E7</f>
        <v>Detské jasle Komárno - výstavba zariadenia služieb rodinného a pracovného života</v>
      </c>
      <c r="F135" s="338"/>
      <c r="G135" s="338"/>
      <c r="H135" s="338"/>
      <c r="I135" s="119"/>
      <c r="J135" s="37"/>
      <c r="K135" s="37"/>
      <c r="L135" s="52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</row>
    <row r="136" spans="1:31" s="1" customFormat="1" ht="12" customHeight="1">
      <c r="B136" s="22"/>
      <c r="C136" s="30" t="s">
        <v>150</v>
      </c>
      <c r="D136" s="23"/>
      <c r="E136" s="23"/>
      <c r="F136" s="23"/>
      <c r="G136" s="23"/>
      <c r="H136" s="23"/>
      <c r="I136" s="112"/>
      <c r="J136" s="23"/>
      <c r="K136" s="23"/>
      <c r="L136" s="21"/>
    </row>
    <row r="137" spans="1:31" s="2" customFormat="1" ht="16.5" customHeight="1">
      <c r="A137" s="35"/>
      <c r="B137" s="36"/>
      <c r="C137" s="37"/>
      <c r="D137" s="37"/>
      <c r="E137" s="337" t="s">
        <v>151</v>
      </c>
      <c r="F137" s="336"/>
      <c r="G137" s="336"/>
      <c r="H137" s="336"/>
      <c r="I137" s="119"/>
      <c r="J137" s="37"/>
      <c r="K137" s="37"/>
      <c r="L137" s="52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</row>
    <row r="138" spans="1:31" s="2" customFormat="1" ht="12" customHeight="1">
      <c r="A138" s="35"/>
      <c r="B138" s="36"/>
      <c r="C138" s="30" t="s">
        <v>152</v>
      </c>
      <c r="D138" s="37"/>
      <c r="E138" s="37"/>
      <c r="F138" s="37"/>
      <c r="G138" s="37"/>
      <c r="H138" s="37"/>
      <c r="I138" s="119"/>
      <c r="J138" s="37"/>
      <c r="K138" s="37"/>
      <c r="L138" s="52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</row>
    <row r="139" spans="1:31" s="2" customFormat="1" ht="16.5" customHeight="1">
      <c r="A139" s="35"/>
      <c r="B139" s="36"/>
      <c r="C139" s="37"/>
      <c r="D139" s="37"/>
      <c r="E139" s="305" t="str">
        <f>E11</f>
        <v>01 - SO-01.1  Architektúra a statika</v>
      </c>
      <c r="F139" s="336"/>
      <c r="G139" s="336"/>
      <c r="H139" s="336"/>
      <c r="I139" s="119"/>
      <c r="J139" s="37"/>
      <c r="K139" s="37"/>
      <c r="L139" s="52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</row>
    <row r="140" spans="1:31" s="2" customFormat="1" ht="6.95" customHeight="1">
      <c r="A140" s="35"/>
      <c r="B140" s="36"/>
      <c r="C140" s="37"/>
      <c r="D140" s="37"/>
      <c r="E140" s="37"/>
      <c r="F140" s="37"/>
      <c r="G140" s="37"/>
      <c r="H140" s="37"/>
      <c r="I140" s="119"/>
      <c r="J140" s="37"/>
      <c r="K140" s="37"/>
      <c r="L140" s="52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</row>
    <row r="141" spans="1:31" s="2" customFormat="1" ht="12" customHeight="1">
      <c r="A141" s="35"/>
      <c r="B141" s="36"/>
      <c r="C141" s="30" t="s">
        <v>19</v>
      </c>
      <c r="D141" s="37"/>
      <c r="E141" s="37"/>
      <c r="F141" s="28" t="str">
        <f>F14</f>
        <v>Komárno, Ul. gen. Klapku, p. č. 7046/4, 7051/393</v>
      </c>
      <c r="G141" s="37"/>
      <c r="H141" s="37"/>
      <c r="I141" s="120" t="s">
        <v>21</v>
      </c>
      <c r="J141" s="67" t="str">
        <f>IF(J14="","",J14)</f>
        <v>21. 4. 2020</v>
      </c>
      <c r="K141" s="37"/>
      <c r="L141" s="52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</row>
    <row r="142" spans="1:31" s="2" customFormat="1" ht="6.95" customHeight="1">
      <c r="A142" s="35"/>
      <c r="B142" s="36"/>
      <c r="C142" s="37"/>
      <c r="D142" s="37"/>
      <c r="E142" s="37"/>
      <c r="F142" s="37"/>
      <c r="G142" s="37"/>
      <c r="H142" s="37"/>
      <c r="I142" s="119"/>
      <c r="J142" s="37"/>
      <c r="K142" s="37"/>
      <c r="L142" s="52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</row>
    <row r="143" spans="1:31" s="2" customFormat="1" ht="15.2" customHeight="1">
      <c r="A143" s="35"/>
      <c r="B143" s="36"/>
      <c r="C143" s="30" t="s">
        <v>23</v>
      </c>
      <c r="D143" s="37"/>
      <c r="E143" s="37"/>
      <c r="F143" s="28" t="str">
        <f>E17</f>
        <v>Amante n. o., Marcelová</v>
      </c>
      <c r="G143" s="37"/>
      <c r="H143" s="37"/>
      <c r="I143" s="120" t="s">
        <v>29</v>
      </c>
      <c r="J143" s="33" t="str">
        <f>E23</f>
        <v>Ing. Olivér Csémy</v>
      </c>
      <c r="K143" s="37"/>
      <c r="L143" s="52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</row>
    <row r="144" spans="1:31" s="2" customFormat="1" ht="15.2" customHeight="1">
      <c r="A144" s="35"/>
      <c r="B144" s="36"/>
      <c r="C144" s="30" t="s">
        <v>27</v>
      </c>
      <c r="D144" s="37"/>
      <c r="E144" s="37"/>
      <c r="F144" s="28" t="str">
        <f>IF(E20="","",E20)</f>
        <v>Vyplň údaj</v>
      </c>
      <c r="G144" s="37"/>
      <c r="H144" s="37"/>
      <c r="I144" s="120" t="s">
        <v>32</v>
      </c>
      <c r="J144" s="33" t="str">
        <f>E26</f>
        <v xml:space="preserve"> </v>
      </c>
      <c r="K144" s="37"/>
      <c r="L144" s="52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</row>
    <row r="145" spans="1:65" s="2" customFormat="1" ht="10.35" customHeight="1">
      <c r="A145" s="35"/>
      <c r="B145" s="36"/>
      <c r="C145" s="37"/>
      <c r="D145" s="37"/>
      <c r="E145" s="37"/>
      <c r="F145" s="37"/>
      <c r="G145" s="37"/>
      <c r="H145" s="37"/>
      <c r="I145" s="119"/>
      <c r="J145" s="37"/>
      <c r="K145" s="37"/>
      <c r="L145" s="52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</row>
    <row r="146" spans="1:65" s="11" customFormat="1" ht="57.75" customHeight="1">
      <c r="A146" s="177"/>
      <c r="B146" s="178"/>
      <c r="C146" s="179" t="s">
        <v>189</v>
      </c>
      <c r="D146" s="180" t="s">
        <v>61</v>
      </c>
      <c r="E146" s="180" t="s">
        <v>57</v>
      </c>
      <c r="F146" s="180" t="s">
        <v>58</v>
      </c>
      <c r="G146" s="180" t="s">
        <v>190</v>
      </c>
      <c r="H146" s="180" t="s">
        <v>191</v>
      </c>
      <c r="I146" s="181" t="s">
        <v>3986</v>
      </c>
      <c r="J146" s="182" t="s">
        <v>3987</v>
      </c>
      <c r="K146" s="183" t="s">
        <v>192</v>
      </c>
      <c r="L146" s="286" t="s">
        <v>3988</v>
      </c>
      <c r="M146" s="76" t="s">
        <v>1</v>
      </c>
      <c r="N146" s="77" t="s">
        <v>40</v>
      </c>
      <c r="O146" s="77" t="s">
        <v>193</v>
      </c>
      <c r="P146" s="77" t="s">
        <v>194</v>
      </c>
      <c r="Q146" s="77" t="s">
        <v>195</v>
      </c>
      <c r="R146" s="77" t="s">
        <v>196</v>
      </c>
      <c r="S146" s="77" t="s">
        <v>197</v>
      </c>
      <c r="T146" s="78" t="s">
        <v>198</v>
      </c>
      <c r="U146" s="177"/>
      <c r="V146" s="177"/>
      <c r="W146" s="177"/>
      <c r="X146" s="177"/>
      <c r="Y146" s="177"/>
      <c r="Z146" s="177"/>
      <c r="AA146" s="177"/>
      <c r="AB146" s="177"/>
      <c r="AC146" s="177"/>
      <c r="AD146" s="177"/>
      <c r="AE146" s="177"/>
    </row>
    <row r="147" spans="1:65" s="2" customFormat="1" ht="22.9" customHeight="1">
      <c r="A147" s="35"/>
      <c r="B147" s="36"/>
      <c r="C147" s="83" t="s">
        <v>158</v>
      </c>
      <c r="D147" s="37"/>
      <c r="E147" s="37"/>
      <c r="F147" s="37"/>
      <c r="G147" s="37"/>
      <c r="H147" s="37"/>
      <c r="I147" s="119"/>
      <c r="J147" s="184">
        <f>BK147</f>
        <v>0</v>
      </c>
      <c r="K147" s="37"/>
      <c r="L147" s="40"/>
      <c r="M147" s="79"/>
      <c r="N147" s="185"/>
      <c r="O147" s="80"/>
      <c r="P147" s="186" t="e">
        <f>P148+P656+#REF!</f>
        <v>#REF!</v>
      </c>
      <c r="Q147" s="80"/>
      <c r="R147" s="186" t="e">
        <f>R148+R656+#REF!</f>
        <v>#REF!</v>
      </c>
      <c r="S147" s="80"/>
      <c r="T147" s="187" t="e">
        <f>T148+T656+#REF!</f>
        <v>#REF!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18" t="s">
        <v>75</v>
      </c>
      <c r="AU147" s="18" t="s">
        <v>159</v>
      </c>
      <c r="BK147" s="188">
        <f>BK148+BK656</f>
        <v>0</v>
      </c>
    </row>
    <row r="148" spans="1:65" s="12" customFormat="1" ht="25.9" customHeight="1">
      <c r="B148" s="189"/>
      <c r="C148" s="190"/>
      <c r="D148" s="191" t="s">
        <v>75</v>
      </c>
      <c r="E148" s="192" t="s">
        <v>199</v>
      </c>
      <c r="F148" s="192" t="s">
        <v>200</v>
      </c>
      <c r="G148" s="190"/>
      <c r="H148" s="190"/>
      <c r="I148" s="193"/>
      <c r="J148" s="194">
        <f>BK148</f>
        <v>0</v>
      </c>
      <c r="K148" s="190"/>
      <c r="L148" s="195"/>
      <c r="M148" s="196"/>
      <c r="N148" s="197"/>
      <c r="O148" s="197"/>
      <c r="P148" s="198">
        <f>P149+P191+P265+P359+P457+P466+P610+P654</f>
        <v>0</v>
      </c>
      <c r="Q148" s="197"/>
      <c r="R148" s="198">
        <f>R149+R191+R265+R359+R457+R466+R610+R654</f>
        <v>699.4445915</v>
      </c>
      <c r="S148" s="197"/>
      <c r="T148" s="199">
        <f>T149+T191+T265+T359+T457+T466+T610+T654</f>
        <v>0</v>
      </c>
      <c r="AR148" s="200" t="s">
        <v>83</v>
      </c>
      <c r="AT148" s="201" t="s">
        <v>75</v>
      </c>
      <c r="AU148" s="201" t="s">
        <v>76</v>
      </c>
      <c r="AY148" s="200" t="s">
        <v>201</v>
      </c>
      <c r="BK148" s="202">
        <f>BK149+BK191+BK265+BK359+BK457+BK466+BK610+BK654</f>
        <v>0</v>
      </c>
    </row>
    <row r="149" spans="1:65" s="12" customFormat="1" ht="22.9" customHeight="1">
      <c r="B149" s="189"/>
      <c r="C149" s="190"/>
      <c r="D149" s="191" t="s">
        <v>75</v>
      </c>
      <c r="E149" s="203" t="s">
        <v>83</v>
      </c>
      <c r="F149" s="203" t="s">
        <v>202</v>
      </c>
      <c r="G149" s="190"/>
      <c r="H149" s="190"/>
      <c r="I149" s="193"/>
      <c r="J149" s="204">
        <f>BK149</f>
        <v>0</v>
      </c>
      <c r="K149" s="190"/>
      <c r="L149" s="195"/>
      <c r="M149" s="196"/>
      <c r="N149" s="197"/>
      <c r="O149" s="197"/>
      <c r="P149" s="198">
        <f>SUM(P150:P190)</f>
        <v>0</v>
      </c>
      <c r="Q149" s="197"/>
      <c r="R149" s="198">
        <f>SUM(R150:R190)</f>
        <v>0</v>
      </c>
      <c r="S149" s="197"/>
      <c r="T149" s="199">
        <f>SUM(T150:T190)</f>
        <v>0</v>
      </c>
      <c r="AR149" s="200" t="s">
        <v>83</v>
      </c>
      <c r="AT149" s="201" t="s">
        <v>75</v>
      </c>
      <c r="AU149" s="201" t="s">
        <v>83</v>
      </c>
      <c r="AY149" s="200" t="s">
        <v>201</v>
      </c>
      <c r="BK149" s="202">
        <f>SUM(BK150:BK190)</f>
        <v>0</v>
      </c>
    </row>
    <row r="150" spans="1:65" s="2" customFormat="1" ht="27.75" customHeight="1">
      <c r="A150" s="35"/>
      <c r="B150" s="36"/>
      <c r="C150" s="205" t="s">
        <v>83</v>
      </c>
      <c r="D150" s="205" t="s">
        <v>203</v>
      </c>
      <c r="E150" s="206" t="s">
        <v>204</v>
      </c>
      <c r="F150" s="207" t="s">
        <v>205</v>
      </c>
      <c r="G150" s="208" t="s">
        <v>206</v>
      </c>
      <c r="H150" s="209">
        <v>38.5</v>
      </c>
      <c r="I150" s="210"/>
      <c r="J150" s="211">
        <f>ROUND(I150*H150,2)</f>
        <v>0</v>
      </c>
      <c r="K150" s="212"/>
      <c r="L150" s="40"/>
      <c r="M150" s="213" t="s">
        <v>1</v>
      </c>
      <c r="N150" s="214" t="s">
        <v>42</v>
      </c>
      <c r="O150" s="72"/>
      <c r="P150" s="215">
        <f>O150*H150</f>
        <v>0</v>
      </c>
      <c r="Q150" s="215">
        <v>0</v>
      </c>
      <c r="R150" s="215">
        <f>Q150*H150</f>
        <v>0</v>
      </c>
      <c r="S150" s="215">
        <v>0</v>
      </c>
      <c r="T150" s="216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17" t="s">
        <v>207</v>
      </c>
      <c r="AT150" s="217" t="s">
        <v>203</v>
      </c>
      <c r="AU150" s="217" t="s">
        <v>88</v>
      </c>
      <c r="AY150" s="18" t="s">
        <v>201</v>
      </c>
      <c r="BE150" s="218">
        <f>IF(N150="základná",J150,0)</f>
        <v>0</v>
      </c>
      <c r="BF150" s="218">
        <f>IF(N150="znížená",J150,0)</f>
        <v>0</v>
      </c>
      <c r="BG150" s="218">
        <f>IF(N150="zákl. prenesená",J150,0)</f>
        <v>0</v>
      </c>
      <c r="BH150" s="218">
        <f>IF(N150="zníž. prenesená",J150,0)</f>
        <v>0</v>
      </c>
      <c r="BI150" s="218">
        <f>IF(N150="nulová",J150,0)</f>
        <v>0</v>
      </c>
      <c r="BJ150" s="18" t="s">
        <v>88</v>
      </c>
      <c r="BK150" s="218">
        <f>ROUND(I150*H150,2)</f>
        <v>0</v>
      </c>
      <c r="BL150" s="18" t="s">
        <v>207</v>
      </c>
      <c r="BM150" s="217" t="s">
        <v>208</v>
      </c>
    </row>
    <row r="151" spans="1:65" s="13" customFormat="1">
      <c r="B151" s="219"/>
      <c r="C151" s="220"/>
      <c r="D151" s="221" t="s">
        <v>209</v>
      </c>
      <c r="E151" s="222" t="s">
        <v>1</v>
      </c>
      <c r="F151" s="223" t="s">
        <v>210</v>
      </c>
      <c r="G151" s="220"/>
      <c r="H151" s="224">
        <v>38.526000000000003</v>
      </c>
      <c r="I151" s="225"/>
      <c r="J151" s="220"/>
      <c r="K151" s="220"/>
      <c r="L151" s="226"/>
      <c r="M151" s="227"/>
      <c r="N151" s="228"/>
      <c r="O151" s="228"/>
      <c r="P151" s="228"/>
      <c r="Q151" s="228"/>
      <c r="R151" s="228"/>
      <c r="S151" s="228"/>
      <c r="T151" s="229"/>
      <c r="AT151" s="230" t="s">
        <v>209</v>
      </c>
      <c r="AU151" s="230" t="s">
        <v>88</v>
      </c>
      <c r="AV151" s="13" t="s">
        <v>88</v>
      </c>
      <c r="AW151" s="13" t="s">
        <v>31</v>
      </c>
      <c r="AX151" s="13" t="s">
        <v>76</v>
      </c>
      <c r="AY151" s="230" t="s">
        <v>201</v>
      </c>
    </row>
    <row r="152" spans="1:65" s="13" customFormat="1">
      <c r="B152" s="219"/>
      <c r="C152" s="220"/>
      <c r="D152" s="221" t="s">
        <v>209</v>
      </c>
      <c r="E152" s="222" t="s">
        <v>1</v>
      </c>
      <c r="F152" s="223" t="s">
        <v>211</v>
      </c>
      <c r="G152" s="220"/>
      <c r="H152" s="224">
        <v>-2.5999999999999999E-2</v>
      </c>
      <c r="I152" s="225"/>
      <c r="J152" s="220"/>
      <c r="K152" s="220"/>
      <c r="L152" s="226"/>
      <c r="M152" s="227"/>
      <c r="N152" s="228"/>
      <c r="O152" s="228"/>
      <c r="P152" s="228"/>
      <c r="Q152" s="228"/>
      <c r="R152" s="228"/>
      <c r="S152" s="228"/>
      <c r="T152" s="229"/>
      <c r="AT152" s="230" t="s">
        <v>209</v>
      </c>
      <c r="AU152" s="230" t="s">
        <v>88</v>
      </c>
      <c r="AV152" s="13" t="s">
        <v>88</v>
      </c>
      <c r="AW152" s="13" t="s">
        <v>31</v>
      </c>
      <c r="AX152" s="13" t="s">
        <v>76</v>
      </c>
      <c r="AY152" s="230" t="s">
        <v>201</v>
      </c>
    </row>
    <row r="153" spans="1:65" s="14" customFormat="1">
      <c r="B153" s="231"/>
      <c r="C153" s="232"/>
      <c r="D153" s="221" t="s">
        <v>209</v>
      </c>
      <c r="E153" s="233" t="s">
        <v>1</v>
      </c>
      <c r="F153" s="234" t="s">
        <v>212</v>
      </c>
      <c r="G153" s="232"/>
      <c r="H153" s="235">
        <v>38.5</v>
      </c>
      <c r="I153" s="236"/>
      <c r="J153" s="232"/>
      <c r="K153" s="232"/>
      <c r="L153" s="237"/>
      <c r="M153" s="238"/>
      <c r="N153" s="239"/>
      <c r="O153" s="239"/>
      <c r="P153" s="239"/>
      <c r="Q153" s="239"/>
      <c r="R153" s="239"/>
      <c r="S153" s="239"/>
      <c r="T153" s="240"/>
      <c r="AT153" s="241" t="s">
        <v>209</v>
      </c>
      <c r="AU153" s="241" t="s">
        <v>88</v>
      </c>
      <c r="AV153" s="14" t="s">
        <v>207</v>
      </c>
      <c r="AW153" s="14" t="s">
        <v>31</v>
      </c>
      <c r="AX153" s="14" t="s">
        <v>83</v>
      </c>
      <c r="AY153" s="241" t="s">
        <v>201</v>
      </c>
    </row>
    <row r="154" spans="1:65" s="2" customFormat="1" ht="29.25" customHeight="1">
      <c r="A154" s="35"/>
      <c r="B154" s="36"/>
      <c r="C154" s="205" t="s">
        <v>88</v>
      </c>
      <c r="D154" s="205" t="s">
        <v>203</v>
      </c>
      <c r="E154" s="206" t="s">
        <v>213</v>
      </c>
      <c r="F154" s="207" t="s">
        <v>214</v>
      </c>
      <c r="G154" s="208" t="s">
        <v>206</v>
      </c>
      <c r="H154" s="209">
        <v>89.9</v>
      </c>
      <c r="I154" s="210"/>
      <c r="J154" s="211">
        <f>ROUND(I154*H154,2)</f>
        <v>0</v>
      </c>
      <c r="K154" s="212"/>
      <c r="L154" s="40"/>
      <c r="M154" s="213" t="s">
        <v>1</v>
      </c>
      <c r="N154" s="214" t="s">
        <v>42</v>
      </c>
      <c r="O154" s="72"/>
      <c r="P154" s="215">
        <f>O154*H154</f>
        <v>0</v>
      </c>
      <c r="Q154" s="215">
        <v>0</v>
      </c>
      <c r="R154" s="215">
        <f>Q154*H154</f>
        <v>0</v>
      </c>
      <c r="S154" s="215">
        <v>0</v>
      </c>
      <c r="T154" s="216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17" t="s">
        <v>207</v>
      </c>
      <c r="AT154" s="217" t="s">
        <v>203</v>
      </c>
      <c r="AU154" s="217" t="s">
        <v>88</v>
      </c>
      <c r="AY154" s="18" t="s">
        <v>201</v>
      </c>
      <c r="BE154" s="218">
        <f>IF(N154="základná",J154,0)</f>
        <v>0</v>
      </c>
      <c r="BF154" s="218">
        <f>IF(N154="znížená",J154,0)</f>
        <v>0</v>
      </c>
      <c r="BG154" s="218">
        <f>IF(N154="zákl. prenesená",J154,0)</f>
        <v>0</v>
      </c>
      <c r="BH154" s="218">
        <f>IF(N154="zníž. prenesená",J154,0)</f>
        <v>0</v>
      </c>
      <c r="BI154" s="218">
        <f>IF(N154="nulová",J154,0)</f>
        <v>0</v>
      </c>
      <c r="BJ154" s="18" t="s">
        <v>88</v>
      </c>
      <c r="BK154" s="218">
        <f>ROUND(I154*H154,2)</f>
        <v>0</v>
      </c>
      <c r="BL154" s="18" t="s">
        <v>207</v>
      </c>
      <c r="BM154" s="217" t="s">
        <v>215</v>
      </c>
    </row>
    <row r="155" spans="1:65" s="13" customFormat="1">
      <c r="B155" s="219"/>
      <c r="C155" s="220"/>
      <c r="D155" s="221" t="s">
        <v>209</v>
      </c>
      <c r="E155" s="222" t="s">
        <v>1</v>
      </c>
      <c r="F155" s="223" t="s">
        <v>216</v>
      </c>
      <c r="G155" s="220"/>
      <c r="H155" s="224">
        <v>89.894000000000005</v>
      </c>
      <c r="I155" s="225"/>
      <c r="J155" s="220"/>
      <c r="K155" s="220"/>
      <c r="L155" s="226"/>
      <c r="M155" s="227"/>
      <c r="N155" s="228"/>
      <c r="O155" s="228"/>
      <c r="P155" s="228"/>
      <c r="Q155" s="228"/>
      <c r="R155" s="228"/>
      <c r="S155" s="228"/>
      <c r="T155" s="229"/>
      <c r="AT155" s="230" t="s">
        <v>209</v>
      </c>
      <c r="AU155" s="230" t="s">
        <v>88</v>
      </c>
      <c r="AV155" s="13" t="s">
        <v>88</v>
      </c>
      <c r="AW155" s="13" t="s">
        <v>31</v>
      </c>
      <c r="AX155" s="13" t="s">
        <v>76</v>
      </c>
      <c r="AY155" s="230" t="s">
        <v>201</v>
      </c>
    </row>
    <row r="156" spans="1:65" s="13" customFormat="1">
      <c r="B156" s="219"/>
      <c r="C156" s="220"/>
      <c r="D156" s="221" t="s">
        <v>209</v>
      </c>
      <c r="E156" s="222" t="s">
        <v>1</v>
      </c>
      <c r="F156" s="223" t="s">
        <v>217</v>
      </c>
      <c r="G156" s="220"/>
      <c r="H156" s="224">
        <v>6.0000000000000001E-3</v>
      </c>
      <c r="I156" s="225"/>
      <c r="J156" s="220"/>
      <c r="K156" s="220"/>
      <c r="L156" s="226"/>
      <c r="M156" s="227"/>
      <c r="N156" s="228"/>
      <c r="O156" s="228"/>
      <c r="P156" s="228"/>
      <c r="Q156" s="228"/>
      <c r="R156" s="228"/>
      <c r="S156" s="228"/>
      <c r="T156" s="229"/>
      <c r="AT156" s="230" t="s">
        <v>209</v>
      </c>
      <c r="AU156" s="230" t="s">
        <v>88</v>
      </c>
      <c r="AV156" s="13" t="s">
        <v>88</v>
      </c>
      <c r="AW156" s="13" t="s">
        <v>31</v>
      </c>
      <c r="AX156" s="13" t="s">
        <v>76</v>
      </c>
      <c r="AY156" s="230" t="s">
        <v>201</v>
      </c>
    </row>
    <row r="157" spans="1:65" s="14" customFormat="1">
      <c r="B157" s="231"/>
      <c r="C157" s="232"/>
      <c r="D157" s="221" t="s">
        <v>209</v>
      </c>
      <c r="E157" s="233" t="s">
        <v>1</v>
      </c>
      <c r="F157" s="234" t="s">
        <v>218</v>
      </c>
      <c r="G157" s="232"/>
      <c r="H157" s="235">
        <v>89.9</v>
      </c>
      <c r="I157" s="236"/>
      <c r="J157" s="232"/>
      <c r="K157" s="232"/>
      <c r="L157" s="237"/>
      <c r="M157" s="238"/>
      <c r="N157" s="239"/>
      <c r="O157" s="239"/>
      <c r="P157" s="239"/>
      <c r="Q157" s="239"/>
      <c r="R157" s="239"/>
      <c r="S157" s="239"/>
      <c r="T157" s="240"/>
      <c r="AT157" s="241" t="s">
        <v>209</v>
      </c>
      <c r="AU157" s="241" t="s">
        <v>88</v>
      </c>
      <c r="AV157" s="14" t="s">
        <v>207</v>
      </c>
      <c r="AW157" s="14" t="s">
        <v>31</v>
      </c>
      <c r="AX157" s="14" t="s">
        <v>83</v>
      </c>
      <c r="AY157" s="241" t="s">
        <v>201</v>
      </c>
    </row>
    <row r="158" spans="1:65" s="2" customFormat="1" ht="30" customHeight="1">
      <c r="A158" s="35"/>
      <c r="B158" s="36"/>
      <c r="C158" s="205" t="s">
        <v>219</v>
      </c>
      <c r="D158" s="205" t="s">
        <v>203</v>
      </c>
      <c r="E158" s="206" t="s">
        <v>220</v>
      </c>
      <c r="F158" s="207" t="s">
        <v>221</v>
      </c>
      <c r="G158" s="208" t="s">
        <v>206</v>
      </c>
      <c r="H158" s="209">
        <v>27</v>
      </c>
      <c r="I158" s="210"/>
      <c r="J158" s="211">
        <f>ROUND(I158*H158,2)</f>
        <v>0</v>
      </c>
      <c r="K158" s="212"/>
      <c r="L158" s="40"/>
      <c r="M158" s="213" t="s">
        <v>1</v>
      </c>
      <c r="N158" s="214" t="s">
        <v>42</v>
      </c>
      <c r="O158" s="72"/>
      <c r="P158" s="215">
        <f>O158*H158</f>
        <v>0</v>
      </c>
      <c r="Q158" s="215">
        <v>0</v>
      </c>
      <c r="R158" s="215">
        <f>Q158*H158</f>
        <v>0</v>
      </c>
      <c r="S158" s="215">
        <v>0</v>
      </c>
      <c r="T158" s="216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17" t="s">
        <v>207</v>
      </c>
      <c r="AT158" s="217" t="s">
        <v>203</v>
      </c>
      <c r="AU158" s="217" t="s">
        <v>88</v>
      </c>
      <c r="AY158" s="18" t="s">
        <v>201</v>
      </c>
      <c r="BE158" s="218">
        <f>IF(N158="základná",J158,0)</f>
        <v>0</v>
      </c>
      <c r="BF158" s="218">
        <f>IF(N158="znížená",J158,0)</f>
        <v>0</v>
      </c>
      <c r="BG158" s="218">
        <f>IF(N158="zákl. prenesená",J158,0)</f>
        <v>0</v>
      </c>
      <c r="BH158" s="218">
        <f>IF(N158="zníž. prenesená",J158,0)</f>
        <v>0</v>
      </c>
      <c r="BI158" s="218">
        <f>IF(N158="nulová",J158,0)</f>
        <v>0</v>
      </c>
      <c r="BJ158" s="18" t="s">
        <v>88</v>
      </c>
      <c r="BK158" s="218">
        <f>ROUND(I158*H158,2)</f>
        <v>0</v>
      </c>
      <c r="BL158" s="18" t="s">
        <v>207</v>
      </c>
      <c r="BM158" s="217" t="s">
        <v>222</v>
      </c>
    </row>
    <row r="159" spans="1:65" s="2" customFormat="1" ht="27.75" customHeight="1">
      <c r="A159" s="35"/>
      <c r="B159" s="36"/>
      <c r="C159" s="205" t="s">
        <v>207</v>
      </c>
      <c r="D159" s="205" t="s">
        <v>203</v>
      </c>
      <c r="E159" s="206" t="s">
        <v>223</v>
      </c>
      <c r="F159" s="207" t="s">
        <v>224</v>
      </c>
      <c r="G159" s="208" t="s">
        <v>206</v>
      </c>
      <c r="H159" s="209">
        <v>9.3000000000000007</v>
      </c>
      <c r="I159" s="210"/>
      <c r="J159" s="211">
        <f>ROUND(I159*H159,2)</f>
        <v>0</v>
      </c>
      <c r="K159" s="212"/>
      <c r="L159" s="40"/>
      <c r="M159" s="213" t="s">
        <v>1</v>
      </c>
      <c r="N159" s="214" t="s">
        <v>42</v>
      </c>
      <c r="O159" s="72"/>
      <c r="P159" s="215">
        <f>O159*H159</f>
        <v>0</v>
      </c>
      <c r="Q159" s="215">
        <v>0</v>
      </c>
      <c r="R159" s="215">
        <f>Q159*H159</f>
        <v>0</v>
      </c>
      <c r="S159" s="215">
        <v>0</v>
      </c>
      <c r="T159" s="216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17" t="s">
        <v>207</v>
      </c>
      <c r="AT159" s="217" t="s">
        <v>203</v>
      </c>
      <c r="AU159" s="217" t="s">
        <v>88</v>
      </c>
      <c r="AY159" s="18" t="s">
        <v>201</v>
      </c>
      <c r="BE159" s="218">
        <f>IF(N159="základná",J159,0)</f>
        <v>0</v>
      </c>
      <c r="BF159" s="218">
        <f>IF(N159="znížená",J159,0)</f>
        <v>0</v>
      </c>
      <c r="BG159" s="218">
        <f>IF(N159="zákl. prenesená",J159,0)</f>
        <v>0</v>
      </c>
      <c r="BH159" s="218">
        <f>IF(N159="zníž. prenesená",J159,0)</f>
        <v>0</v>
      </c>
      <c r="BI159" s="218">
        <f>IF(N159="nulová",J159,0)</f>
        <v>0</v>
      </c>
      <c r="BJ159" s="18" t="s">
        <v>88</v>
      </c>
      <c r="BK159" s="218">
        <f>ROUND(I159*H159,2)</f>
        <v>0</v>
      </c>
      <c r="BL159" s="18" t="s">
        <v>207</v>
      </c>
      <c r="BM159" s="217" t="s">
        <v>225</v>
      </c>
    </row>
    <row r="160" spans="1:65" s="13" customFormat="1">
      <c r="B160" s="219"/>
      <c r="C160" s="220"/>
      <c r="D160" s="221" t="s">
        <v>209</v>
      </c>
      <c r="E160" s="222" t="s">
        <v>1</v>
      </c>
      <c r="F160" s="223" t="s">
        <v>226</v>
      </c>
      <c r="G160" s="220"/>
      <c r="H160" s="224">
        <v>1.6240000000000001</v>
      </c>
      <c r="I160" s="225"/>
      <c r="J160" s="220"/>
      <c r="K160" s="220"/>
      <c r="L160" s="226"/>
      <c r="M160" s="227"/>
      <c r="N160" s="228"/>
      <c r="O160" s="228"/>
      <c r="P160" s="228"/>
      <c r="Q160" s="228"/>
      <c r="R160" s="228"/>
      <c r="S160" s="228"/>
      <c r="T160" s="229"/>
      <c r="AT160" s="230" t="s">
        <v>209</v>
      </c>
      <c r="AU160" s="230" t="s">
        <v>88</v>
      </c>
      <c r="AV160" s="13" t="s">
        <v>88</v>
      </c>
      <c r="AW160" s="13" t="s">
        <v>31</v>
      </c>
      <c r="AX160" s="13" t="s">
        <v>76</v>
      </c>
      <c r="AY160" s="230" t="s">
        <v>201</v>
      </c>
    </row>
    <row r="161" spans="1:65" s="13" customFormat="1">
      <c r="B161" s="219"/>
      <c r="C161" s="220"/>
      <c r="D161" s="221" t="s">
        <v>209</v>
      </c>
      <c r="E161" s="222" t="s">
        <v>1</v>
      </c>
      <c r="F161" s="223" t="s">
        <v>227</v>
      </c>
      <c r="G161" s="220"/>
      <c r="H161" s="224">
        <v>1.1759999999999999</v>
      </c>
      <c r="I161" s="225"/>
      <c r="J161" s="220"/>
      <c r="K161" s="220"/>
      <c r="L161" s="226"/>
      <c r="M161" s="227"/>
      <c r="N161" s="228"/>
      <c r="O161" s="228"/>
      <c r="P161" s="228"/>
      <c r="Q161" s="228"/>
      <c r="R161" s="228"/>
      <c r="S161" s="228"/>
      <c r="T161" s="229"/>
      <c r="AT161" s="230" t="s">
        <v>209</v>
      </c>
      <c r="AU161" s="230" t="s">
        <v>88</v>
      </c>
      <c r="AV161" s="13" t="s">
        <v>88</v>
      </c>
      <c r="AW161" s="13" t="s">
        <v>31</v>
      </c>
      <c r="AX161" s="13" t="s">
        <v>76</v>
      </c>
      <c r="AY161" s="230" t="s">
        <v>201</v>
      </c>
    </row>
    <row r="162" spans="1:65" s="15" customFormat="1">
      <c r="B162" s="242"/>
      <c r="C162" s="243"/>
      <c r="D162" s="221" t="s">
        <v>209</v>
      </c>
      <c r="E162" s="244" t="s">
        <v>1</v>
      </c>
      <c r="F162" s="245" t="s">
        <v>228</v>
      </c>
      <c r="G162" s="243"/>
      <c r="H162" s="246">
        <v>2.8</v>
      </c>
      <c r="I162" s="247"/>
      <c r="J162" s="243"/>
      <c r="K162" s="243"/>
      <c r="L162" s="248"/>
      <c r="M162" s="249"/>
      <c r="N162" s="250"/>
      <c r="O162" s="250"/>
      <c r="P162" s="250"/>
      <c r="Q162" s="250"/>
      <c r="R162" s="250"/>
      <c r="S162" s="250"/>
      <c r="T162" s="251"/>
      <c r="AT162" s="252" t="s">
        <v>209</v>
      </c>
      <c r="AU162" s="252" t="s">
        <v>88</v>
      </c>
      <c r="AV162" s="15" t="s">
        <v>219</v>
      </c>
      <c r="AW162" s="15" t="s">
        <v>31</v>
      </c>
      <c r="AX162" s="15" t="s">
        <v>76</v>
      </c>
      <c r="AY162" s="252" t="s">
        <v>201</v>
      </c>
    </row>
    <row r="163" spans="1:65" s="13" customFormat="1">
      <c r="B163" s="219"/>
      <c r="C163" s="220"/>
      <c r="D163" s="221" t="s">
        <v>209</v>
      </c>
      <c r="E163" s="222" t="s">
        <v>1</v>
      </c>
      <c r="F163" s="223" t="s">
        <v>229</v>
      </c>
      <c r="G163" s="220"/>
      <c r="H163" s="224">
        <v>0.24</v>
      </c>
      <c r="I163" s="225"/>
      <c r="J163" s="220"/>
      <c r="K163" s="220"/>
      <c r="L163" s="226"/>
      <c r="M163" s="227"/>
      <c r="N163" s="228"/>
      <c r="O163" s="228"/>
      <c r="P163" s="228"/>
      <c r="Q163" s="228"/>
      <c r="R163" s="228"/>
      <c r="S163" s="228"/>
      <c r="T163" s="229"/>
      <c r="AT163" s="230" t="s">
        <v>209</v>
      </c>
      <c r="AU163" s="230" t="s">
        <v>88</v>
      </c>
      <c r="AV163" s="13" t="s">
        <v>88</v>
      </c>
      <c r="AW163" s="13" t="s">
        <v>31</v>
      </c>
      <c r="AX163" s="13" t="s">
        <v>76</v>
      </c>
      <c r="AY163" s="230" t="s">
        <v>201</v>
      </c>
    </row>
    <row r="164" spans="1:65" s="13" customFormat="1">
      <c r="B164" s="219"/>
      <c r="C164" s="220"/>
      <c r="D164" s="221" t="s">
        <v>209</v>
      </c>
      <c r="E164" s="222" t="s">
        <v>1</v>
      </c>
      <c r="F164" s="223" t="s">
        <v>230</v>
      </c>
      <c r="G164" s="220"/>
      <c r="H164" s="224">
        <v>6.2649999999999997</v>
      </c>
      <c r="I164" s="225"/>
      <c r="J164" s="220"/>
      <c r="K164" s="220"/>
      <c r="L164" s="226"/>
      <c r="M164" s="227"/>
      <c r="N164" s="228"/>
      <c r="O164" s="228"/>
      <c r="P164" s="228"/>
      <c r="Q164" s="228"/>
      <c r="R164" s="228"/>
      <c r="S164" s="228"/>
      <c r="T164" s="229"/>
      <c r="AT164" s="230" t="s">
        <v>209</v>
      </c>
      <c r="AU164" s="230" t="s">
        <v>88</v>
      </c>
      <c r="AV164" s="13" t="s">
        <v>88</v>
      </c>
      <c r="AW164" s="13" t="s">
        <v>31</v>
      </c>
      <c r="AX164" s="13" t="s">
        <v>76</v>
      </c>
      <c r="AY164" s="230" t="s">
        <v>201</v>
      </c>
    </row>
    <row r="165" spans="1:65" s="13" customFormat="1">
      <c r="B165" s="219"/>
      <c r="C165" s="220"/>
      <c r="D165" s="221" t="s">
        <v>209</v>
      </c>
      <c r="E165" s="222" t="s">
        <v>1</v>
      </c>
      <c r="F165" s="223" t="s">
        <v>231</v>
      </c>
      <c r="G165" s="220"/>
      <c r="H165" s="224">
        <v>-5.0000000000000001E-3</v>
      </c>
      <c r="I165" s="225"/>
      <c r="J165" s="220"/>
      <c r="K165" s="220"/>
      <c r="L165" s="226"/>
      <c r="M165" s="227"/>
      <c r="N165" s="228"/>
      <c r="O165" s="228"/>
      <c r="P165" s="228"/>
      <c r="Q165" s="228"/>
      <c r="R165" s="228"/>
      <c r="S165" s="228"/>
      <c r="T165" s="229"/>
      <c r="AT165" s="230" t="s">
        <v>209</v>
      </c>
      <c r="AU165" s="230" t="s">
        <v>88</v>
      </c>
      <c r="AV165" s="13" t="s">
        <v>88</v>
      </c>
      <c r="AW165" s="13" t="s">
        <v>31</v>
      </c>
      <c r="AX165" s="13" t="s">
        <v>76</v>
      </c>
      <c r="AY165" s="230" t="s">
        <v>201</v>
      </c>
    </row>
    <row r="166" spans="1:65" s="14" customFormat="1">
      <c r="B166" s="231"/>
      <c r="C166" s="232"/>
      <c r="D166" s="221" t="s">
        <v>209</v>
      </c>
      <c r="E166" s="233" t="s">
        <v>1</v>
      </c>
      <c r="F166" s="234" t="s">
        <v>232</v>
      </c>
      <c r="G166" s="232"/>
      <c r="H166" s="235">
        <v>9.3000000000000007</v>
      </c>
      <c r="I166" s="236"/>
      <c r="J166" s="232"/>
      <c r="K166" s="232"/>
      <c r="L166" s="237"/>
      <c r="M166" s="238"/>
      <c r="N166" s="239"/>
      <c r="O166" s="239"/>
      <c r="P166" s="239"/>
      <c r="Q166" s="239"/>
      <c r="R166" s="239"/>
      <c r="S166" s="239"/>
      <c r="T166" s="240"/>
      <c r="AT166" s="241" t="s">
        <v>209</v>
      </c>
      <c r="AU166" s="241" t="s">
        <v>88</v>
      </c>
      <c r="AV166" s="14" t="s">
        <v>207</v>
      </c>
      <c r="AW166" s="14" t="s">
        <v>31</v>
      </c>
      <c r="AX166" s="14" t="s">
        <v>83</v>
      </c>
      <c r="AY166" s="241" t="s">
        <v>201</v>
      </c>
    </row>
    <row r="167" spans="1:65" s="2" customFormat="1" ht="16.5" customHeight="1">
      <c r="A167" s="35"/>
      <c r="B167" s="36"/>
      <c r="C167" s="205" t="s">
        <v>233</v>
      </c>
      <c r="D167" s="205" t="s">
        <v>203</v>
      </c>
      <c r="E167" s="206" t="s">
        <v>234</v>
      </c>
      <c r="F167" s="207" t="s">
        <v>235</v>
      </c>
      <c r="G167" s="208" t="s">
        <v>206</v>
      </c>
      <c r="H167" s="209">
        <v>35.5</v>
      </c>
      <c r="I167" s="210"/>
      <c r="J167" s="211">
        <f>ROUND(I167*H167,2)</f>
        <v>0</v>
      </c>
      <c r="K167" s="212"/>
      <c r="L167" s="40"/>
      <c r="M167" s="213" t="s">
        <v>1</v>
      </c>
      <c r="N167" s="214" t="s">
        <v>42</v>
      </c>
      <c r="O167" s="72"/>
      <c r="P167" s="215">
        <f>O167*H167</f>
        <v>0</v>
      </c>
      <c r="Q167" s="215">
        <v>0</v>
      </c>
      <c r="R167" s="215">
        <f>Q167*H167</f>
        <v>0</v>
      </c>
      <c r="S167" s="215">
        <v>0</v>
      </c>
      <c r="T167" s="216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17" t="s">
        <v>207</v>
      </c>
      <c r="AT167" s="217" t="s">
        <v>203</v>
      </c>
      <c r="AU167" s="217" t="s">
        <v>88</v>
      </c>
      <c r="AY167" s="18" t="s">
        <v>201</v>
      </c>
      <c r="BE167" s="218">
        <f>IF(N167="základná",J167,0)</f>
        <v>0</v>
      </c>
      <c r="BF167" s="218">
        <f>IF(N167="znížená",J167,0)</f>
        <v>0</v>
      </c>
      <c r="BG167" s="218">
        <f>IF(N167="zákl. prenesená",J167,0)</f>
        <v>0</v>
      </c>
      <c r="BH167" s="218">
        <f>IF(N167="zníž. prenesená",J167,0)</f>
        <v>0</v>
      </c>
      <c r="BI167" s="218">
        <f>IF(N167="nulová",J167,0)</f>
        <v>0</v>
      </c>
      <c r="BJ167" s="18" t="s">
        <v>88</v>
      </c>
      <c r="BK167" s="218">
        <f>ROUND(I167*H167,2)</f>
        <v>0</v>
      </c>
      <c r="BL167" s="18" t="s">
        <v>207</v>
      </c>
      <c r="BM167" s="217" t="s">
        <v>236</v>
      </c>
    </row>
    <row r="168" spans="1:65" s="13" customFormat="1">
      <c r="B168" s="219"/>
      <c r="C168" s="220"/>
      <c r="D168" s="221" t="s">
        <v>209</v>
      </c>
      <c r="E168" s="222" t="s">
        <v>1</v>
      </c>
      <c r="F168" s="223" t="s">
        <v>237</v>
      </c>
      <c r="G168" s="220"/>
      <c r="H168" s="224">
        <v>22.827000000000002</v>
      </c>
      <c r="I168" s="225"/>
      <c r="J168" s="220"/>
      <c r="K168" s="220"/>
      <c r="L168" s="226"/>
      <c r="M168" s="227"/>
      <c r="N168" s="228"/>
      <c r="O168" s="228"/>
      <c r="P168" s="228"/>
      <c r="Q168" s="228"/>
      <c r="R168" s="228"/>
      <c r="S168" s="228"/>
      <c r="T168" s="229"/>
      <c r="AT168" s="230" t="s">
        <v>209</v>
      </c>
      <c r="AU168" s="230" t="s">
        <v>88</v>
      </c>
      <c r="AV168" s="13" t="s">
        <v>88</v>
      </c>
      <c r="AW168" s="13" t="s">
        <v>31</v>
      </c>
      <c r="AX168" s="13" t="s">
        <v>76</v>
      </c>
      <c r="AY168" s="230" t="s">
        <v>201</v>
      </c>
    </row>
    <row r="169" spans="1:65" s="13" customFormat="1">
      <c r="B169" s="219"/>
      <c r="C169" s="220"/>
      <c r="D169" s="221" t="s">
        <v>209</v>
      </c>
      <c r="E169" s="222" t="s">
        <v>1</v>
      </c>
      <c r="F169" s="223" t="s">
        <v>238</v>
      </c>
      <c r="G169" s="220"/>
      <c r="H169" s="224">
        <v>16.013000000000002</v>
      </c>
      <c r="I169" s="225"/>
      <c r="J169" s="220"/>
      <c r="K169" s="220"/>
      <c r="L169" s="226"/>
      <c r="M169" s="227"/>
      <c r="N169" s="228"/>
      <c r="O169" s="228"/>
      <c r="P169" s="228"/>
      <c r="Q169" s="228"/>
      <c r="R169" s="228"/>
      <c r="S169" s="228"/>
      <c r="T169" s="229"/>
      <c r="AT169" s="230" t="s">
        <v>209</v>
      </c>
      <c r="AU169" s="230" t="s">
        <v>88</v>
      </c>
      <c r="AV169" s="13" t="s">
        <v>88</v>
      </c>
      <c r="AW169" s="13" t="s">
        <v>31</v>
      </c>
      <c r="AX169" s="13" t="s">
        <v>76</v>
      </c>
      <c r="AY169" s="230" t="s">
        <v>201</v>
      </c>
    </row>
    <row r="170" spans="1:65" s="13" customFormat="1">
      <c r="B170" s="219"/>
      <c r="C170" s="220"/>
      <c r="D170" s="221" t="s">
        <v>209</v>
      </c>
      <c r="E170" s="222" t="s">
        <v>1</v>
      </c>
      <c r="F170" s="223" t="s">
        <v>239</v>
      </c>
      <c r="G170" s="220"/>
      <c r="H170" s="224">
        <v>2.9249999999999998</v>
      </c>
      <c r="I170" s="225"/>
      <c r="J170" s="220"/>
      <c r="K170" s="220"/>
      <c r="L170" s="226"/>
      <c r="M170" s="227"/>
      <c r="N170" s="228"/>
      <c r="O170" s="228"/>
      <c r="P170" s="228"/>
      <c r="Q170" s="228"/>
      <c r="R170" s="228"/>
      <c r="S170" s="228"/>
      <c r="T170" s="229"/>
      <c r="AT170" s="230" t="s">
        <v>209</v>
      </c>
      <c r="AU170" s="230" t="s">
        <v>88</v>
      </c>
      <c r="AV170" s="13" t="s">
        <v>88</v>
      </c>
      <c r="AW170" s="13" t="s">
        <v>31</v>
      </c>
      <c r="AX170" s="13" t="s">
        <v>76</v>
      </c>
      <c r="AY170" s="230" t="s">
        <v>201</v>
      </c>
    </row>
    <row r="171" spans="1:65" s="15" customFormat="1">
      <c r="B171" s="242"/>
      <c r="C171" s="243"/>
      <c r="D171" s="221" t="s">
        <v>209</v>
      </c>
      <c r="E171" s="244" t="s">
        <v>1</v>
      </c>
      <c r="F171" s="245" t="s">
        <v>240</v>
      </c>
      <c r="G171" s="243"/>
      <c r="H171" s="246">
        <v>41.765000000000001</v>
      </c>
      <c r="I171" s="247"/>
      <c r="J171" s="243"/>
      <c r="K171" s="243"/>
      <c r="L171" s="248"/>
      <c r="M171" s="249"/>
      <c r="N171" s="250"/>
      <c r="O171" s="250"/>
      <c r="P171" s="250"/>
      <c r="Q171" s="250"/>
      <c r="R171" s="250"/>
      <c r="S171" s="250"/>
      <c r="T171" s="251"/>
      <c r="AT171" s="252" t="s">
        <v>209</v>
      </c>
      <c r="AU171" s="252" t="s">
        <v>88</v>
      </c>
      <c r="AV171" s="15" t="s">
        <v>219</v>
      </c>
      <c r="AW171" s="15" t="s">
        <v>31</v>
      </c>
      <c r="AX171" s="15" t="s">
        <v>76</v>
      </c>
      <c r="AY171" s="252" t="s">
        <v>201</v>
      </c>
    </row>
    <row r="172" spans="1:65" s="13" customFormat="1">
      <c r="B172" s="219"/>
      <c r="C172" s="220"/>
      <c r="D172" s="221" t="s">
        <v>209</v>
      </c>
      <c r="E172" s="222" t="s">
        <v>1</v>
      </c>
      <c r="F172" s="223" t="s">
        <v>241</v>
      </c>
      <c r="G172" s="220"/>
      <c r="H172" s="224">
        <v>-6.2649999999999997</v>
      </c>
      <c r="I172" s="225"/>
      <c r="J172" s="220"/>
      <c r="K172" s="220"/>
      <c r="L172" s="226"/>
      <c r="M172" s="227"/>
      <c r="N172" s="228"/>
      <c r="O172" s="228"/>
      <c r="P172" s="228"/>
      <c r="Q172" s="228"/>
      <c r="R172" s="228"/>
      <c r="S172" s="228"/>
      <c r="T172" s="229"/>
      <c r="AT172" s="230" t="s">
        <v>209</v>
      </c>
      <c r="AU172" s="230" t="s">
        <v>88</v>
      </c>
      <c r="AV172" s="13" t="s">
        <v>88</v>
      </c>
      <c r="AW172" s="13" t="s">
        <v>31</v>
      </c>
      <c r="AX172" s="13" t="s">
        <v>76</v>
      </c>
      <c r="AY172" s="230" t="s">
        <v>201</v>
      </c>
    </row>
    <row r="173" spans="1:65" s="14" customFormat="1">
      <c r="B173" s="231"/>
      <c r="C173" s="232"/>
      <c r="D173" s="221" t="s">
        <v>209</v>
      </c>
      <c r="E173" s="233" t="s">
        <v>1</v>
      </c>
      <c r="F173" s="234" t="s">
        <v>232</v>
      </c>
      <c r="G173" s="232"/>
      <c r="H173" s="235">
        <v>35.5</v>
      </c>
      <c r="I173" s="236"/>
      <c r="J173" s="232"/>
      <c r="K173" s="232"/>
      <c r="L173" s="237"/>
      <c r="M173" s="238"/>
      <c r="N173" s="239"/>
      <c r="O173" s="239"/>
      <c r="P173" s="239"/>
      <c r="Q173" s="239"/>
      <c r="R173" s="239"/>
      <c r="S173" s="239"/>
      <c r="T173" s="240"/>
      <c r="AT173" s="241" t="s">
        <v>209</v>
      </c>
      <c r="AU173" s="241" t="s">
        <v>88</v>
      </c>
      <c r="AV173" s="14" t="s">
        <v>207</v>
      </c>
      <c r="AW173" s="14" t="s">
        <v>31</v>
      </c>
      <c r="AX173" s="14" t="s">
        <v>83</v>
      </c>
      <c r="AY173" s="241" t="s">
        <v>201</v>
      </c>
    </row>
    <row r="174" spans="1:65" s="2" customFormat="1" ht="37.5" customHeight="1">
      <c r="A174" s="35"/>
      <c r="B174" s="36"/>
      <c r="C174" s="205" t="s">
        <v>242</v>
      </c>
      <c r="D174" s="205" t="s">
        <v>203</v>
      </c>
      <c r="E174" s="206" t="s">
        <v>243</v>
      </c>
      <c r="F174" s="207" t="s">
        <v>244</v>
      </c>
      <c r="G174" s="208" t="s">
        <v>206</v>
      </c>
      <c r="H174" s="209">
        <v>10.7</v>
      </c>
      <c r="I174" s="210"/>
      <c r="J174" s="211">
        <f>ROUND(I174*H174,2)</f>
        <v>0</v>
      </c>
      <c r="K174" s="212"/>
      <c r="L174" s="40"/>
      <c r="M174" s="213" t="s">
        <v>1</v>
      </c>
      <c r="N174" s="214" t="s">
        <v>42</v>
      </c>
      <c r="O174" s="72"/>
      <c r="P174" s="215">
        <f>O174*H174</f>
        <v>0</v>
      </c>
      <c r="Q174" s="215">
        <v>0</v>
      </c>
      <c r="R174" s="215">
        <f>Q174*H174</f>
        <v>0</v>
      </c>
      <c r="S174" s="215">
        <v>0</v>
      </c>
      <c r="T174" s="216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17" t="s">
        <v>207</v>
      </c>
      <c r="AT174" s="217" t="s">
        <v>203</v>
      </c>
      <c r="AU174" s="217" t="s">
        <v>88</v>
      </c>
      <c r="AY174" s="18" t="s">
        <v>201</v>
      </c>
      <c r="BE174" s="218">
        <f>IF(N174="základná",J174,0)</f>
        <v>0</v>
      </c>
      <c r="BF174" s="218">
        <f>IF(N174="znížená",J174,0)</f>
        <v>0</v>
      </c>
      <c r="BG174" s="218">
        <f>IF(N174="zákl. prenesená",J174,0)</f>
        <v>0</v>
      </c>
      <c r="BH174" s="218">
        <f>IF(N174="zníž. prenesená",J174,0)</f>
        <v>0</v>
      </c>
      <c r="BI174" s="218">
        <f>IF(N174="nulová",J174,0)</f>
        <v>0</v>
      </c>
      <c r="BJ174" s="18" t="s">
        <v>88</v>
      </c>
      <c r="BK174" s="218">
        <f>ROUND(I174*H174,2)</f>
        <v>0</v>
      </c>
      <c r="BL174" s="18" t="s">
        <v>207</v>
      </c>
      <c r="BM174" s="217" t="s">
        <v>245</v>
      </c>
    </row>
    <row r="175" spans="1:65" s="2" customFormat="1" ht="25.5" customHeight="1">
      <c r="A175" s="35"/>
      <c r="B175" s="36"/>
      <c r="C175" s="205" t="s">
        <v>246</v>
      </c>
      <c r="D175" s="205" t="s">
        <v>203</v>
      </c>
      <c r="E175" s="206" t="s">
        <v>247</v>
      </c>
      <c r="F175" s="207" t="s">
        <v>248</v>
      </c>
      <c r="G175" s="208" t="s">
        <v>206</v>
      </c>
      <c r="H175" s="209">
        <v>105.2</v>
      </c>
      <c r="I175" s="210"/>
      <c r="J175" s="211">
        <f>ROUND(I175*H175,2)</f>
        <v>0</v>
      </c>
      <c r="K175" s="212"/>
      <c r="L175" s="40"/>
      <c r="M175" s="213" t="s">
        <v>1</v>
      </c>
      <c r="N175" s="214" t="s">
        <v>42</v>
      </c>
      <c r="O175" s="72"/>
      <c r="P175" s="215">
        <f>O175*H175</f>
        <v>0</v>
      </c>
      <c r="Q175" s="215">
        <v>0</v>
      </c>
      <c r="R175" s="215">
        <f>Q175*H175</f>
        <v>0</v>
      </c>
      <c r="S175" s="215">
        <v>0</v>
      </c>
      <c r="T175" s="216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17" t="s">
        <v>207</v>
      </c>
      <c r="AT175" s="217" t="s">
        <v>203</v>
      </c>
      <c r="AU175" s="217" t="s">
        <v>88</v>
      </c>
      <c r="AY175" s="18" t="s">
        <v>201</v>
      </c>
      <c r="BE175" s="218">
        <f>IF(N175="základná",J175,0)</f>
        <v>0</v>
      </c>
      <c r="BF175" s="218">
        <f>IF(N175="znížená",J175,0)</f>
        <v>0</v>
      </c>
      <c r="BG175" s="218">
        <f>IF(N175="zákl. prenesená",J175,0)</f>
        <v>0</v>
      </c>
      <c r="BH175" s="218">
        <f>IF(N175="zníž. prenesená",J175,0)</f>
        <v>0</v>
      </c>
      <c r="BI175" s="218">
        <f>IF(N175="nulová",J175,0)</f>
        <v>0</v>
      </c>
      <c r="BJ175" s="18" t="s">
        <v>88</v>
      </c>
      <c r="BK175" s="218">
        <f>ROUND(I175*H175,2)</f>
        <v>0</v>
      </c>
      <c r="BL175" s="18" t="s">
        <v>207</v>
      </c>
      <c r="BM175" s="217" t="s">
        <v>249</v>
      </c>
    </row>
    <row r="176" spans="1:65" s="13" customFormat="1">
      <c r="B176" s="219"/>
      <c r="C176" s="220"/>
      <c r="D176" s="221" t="s">
        <v>209</v>
      </c>
      <c r="E176" s="222" t="s">
        <v>1</v>
      </c>
      <c r="F176" s="223" t="s">
        <v>250</v>
      </c>
      <c r="G176" s="220"/>
      <c r="H176" s="224">
        <v>134.69999999999999</v>
      </c>
      <c r="I176" s="225"/>
      <c r="J176" s="220"/>
      <c r="K176" s="220"/>
      <c r="L176" s="226"/>
      <c r="M176" s="227"/>
      <c r="N176" s="228"/>
      <c r="O176" s="228"/>
      <c r="P176" s="228"/>
      <c r="Q176" s="228"/>
      <c r="R176" s="228"/>
      <c r="S176" s="228"/>
      <c r="T176" s="229"/>
      <c r="AT176" s="230" t="s">
        <v>209</v>
      </c>
      <c r="AU176" s="230" t="s">
        <v>88</v>
      </c>
      <c r="AV176" s="13" t="s">
        <v>88</v>
      </c>
      <c r="AW176" s="13" t="s">
        <v>31</v>
      </c>
      <c r="AX176" s="13" t="s">
        <v>76</v>
      </c>
      <c r="AY176" s="230" t="s">
        <v>201</v>
      </c>
    </row>
    <row r="177" spans="1:65" s="13" customFormat="1">
      <c r="B177" s="219"/>
      <c r="C177" s="220"/>
      <c r="D177" s="221" t="s">
        <v>209</v>
      </c>
      <c r="E177" s="222" t="s">
        <v>1</v>
      </c>
      <c r="F177" s="223" t="s">
        <v>251</v>
      </c>
      <c r="G177" s="220"/>
      <c r="H177" s="224">
        <v>-29.5</v>
      </c>
      <c r="I177" s="225"/>
      <c r="J177" s="220"/>
      <c r="K177" s="220"/>
      <c r="L177" s="226"/>
      <c r="M177" s="227"/>
      <c r="N177" s="228"/>
      <c r="O177" s="228"/>
      <c r="P177" s="228"/>
      <c r="Q177" s="228"/>
      <c r="R177" s="228"/>
      <c r="S177" s="228"/>
      <c r="T177" s="229"/>
      <c r="AT177" s="230" t="s">
        <v>209</v>
      </c>
      <c r="AU177" s="230" t="s">
        <v>88</v>
      </c>
      <c r="AV177" s="13" t="s">
        <v>88</v>
      </c>
      <c r="AW177" s="13" t="s">
        <v>31</v>
      </c>
      <c r="AX177" s="13" t="s">
        <v>76</v>
      </c>
      <c r="AY177" s="230" t="s">
        <v>201</v>
      </c>
    </row>
    <row r="178" spans="1:65" s="14" customFormat="1">
      <c r="B178" s="231"/>
      <c r="C178" s="232"/>
      <c r="D178" s="221" t="s">
        <v>209</v>
      </c>
      <c r="E178" s="233" t="s">
        <v>1</v>
      </c>
      <c r="F178" s="234" t="s">
        <v>252</v>
      </c>
      <c r="G178" s="232"/>
      <c r="H178" s="235">
        <v>105.2</v>
      </c>
      <c r="I178" s="236"/>
      <c r="J178" s="232"/>
      <c r="K178" s="232"/>
      <c r="L178" s="237"/>
      <c r="M178" s="238"/>
      <c r="N178" s="239"/>
      <c r="O178" s="239"/>
      <c r="P178" s="239"/>
      <c r="Q178" s="239"/>
      <c r="R178" s="239"/>
      <c r="S178" s="239"/>
      <c r="T178" s="240"/>
      <c r="AT178" s="241" t="s">
        <v>209</v>
      </c>
      <c r="AU178" s="241" t="s">
        <v>88</v>
      </c>
      <c r="AV178" s="14" t="s">
        <v>207</v>
      </c>
      <c r="AW178" s="14" t="s">
        <v>31</v>
      </c>
      <c r="AX178" s="14" t="s">
        <v>83</v>
      </c>
      <c r="AY178" s="241" t="s">
        <v>201</v>
      </c>
    </row>
    <row r="179" spans="1:65" s="2" customFormat="1" ht="21.75" customHeight="1">
      <c r="A179" s="35"/>
      <c r="B179" s="36"/>
      <c r="C179" s="205" t="s">
        <v>253</v>
      </c>
      <c r="D179" s="205" t="s">
        <v>203</v>
      </c>
      <c r="E179" s="206" t="s">
        <v>254</v>
      </c>
      <c r="F179" s="207" t="s">
        <v>255</v>
      </c>
      <c r="G179" s="208" t="s">
        <v>206</v>
      </c>
      <c r="H179" s="209">
        <v>38.799999999999997</v>
      </c>
      <c r="I179" s="210"/>
      <c r="J179" s="211">
        <f>ROUND(I179*H179,2)</f>
        <v>0</v>
      </c>
      <c r="K179" s="212"/>
      <c r="L179" s="40"/>
      <c r="M179" s="213" t="s">
        <v>1</v>
      </c>
      <c r="N179" s="214" t="s">
        <v>42</v>
      </c>
      <c r="O179" s="72"/>
      <c r="P179" s="215">
        <f>O179*H179</f>
        <v>0</v>
      </c>
      <c r="Q179" s="215">
        <v>0</v>
      </c>
      <c r="R179" s="215">
        <f>Q179*H179</f>
        <v>0</v>
      </c>
      <c r="S179" s="215">
        <v>0</v>
      </c>
      <c r="T179" s="216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17" t="s">
        <v>207</v>
      </c>
      <c r="AT179" s="217" t="s">
        <v>203</v>
      </c>
      <c r="AU179" s="217" t="s">
        <v>88</v>
      </c>
      <c r="AY179" s="18" t="s">
        <v>201</v>
      </c>
      <c r="BE179" s="218">
        <f>IF(N179="základná",J179,0)</f>
        <v>0</v>
      </c>
      <c r="BF179" s="218">
        <f>IF(N179="znížená",J179,0)</f>
        <v>0</v>
      </c>
      <c r="BG179" s="218">
        <f>IF(N179="zákl. prenesená",J179,0)</f>
        <v>0</v>
      </c>
      <c r="BH179" s="218">
        <f>IF(N179="zníž. prenesená",J179,0)</f>
        <v>0</v>
      </c>
      <c r="BI179" s="218">
        <f>IF(N179="nulová",J179,0)</f>
        <v>0</v>
      </c>
      <c r="BJ179" s="18" t="s">
        <v>88</v>
      </c>
      <c r="BK179" s="218">
        <f>ROUND(I179*H179,2)</f>
        <v>0</v>
      </c>
      <c r="BL179" s="18" t="s">
        <v>207</v>
      </c>
      <c r="BM179" s="217" t="s">
        <v>256</v>
      </c>
    </row>
    <row r="180" spans="1:65" s="13" customFormat="1">
      <c r="B180" s="219"/>
      <c r="C180" s="220"/>
      <c r="D180" s="221" t="s">
        <v>209</v>
      </c>
      <c r="E180" s="222" t="s">
        <v>1</v>
      </c>
      <c r="F180" s="223" t="s">
        <v>257</v>
      </c>
      <c r="G180" s="220"/>
      <c r="H180" s="224">
        <v>9.3000000000000007</v>
      </c>
      <c r="I180" s="225"/>
      <c r="J180" s="220"/>
      <c r="K180" s="220"/>
      <c r="L180" s="226"/>
      <c r="M180" s="227"/>
      <c r="N180" s="228"/>
      <c r="O180" s="228"/>
      <c r="P180" s="228"/>
      <c r="Q180" s="228"/>
      <c r="R180" s="228"/>
      <c r="S180" s="228"/>
      <c r="T180" s="229"/>
      <c r="AT180" s="230" t="s">
        <v>209</v>
      </c>
      <c r="AU180" s="230" t="s">
        <v>88</v>
      </c>
      <c r="AV180" s="13" t="s">
        <v>88</v>
      </c>
      <c r="AW180" s="13" t="s">
        <v>31</v>
      </c>
      <c r="AX180" s="13" t="s">
        <v>76</v>
      </c>
      <c r="AY180" s="230" t="s">
        <v>201</v>
      </c>
    </row>
    <row r="181" spans="1:65" s="13" customFormat="1">
      <c r="B181" s="219"/>
      <c r="C181" s="220"/>
      <c r="D181" s="221" t="s">
        <v>209</v>
      </c>
      <c r="E181" s="222" t="s">
        <v>1</v>
      </c>
      <c r="F181" s="223" t="s">
        <v>258</v>
      </c>
      <c r="G181" s="220"/>
      <c r="H181" s="224">
        <v>29.5</v>
      </c>
      <c r="I181" s="225"/>
      <c r="J181" s="220"/>
      <c r="K181" s="220"/>
      <c r="L181" s="226"/>
      <c r="M181" s="227"/>
      <c r="N181" s="228"/>
      <c r="O181" s="228"/>
      <c r="P181" s="228"/>
      <c r="Q181" s="228"/>
      <c r="R181" s="228"/>
      <c r="S181" s="228"/>
      <c r="T181" s="229"/>
      <c r="AT181" s="230" t="s">
        <v>209</v>
      </c>
      <c r="AU181" s="230" t="s">
        <v>88</v>
      </c>
      <c r="AV181" s="13" t="s">
        <v>88</v>
      </c>
      <c r="AW181" s="13" t="s">
        <v>31</v>
      </c>
      <c r="AX181" s="13" t="s">
        <v>76</v>
      </c>
      <c r="AY181" s="230" t="s">
        <v>201</v>
      </c>
    </row>
    <row r="182" spans="1:65" s="14" customFormat="1">
      <c r="B182" s="231"/>
      <c r="C182" s="232"/>
      <c r="D182" s="221" t="s">
        <v>209</v>
      </c>
      <c r="E182" s="233" t="s">
        <v>1</v>
      </c>
      <c r="F182" s="234" t="s">
        <v>232</v>
      </c>
      <c r="G182" s="232"/>
      <c r="H182" s="235">
        <v>38.799999999999997</v>
      </c>
      <c r="I182" s="236"/>
      <c r="J182" s="232"/>
      <c r="K182" s="232"/>
      <c r="L182" s="237"/>
      <c r="M182" s="238"/>
      <c r="N182" s="239"/>
      <c r="O182" s="239"/>
      <c r="P182" s="239"/>
      <c r="Q182" s="239"/>
      <c r="R182" s="239"/>
      <c r="S182" s="239"/>
      <c r="T182" s="240"/>
      <c r="AT182" s="241" t="s">
        <v>209</v>
      </c>
      <c r="AU182" s="241" t="s">
        <v>88</v>
      </c>
      <c r="AV182" s="14" t="s">
        <v>207</v>
      </c>
      <c r="AW182" s="14" t="s">
        <v>31</v>
      </c>
      <c r="AX182" s="14" t="s">
        <v>83</v>
      </c>
      <c r="AY182" s="241" t="s">
        <v>201</v>
      </c>
    </row>
    <row r="183" spans="1:65" s="2" customFormat="1" ht="16.5" customHeight="1">
      <c r="A183" s="35"/>
      <c r="B183" s="36"/>
      <c r="C183" s="205" t="s">
        <v>259</v>
      </c>
      <c r="D183" s="205" t="s">
        <v>203</v>
      </c>
      <c r="E183" s="206" t="s">
        <v>260</v>
      </c>
      <c r="F183" s="207" t="s">
        <v>261</v>
      </c>
      <c r="G183" s="208" t="s">
        <v>206</v>
      </c>
      <c r="H183" s="209">
        <v>105.2</v>
      </c>
      <c r="I183" s="210"/>
      <c r="J183" s="211">
        <f>ROUND(I183*H183,2)</f>
        <v>0</v>
      </c>
      <c r="K183" s="212"/>
      <c r="L183" s="40"/>
      <c r="M183" s="213" t="s">
        <v>1</v>
      </c>
      <c r="N183" s="214" t="s">
        <v>42</v>
      </c>
      <c r="O183" s="72"/>
      <c r="P183" s="215">
        <f>O183*H183</f>
        <v>0</v>
      </c>
      <c r="Q183" s="215">
        <v>0</v>
      </c>
      <c r="R183" s="215">
        <f>Q183*H183</f>
        <v>0</v>
      </c>
      <c r="S183" s="215">
        <v>0</v>
      </c>
      <c r="T183" s="216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17" t="s">
        <v>207</v>
      </c>
      <c r="AT183" s="217" t="s">
        <v>203</v>
      </c>
      <c r="AU183" s="217" t="s">
        <v>88</v>
      </c>
      <c r="AY183" s="18" t="s">
        <v>201</v>
      </c>
      <c r="BE183" s="218">
        <f>IF(N183="základná",J183,0)</f>
        <v>0</v>
      </c>
      <c r="BF183" s="218">
        <f>IF(N183="znížená",J183,0)</f>
        <v>0</v>
      </c>
      <c r="BG183" s="218">
        <f>IF(N183="zákl. prenesená",J183,0)</f>
        <v>0</v>
      </c>
      <c r="BH183" s="218">
        <f>IF(N183="zníž. prenesená",J183,0)</f>
        <v>0</v>
      </c>
      <c r="BI183" s="218">
        <f>IF(N183="nulová",J183,0)</f>
        <v>0</v>
      </c>
      <c r="BJ183" s="18" t="s">
        <v>88</v>
      </c>
      <c r="BK183" s="218">
        <f>ROUND(I183*H183,2)</f>
        <v>0</v>
      </c>
      <c r="BL183" s="18" t="s">
        <v>207</v>
      </c>
      <c r="BM183" s="217" t="s">
        <v>262</v>
      </c>
    </row>
    <row r="184" spans="1:65" s="2" customFormat="1" ht="28.5" customHeight="1">
      <c r="A184" s="35"/>
      <c r="B184" s="36"/>
      <c r="C184" s="205" t="s">
        <v>263</v>
      </c>
      <c r="D184" s="205" t="s">
        <v>203</v>
      </c>
      <c r="E184" s="206" t="s">
        <v>264</v>
      </c>
      <c r="F184" s="207" t="s">
        <v>265</v>
      </c>
      <c r="G184" s="208" t="s">
        <v>206</v>
      </c>
      <c r="H184" s="209">
        <v>29.5</v>
      </c>
      <c r="I184" s="210"/>
      <c r="J184" s="211">
        <f>ROUND(I184*H184,2)</f>
        <v>0</v>
      </c>
      <c r="K184" s="212"/>
      <c r="L184" s="40"/>
      <c r="M184" s="213" t="s">
        <v>1</v>
      </c>
      <c r="N184" s="214" t="s">
        <v>42</v>
      </c>
      <c r="O184" s="72"/>
      <c r="P184" s="215">
        <f>O184*H184</f>
        <v>0</v>
      </c>
      <c r="Q184" s="215">
        <v>0</v>
      </c>
      <c r="R184" s="215">
        <f>Q184*H184</f>
        <v>0</v>
      </c>
      <c r="S184" s="215">
        <v>0</v>
      </c>
      <c r="T184" s="216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17" t="s">
        <v>207</v>
      </c>
      <c r="AT184" s="217" t="s">
        <v>203</v>
      </c>
      <c r="AU184" s="217" t="s">
        <v>88</v>
      </c>
      <c r="AY184" s="18" t="s">
        <v>201</v>
      </c>
      <c r="BE184" s="218">
        <f>IF(N184="základná",J184,0)</f>
        <v>0</v>
      </c>
      <c r="BF184" s="218">
        <f>IF(N184="znížená",J184,0)</f>
        <v>0</v>
      </c>
      <c r="BG184" s="218">
        <f>IF(N184="zákl. prenesená",J184,0)</f>
        <v>0</v>
      </c>
      <c r="BH184" s="218">
        <f>IF(N184="zníž. prenesená",J184,0)</f>
        <v>0</v>
      </c>
      <c r="BI184" s="218">
        <f>IF(N184="nulová",J184,0)</f>
        <v>0</v>
      </c>
      <c r="BJ184" s="18" t="s">
        <v>88</v>
      </c>
      <c r="BK184" s="218">
        <f>ROUND(I184*H184,2)</f>
        <v>0</v>
      </c>
      <c r="BL184" s="18" t="s">
        <v>207</v>
      </c>
      <c r="BM184" s="217" t="s">
        <v>266</v>
      </c>
    </row>
    <row r="185" spans="1:65" s="13" customFormat="1">
      <c r="B185" s="219"/>
      <c r="C185" s="220"/>
      <c r="D185" s="221" t="s">
        <v>209</v>
      </c>
      <c r="E185" s="222" t="s">
        <v>1</v>
      </c>
      <c r="F185" s="223" t="s">
        <v>267</v>
      </c>
      <c r="G185" s="220"/>
      <c r="H185" s="224">
        <v>9.5380000000000003</v>
      </c>
      <c r="I185" s="225"/>
      <c r="J185" s="220"/>
      <c r="K185" s="220"/>
      <c r="L185" s="226"/>
      <c r="M185" s="227"/>
      <c r="N185" s="228"/>
      <c r="O185" s="228"/>
      <c r="P185" s="228"/>
      <c r="Q185" s="228"/>
      <c r="R185" s="228"/>
      <c r="S185" s="228"/>
      <c r="T185" s="229"/>
      <c r="AT185" s="230" t="s">
        <v>209</v>
      </c>
      <c r="AU185" s="230" t="s">
        <v>88</v>
      </c>
      <c r="AV185" s="13" t="s">
        <v>88</v>
      </c>
      <c r="AW185" s="13" t="s">
        <v>31</v>
      </c>
      <c r="AX185" s="13" t="s">
        <v>76</v>
      </c>
      <c r="AY185" s="230" t="s">
        <v>201</v>
      </c>
    </row>
    <row r="186" spans="1:65" s="13" customFormat="1">
      <c r="B186" s="219"/>
      <c r="C186" s="220"/>
      <c r="D186" s="221" t="s">
        <v>209</v>
      </c>
      <c r="E186" s="222" t="s">
        <v>1</v>
      </c>
      <c r="F186" s="223" t="s">
        <v>268</v>
      </c>
      <c r="G186" s="220"/>
      <c r="H186" s="224">
        <v>6.9329999999999998</v>
      </c>
      <c r="I186" s="225"/>
      <c r="J186" s="220"/>
      <c r="K186" s="220"/>
      <c r="L186" s="226"/>
      <c r="M186" s="227"/>
      <c r="N186" s="228"/>
      <c r="O186" s="228"/>
      <c r="P186" s="228"/>
      <c r="Q186" s="228"/>
      <c r="R186" s="228"/>
      <c r="S186" s="228"/>
      <c r="T186" s="229"/>
      <c r="AT186" s="230" t="s">
        <v>209</v>
      </c>
      <c r="AU186" s="230" t="s">
        <v>88</v>
      </c>
      <c r="AV186" s="13" t="s">
        <v>88</v>
      </c>
      <c r="AW186" s="13" t="s">
        <v>31</v>
      </c>
      <c r="AX186" s="13" t="s">
        <v>76</v>
      </c>
      <c r="AY186" s="230" t="s">
        <v>201</v>
      </c>
    </row>
    <row r="187" spans="1:65" s="13" customFormat="1">
      <c r="B187" s="219"/>
      <c r="C187" s="220"/>
      <c r="D187" s="221" t="s">
        <v>209</v>
      </c>
      <c r="E187" s="222" t="s">
        <v>1</v>
      </c>
      <c r="F187" s="223" t="s">
        <v>269</v>
      </c>
      <c r="G187" s="220"/>
      <c r="H187" s="224">
        <v>13.066000000000001</v>
      </c>
      <c r="I187" s="225"/>
      <c r="J187" s="220"/>
      <c r="K187" s="220"/>
      <c r="L187" s="226"/>
      <c r="M187" s="227"/>
      <c r="N187" s="228"/>
      <c r="O187" s="228"/>
      <c r="P187" s="228"/>
      <c r="Q187" s="228"/>
      <c r="R187" s="228"/>
      <c r="S187" s="228"/>
      <c r="T187" s="229"/>
      <c r="AT187" s="230" t="s">
        <v>209</v>
      </c>
      <c r="AU187" s="230" t="s">
        <v>88</v>
      </c>
      <c r="AV187" s="13" t="s">
        <v>88</v>
      </c>
      <c r="AW187" s="13" t="s">
        <v>31</v>
      </c>
      <c r="AX187" s="13" t="s">
        <v>76</v>
      </c>
      <c r="AY187" s="230" t="s">
        <v>201</v>
      </c>
    </row>
    <row r="188" spans="1:65" s="15" customFormat="1">
      <c r="B188" s="242"/>
      <c r="C188" s="243"/>
      <c r="D188" s="221" t="s">
        <v>209</v>
      </c>
      <c r="E188" s="244" t="s">
        <v>1</v>
      </c>
      <c r="F188" s="245" t="s">
        <v>240</v>
      </c>
      <c r="G188" s="243"/>
      <c r="H188" s="246">
        <v>29.536999999999999</v>
      </c>
      <c r="I188" s="247"/>
      <c r="J188" s="243"/>
      <c r="K188" s="243"/>
      <c r="L188" s="248"/>
      <c r="M188" s="249"/>
      <c r="N188" s="250"/>
      <c r="O188" s="250"/>
      <c r="P188" s="250"/>
      <c r="Q188" s="250"/>
      <c r="R188" s="250"/>
      <c r="S188" s="250"/>
      <c r="T188" s="251"/>
      <c r="AT188" s="252" t="s">
        <v>209</v>
      </c>
      <c r="AU188" s="252" t="s">
        <v>88</v>
      </c>
      <c r="AV188" s="15" t="s">
        <v>219</v>
      </c>
      <c r="AW188" s="15" t="s">
        <v>31</v>
      </c>
      <c r="AX188" s="15" t="s">
        <v>76</v>
      </c>
      <c r="AY188" s="252" t="s">
        <v>201</v>
      </c>
    </row>
    <row r="189" spans="1:65" s="13" customFormat="1">
      <c r="B189" s="219"/>
      <c r="C189" s="220"/>
      <c r="D189" s="221" t="s">
        <v>209</v>
      </c>
      <c r="E189" s="222" t="s">
        <v>1</v>
      </c>
      <c r="F189" s="223" t="s">
        <v>270</v>
      </c>
      <c r="G189" s="220"/>
      <c r="H189" s="224">
        <v>-3.6999999999999998E-2</v>
      </c>
      <c r="I189" s="225"/>
      <c r="J189" s="220"/>
      <c r="K189" s="220"/>
      <c r="L189" s="226"/>
      <c r="M189" s="227"/>
      <c r="N189" s="228"/>
      <c r="O189" s="228"/>
      <c r="P189" s="228"/>
      <c r="Q189" s="228"/>
      <c r="R189" s="228"/>
      <c r="S189" s="228"/>
      <c r="T189" s="229"/>
      <c r="AT189" s="230" t="s">
        <v>209</v>
      </c>
      <c r="AU189" s="230" t="s">
        <v>88</v>
      </c>
      <c r="AV189" s="13" t="s">
        <v>88</v>
      </c>
      <c r="AW189" s="13" t="s">
        <v>31</v>
      </c>
      <c r="AX189" s="13" t="s">
        <v>76</v>
      </c>
      <c r="AY189" s="230" t="s">
        <v>201</v>
      </c>
    </row>
    <row r="190" spans="1:65" s="14" customFormat="1">
      <c r="B190" s="231"/>
      <c r="C190" s="232"/>
      <c r="D190" s="221" t="s">
        <v>209</v>
      </c>
      <c r="E190" s="233" t="s">
        <v>1</v>
      </c>
      <c r="F190" s="234" t="s">
        <v>271</v>
      </c>
      <c r="G190" s="232"/>
      <c r="H190" s="235">
        <v>29.5</v>
      </c>
      <c r="I190" s="236"/>
      <c r="J190" s="232"/>
      <c r="K190" s="232"/>
      <c r="L190" s="237"/>
      <c r="M190" s="238"/>
      <c r="N190" s="239"/>
      <c r="O190" s="239"/>
      <c r="P190" s="239"/>
      <c r="Q190" s="239"/>
      <c r="R190" s="239"/>
      <c r="S190" s="239"/>
      <c r="T190" s="240"/>
      <c r="AT190" s="241" t="s">
        <v>209</v>
      </c>
      <c r="AU190" s="241" t="s">
        <v>88</v>
      </c>
      <c r="AV190" s="14" t="s">
        <v>207</v>
      </c>
      <c r="AW190" s="14" t="s">
        <v>31</v>
      </c>
      <c r="AX190" s="14" t="s">
        <v>83</v>
      </c>
      <c r="AY190" s="241" t="s">
        <v>201</v>
      </c>
    </row>
    <row r="191" spans="1:65" s="12" customFormat="1" ht="22.9" customHeight="1">
      <c r="B191" s="189"/>
      <c r="C191" s="190"/>
      <c r="D191" s="191" t="s">
        <v>75</v>
      </c>
      <c r="E191" s="203" t="s">
        <v>88</v>
      </c>
      <c r="F191" s="203" t="s">
        <v>272</v>
      </c>
      <c r="G191" s="190"/>
      <c r="H191" s="190"/>
      <c r="I191" s="193"/>
      <c r="J191" s="204">
        <f>BK191</f>
        <v>0</v>
      </c>
      <c r="K191" s="190"/>
      <c r="L191" s="195"/>
      <c r="M191" s="196"/>
      <c r="N191" s="197"/>
      <c r="O191" s="197"/>
      <c r="P191" s="198">
        <f>SUM(P192:P264)</f>
        <v>0</v>
      </c>
      <c r="Q191" s="197"/>
      <c r="R191" s="198">
        <f>SUM(R192:R264)</f>
        <v>131.69464120000001</v>
      </c>
      <c r="S191" s="197"/>
      <c r="T191" s="199">
        <f>SUM(T192:T264)</f>
        <v>0</v>
      </c>
      <c r="AR191" s="200" t="s">
        <v>83</v>
      </c>
      <c r="AT191" s="201" t="s">
        <v>75</v>
      </c>
      <c r="AU191" s="201" t="s">
        <v>83</v>
      </c>
      <c r="AY191" s="200" t="s">
        <v>201</v>
      </c>
      <c r="BK191" s="202">
        <f>SUM(BK192:BK264)</f>
        <v>0</v>
      </c>
    </row>
    <row r="192" spans="1:65" s="2" customFormat="1" ht="30" customHeight="1">
      <c r="A192" s="35"/>
      <c r="B192" s="36"/>
      <c r="C192" s="205" t="s">
        <v>273</v>
      </c>
      <c r="D192" s="205" t="s">
        <v>203</v>
      </c>
      <c r="E192" s="206" t="s">
        <v>274</v>
      </c>
      <c r="F192" s="207" t="s">
        <v>275</v>
      </c>
      <c r="G192" s="208" t="s">
        <v>276</v>
      </c>
      <c r="H192" s="209">
        <v>256.8</v>
      </c>
      <c r="I192" s="210"/>
      <c r="J192" s="211">
        <f>ROUND(I192*H192,2)</f>
        <v>0</v>
      </c>
      <c r="K192" s="212"/>
      <c r="L192" s="40"/>
      <c r="M192" s="213" t="s">
        <v>1</v>
      </c>
      <c r="N192" s="214" t="s">
        <v>42</v>
      </c>
      <c r="O192" s="72"/>
      <c r="P192" s="215">
        <f>O192*H192</f>
        <v>0</v>
      </c>
      <c r="Q192" s="215">
        <v>0</v>
      </c>
      <c r="R192" s="215">
        <f>Q192*H192</f>
        <v>0</v>
      </c>
      <c r="S192" s="215">
        <v>0</v>
      </c>
      <c r="T192" s="216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17" t="s">
        <v>207</v>
      </c>
      <c r="AT192" s="217" t="s">
        <v>203</v>
      </c>
      <c r="AU192" s="217" t="s">
        <v>88</v>
      </c>
      <c r="AY192" s="18" t="s">
        <v>201</v>
      </c>
      <c r="BE192" s="218">
        <f>IF(N192="základná",J192,0)</f>
        <v>0</v>
      </c>
      <c r="BF192" s="218">
        <f>IF(N192="znížená",J192,0)</f>
        <v>0</v>
      </c>
      <c r="BG192" s="218">
        <f>IF(N192="zákl. prenesená",J192,0)</f>
        <v>0</v>
      </c>
      <c r="BH192" s="218">
        <f>IF(N192="zníž. prenesená",J192,0)</f>
        <v>0</v>
      </c>
      <c r="BI192" s="218">
        <f>IF(N192="nulová",J192,0)</f>
        <v>0</v>
      </c>
      <c r="BJ192" s="18" t="s">
        <v>88</v>
      </c>
      <c r="BK192" s="218">
        <f>ROUND(I192*H192,2)</f>
        <v>0</v>
      </c>
      <c r="BL192" s="18" t="s">
        <v>207</v>
      </c>
      <c r="BM192" s="217" t="s">
        <v>277</v>
      </c>
    </row>
    <row r="193" spans="1:65" s="13" customFormat="1">
      <c r="B193" s="219"/>
      <c r="C193" s="220"/>
      <c r="D193" s="221" t="s">
        <v>209</v>
      </c>
      <c r="E193" s="222" t="s">
        <v>1</v>
      </c>
      <c r="F193" s="223" t="s">
        <v>278</v>
      </c>
      <c r="G193" s="220"/>
      <c r="H193" s="224">
        <v>256.83999999999997</v>
      </c>
      <c r="I193" s="225"/>
      <c r="J193" s="220"/>
      <c r="K193" s="220"/>
      <c r="L193" s="226"/>
      <c r="M193" s="227"/>
      <c r="N193" s="228"/>
      <c r="O193" s="228"/>
      <c r="P193" s="228"/>
      <c r="Q193" s="228"/>
      <c r="R193" s="228"/>
      <c r="S193" s="228"/>
      <c r="T193" s="229"/>
      <c r="AT193" s="230" t="s">
        <v>209</v>
      </c>
      <c r="AU193" s="230" t="s">
        <v>88</v>
      </c>
      <c r="AV193" s="13" t="s">
        <v>88</v>
      </c>
      <c r="AW193" s="13" t="s">
        <v>31</v>
      </c>
      <c r="AX193" s="13" t="s">
        <v>76</v>
      </c>
      <c r="AY193" s="230" t="s">
        <v>201</v>
      </c>
    </row>
    <row r="194" spans="1:65" s="13" customFormat="1">
      <c r="B194" s="219"/>
      <c r="C194" s="220"/>
      <c r="D194" s="221" t="s">
        <v>209</v>
      </c>
      <c r="E194" s="222" t="s">
        <v>1</v>
      </c>
      <c r="F194" s="223" t="s">
        <v>279</v>
      </c>
      <c r="G194" s="220"/>
      <c r="H194" s="224">
        <v>-0.04</v>
      </c>
      <c r="I194" s="225"/>
      <c r="J194" s="220"/>
      <c r="K194" s="220"/>
      <c r="L194" s="226"/>
      <c r="M194" s="227"/>
      <c r="N194" s="228"/>
      <c r="O194" s="228"/>
      <c r="P194" s="228"/>
      <c r="Q194" s="228"/>
      <c r="R194" s="228"/>
      <c r="S194" s="228"/>
      <c r="T194" s="229"/>
      <c r="AT194" s="230" t="s">
        <v>209</v>
      </c>
      <c r="AU194" s="230" t="s">
        <v>88</v>
      </c>
      <c r="AV194" s="13" t="s">
        <v>88</v>
      </c>
      <c r="AW194" s="13" t="s">
        <v>31</v>
      </c>
      <c r="AX194" s="13" t="s">
        <v>76</v>
      </c>
      <c r="AY194" s="230" t="s">
        <v>201</v>
      </c>
    </row>
    <row r="195" spans="1:65" s="14" customFormat="1">
      <c r="B195" s="231"/>
      <c r="C195" s="232"/>
      <c r="D195" s="221" t="s">
        <v>209</v>
      </c>
      <c r="E195" s="233" t="s">
        <v>1</v>
      </c>
      <c r="F195" s="234" t="s">
        <v>212</v>
      </c>
      <c r="G195" s="232"/>
      <c r="H195" s="235">
        <v>256.8</v>
      </c>
      <c r="I195" s="236"/>
      <c r="J195" s="232"/>
      <c r="K195" s="232"/>
      <c r="L195" s="237"/>
      <c r="M195" s="238"/>
      <c r="N195" s="239"/>
      <c r="O195" s="239"/>
      <c r="P195" s="239"/>
      <c r="Q195" s="239"/>
      <c r="R195" s="239"/>
      <c r="S195" s="239"/>
      <c r="T195" s="240"/>
      <c r="AT195" s="241" t="s">
        <v>209</v>
      </c>
      <c r="AU195" s="241" t="s">
        <v>88</v>
      </c>
      <c r="AV195" s="14" t="s">
        <v>207</v>
      </c>
      <c r="AW195" s="14" t="s">
        <v>31</v>
      </c>
      <c r="AX195" s="14" t="s">
        <v>83</v>
      </c>
      <c r="AY195" s="241" t="s">
        <v>201</v>
      </c>
    </row>
    <row r="196" spans="1:65" s="2" customFormat="1" ht="33.75" customHeight="1">
      <c r="A196" s="35"/>
      <c r="B196" s="36"/>
      <c r="C196" s="205" t="s">
        <v>280</v>
      </c>
      <c r="D196" s="205" t="s">
        <v>203</v>
      </c>
      <c r="E196" s="206" t="s">
        <v>281</v>
      </c>
      <c r="F196" s="207" t="s">
        <v>282</v>
      </c>
      <c r="G196" s="208" t="s">
        <v>206</v>
      </c>
      <c r="H196" s="209">
        <v>11.8</v>
      </c>
      <c r="I196" s="210"/>
      <c r="J196" s="211">
        <f>ROUND(I196*H196,2)</f>
        <v>0</v>
      </c>
      <c r="K196" s="212"/>
      <c r="L196" s="40"/>
      <c r="M196" s="213" t="s">
        <v>1</v>
      </c>
      <c r="N196" s="214" t="s">
        <v>42</v>
      </c>
      <c r="O196" s="72"/>
      <c r="P196" s="215">
        <f>O196*H196</f>
        <v>0</v>
      </c>
      <c r="Q196" s="215">
        <v>2.0699999999999998</v>
      </c>
      <c r="R196" s="215">
        <f>Q196*H196</f>
        <v>24.425999999999998</v>
      </c>
      <c r="S196" s="215">
        <v>0</v>
      </c>
      <c r="T196" s="216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17" t="s">
        <v>207</v>
      </c>
      <c r="AT196" s="217" t="s">
        <v>203</v>
      </c>
      <c r="AU196" s="217" t="s">
        <v>88</v>
      </c>
      <c r="AY196" s="18" t="s">
        <v>201</v>
      </c>
      <c r="BE196" s="218">
        <f>IF(N196="základná",J196,0)</f>
        <v>0</v>
      </c>
      <c r="BF196" s="218">
        <f>IF(N196="znížená",J196,0)</f>
        <v>0</v>
      </c>
      <c r="BG196" s="218">
        <f>IF(N196="zákl. prenesená",J196,0)</f>
        <v>0</v>
      </c>
      <c r="BH196" s="218">
        <f>IF(N196="zníž. prenesená",J196,0)</f>
        <v>0</v>
      </c>
      <c r="BI196" s="218">
        <f>IF(N196="nulová",J196,0)</f>
        <v>0</v>
      </c>
      <c r="BJ196" s="18" t="s">
        <v>88</v>
      </c>
      <c r="BK196" s="218">
        <f>ROUND(I196*H196,2)</f>
        <v>0</v>
      </c>
      <c r="BL196" s="18" t="s">
        <v>207</v>
      </c>
      <c r="BM196" s="217" t="s">
        <v>283</v>
      </c>
    </row>
    <row r="197" spans="1:65" s="13" customFormat="1">
      <c r="B197" s="219"/>
      <c r="C197" s="220"/>
      <c r="D197" s="221" t="s">
        <v>209</v>
      </c>
      <c r="E197" s="222" t="s">
        <v>1</v>
      </c>
      <c r="F197" s="223" t="s">
        <v>284</v>
      </c>
      <c r="G197" s="220"/>
      <c r="H197" s="224">
        <v>5.7069999999999999</v>
      </c>
      <c r="I197" s="225"/>
      <c r="J197" s="220"/>
      <c r="K197" s="220"/>
      <c r="L197" s="226"/>
      <c r="M197" s="227"/>
      <c r="N197" s="228"/>
      <c r="O197" s="228"/>
      <c r="P197" s="228"/>
      <c r="Q197" s="228"/>
      <c r="R197" s="228"/>
      <c r="S197" s="228"/>
      <c r="T197" s="229"/>
      <c r="AT197" s="230" t="s">
        <v>209</v>
      </c>
      <c r="AU197" s="230" t="s">
        <v>88</v>
      </c>
      <c r="AV197" s="13" t="s">
        <v>88</v>
      </c>
      <c r="AW197" s="13" t="s">
        <v>31</v>
      </c>
      <c r="AX197" s="13" t="s">
        <v>76</v>
      </c>
      <c r="AY197" s="230" t="s">
        <v>201</v>
      </c>
    </row>
    <row r="198" spans="1:65" s="13" customFormat="1">
      <c r="B198" s="219"/>
      <c r="C198" s="220"/>
      <c r="D198" s="221" t="s">
        <v>209</v>
      </c>
      <c r="E198" s="222" t="s">
        <v>1</v>
      </c>
      <c r="F198" s="223" t="s">
        <v>285</v>
      </c>
      <c r="G198" s="220"/>
      <c r="H198" s="224">
        <v>4.0030000000000001</v>
      </c>
      <c r="I198" s="225"/>
      <c r="J198" s="220"/>
      <c r="K198" s="220"/>
      <c r="L198" s="226"/>
      <c r="M198" s="227"/>
      <c r="N198" s="228"/>
      <c r="O198" s="228"/>
      <c r="P198" s="228"/>
      <c r="Q198" s="228"/>
      <c r="R198" s="228"/>
      <c r="S198" s="228"/>
      <c r="T198" s="229"/>
      <c r="AT198" s="230" t="s">
        <v>209</v>
      </c>
      <c r="AU198" s="230" t="s">
        <v>88</v>
      </c>
      <c r="AV198" s="13" t="s">
        <v>88</v>
      </c>
      <c r="AW198" s="13" t="s">
        <v>31</v>
      </c>
      <c r="AX198" s="13" t="s">
        <v>76</v>
      </c>
      <c r="AY198" s="230" t="s">
        <v>201</v>
      </c>
    </row>
    <row r="199" spans="1:65" s="13" customFormat="1">
      <c r="B199" s="219"/>
      <c r="C199" s="220"/>
      <c r="D199" s="221" t="s">
        <v>209</v>
      </c>
      <c r="E199" s="222" t="s">
        <v>1</v>
      </c>
      <c r="F199" s="223" t="s">
        <v>286</v>
      </c>
      <c r="G199" s="220"/>
      <c r="H199" s="224">
        <v>0.73099999999999998</v>
      </c>
      <c r="I199" s="225"/>
      <c r="J199" s="220"/>
      <c r="K199" s="220"/>
      <c r="L199" s="226"/>
      <c r="M199" s="227"/>
      <c r="N199" s="228"/>
      <c r="O199" s="228"/>
      <c r="P199" s="228"/>
      <c r="Q199" s="228"/>
      <c r="R199" s="228"/>
      <c r="S199" s="228"/>
      <c r="T199" s="229"/>
      <c r="AT199" s="230" t="s">
        <v>209</v>
      </c>
      <c r="AU199" s="230" t="s">
        <v>88</v>
      </c>
      <c r="AV199" s="13" t="s">
        <v>88</v>
      </c>
      <c r="AW199" s="13" t="s">
        <v>31</v>
      </c>
      <c r="AX199" s="13" t="s">
        <v>76</v>
      </c>
      <c r="AY199" s="230" t="s">
        <v>201</v>
      </c>
    </row>
    <row r="200" spans="1:65" s="13" customFormat="1">
      <c r="B200" s="219"/>
      <c r="C200" s="220"/>
      <c r="D200" s="221" t="s">
        <v>209</v>
      </c>
      <c r="E200" s="222" t="s">
        <v>1</v>
      </c>
      <c r="F200" s="223" t="s">
        <v>287</v>
      </c>
      <c r="G200" s="220"/>
      <c r="H200" s="224">
        <v>0.06</v>
      </c>
      <c r="I200" s="225"/>
      <c r="J200" s="220"/>
      <c r="K200" s="220"/>
      <c r="L200" s="226"/>
      <c r="M200" s="227"/>
      <c r="N200" s="228"/>
      <c r="O200" s="228"/>
      <c r="P200" s="228"/>
      <c r="Q200" s="228"/>
      <c r="R200" s="228"/>
      <c r="S200" s="228"/>
      <c r="T200" s="229"/>
      <c r="AT200" s="230" t="s">
        <v>209</v>
      </c>
      <c r="AU200" s="230" t="s">
        <v>88</v>
      </c>
      <c r="AV200" s="13" t="s">
        <v>88</v>
      </c>
      <c r="AW200" s="13" t="s">
        <v>31</v>
      </c>
      <c r="AX200" s="13" t="s">
        <v>76</v>
      </c>
      <c r="AY200" s="230" t="s">
        <v>201</v>
      </c>
    </row>
    <row r="201" spans="1:65" s="15" customFormat="1">
      <c r="B201" s="242"/>
      <c r="C201" s="243"/>
      <c r="D201" s="221" t="s">
        <v>209</v>
      </c>
      <c r="E201" s="244" t="s">
        <v>1</v>
      </c>
      <c r="F201" s="245" t="s">
        <v>240</v>
      </c>
      <c r="G201" s="243"/>
      <c r="H201" s="246">
        <v>10.500999999999999</v>
      </c>
      <c r="I201" s="247"/>
      <c r="J201" s="243"/>
      <c r="K201" s="243"/>
      <c r="L201" s="248"/>
      <c r="M201" s="249"/>
      <c r="N201" s="250"/>
      <c r="O201" s="250"/>
      <c r="P201" s="250"/>
      <c r="Q201" s="250"/>
      <c r="R201" s="250"/>
      <c r="S201" s="250"/>
      <c r="T201" s="251"/>
      <c r="AT201" s="252" t="s">
        <v>209</v>
      </c>
      <c r="AU201" s="252" t="s">
        <v>88</v>
      </c>
      <c r="AV201" s="15" t="s">
        <v>219</v>
      </c>
      <c r="AW201" s="15" t="s">
        <v>31</v>
      </c>
      <c r="AX201" s="15" t="s">
        <v>76</v>
      </c>
      <c r="AY201" s="252" t="s">
        <v>201</v>
      </c>
    </row>
    <row r="202" spans="1:65" s="13" customFormat="1">
      <c r="B202" s="219"/>
      <c r="C202" s="220"/>
      <c r="D202" s="221" t="s">
        <v>209</v>
      </c>
      <c r="E202" s="222" t="s">
        <v>1</v>
      </c>
      <c r="F202" s="223" t="s">
        <v>288</v>
      </c>
      <c r="G202" s="220"/>
      <c r="H202" s="224">
        <v>1.044</v>
      </c>
      <c r="I202" s="225"/>
      <c r="J202" s="220"/>
      <c r="K202" s="220"/>
      <c r="L202" s="226"/>
      <c r="M202" s="227"/>
      <c r="N202" s="228"/>
      <c r="O202" s="228"/>
      <c r="P202" s="228"/>
      <c r="Q202" s="228"/>
      <c r="R202" s="228"/>
      <c r="S202" s="228"/>
      <c r="T202" s="229"/>
      <c r="AT202" s="230" t="s">
        <v>209</v>
      </c>
      <c r="AU202" s="230" t="s">
        <v>88</v>
      </c>
      <c r="AV202" s="13" t="s">
        <v>88</v>
      </c>
      <c r="AW202" s="13" t="s">
        <v>31</v>
      </c>
      <c r="AX202" s="13" t="s">
        <v>76</v>
      </c>
      <c r="AY202" s="230" t="s">
        <v>201</v>
      </c>
    </row>
    <row r="203" spans="1:65" s="13" customFormat="1">
      <c r="B203" s="219"/>
      <c r="C203" s="220"/>
      <c r="D203" s="221" t="s">
        <v>209</v>
      </c>
      <c r="E203" s="222" t="s">
        <v>1</v>
      </c>
      <c r="F203" s="223" t="s">
        <v>289</v>
      </c>
      <c r="G203" s="220"/>
      <c r="H203" s="224">
        <v>0.29399999999999998</v>
      </c>
      <c r="I203" s="225"/>
      <c r="J203" s="220"/>
      <c r="K203" s="220"/>
      <c r="L203" s="226"/>
      <c r="M203" s="227"/>
      <c r="N203" s="228"/>
      <c r="O203" s="228"/>
      <c r="P203" s="228"/>
      <c r="Q203" s="228"/>
      <c r="R203" s="228"/>
      <c r="S203" s="228"/>
      <c r="T203" s="229"/>
      <c r="AT203" s="230" t="s">
        <v>209</v>
      </c>
      <c r="AU203" s="230" t="s">
        <v>88</v>
      </c>
      <c r="AV203" s="13" t="s">
        <v>88</v>
      </c>
      <c r="AW203" s="13" t="s">
        <v>31</v>
      </c>
      <c r="AX203" s="13" t="s">
        <v>76</v>
      </c>
      <c r="AY203" s="230" t="s">
        <v>201</v>
      </c>
    </row>
    <row r="204" spans="1:65" s="15" customFormat="1">
      <c r="B204" s="242"/>
      <c r="C204" s="243"/>
      <c r="D204" s="221" t="s">
        <v>209</v>
      </c>
      <c r="E204" s="244" t="s">
        <v>1</v>
      </c>
      <c r="F204" s="245" t="s">
        <v>228</v>
      </c>
      <c r="G204" s="243"/>
      <c r="H204" s="246">
        <v>1.3380000000000001</v>
      </c>
      <c r="I204" s="247"/>
      <c r="J204" s="243"/>
      <c r="K204" s="243"/>
      <c r="L204" s="248"/>
      <c r="M204" s="249"/>
      <c r="N204" s="250"/>
      <c r="O204" s="250"/>
      <c r="P204" s="250"/>
      <c r="Q204" s="250"/>
      <c r="R204" s="250"/>
      <c r="S204" s="250"/>
      <c r="T204" s="251"/>
      <c r="AT204" s="252" t="s">
        <v>209</v>
      </c>
      <c r="AU204" s="252" t="s">
        <v>88</v>
      </c>
      <c r="AV204" s="15" t="s">
        <v>219</v>
      </c>
      <c r="AW204" s="15" t="s">
        <v>31</v>
      </c>
      <c r="AX204" s="15" t="s">
        <v>76</v>
      </c>
      <c r="AY204" s="252" t="s">
        <v>201</v>
      </c>
    </row>
    <row r="205" spans="1:65" s="13" customFormat="1">
      <c r="B205" s="219"/>
      <c r="C205" s="220"/>
      <c r="D205" s="221" t="s">
        <v>209</v>
      </c>
      <c r="E205" s="222" t="s">
        <v>1</v>
      </c>
      <c r="F205" s="223" t="s">
        <v>290</v>
      </c>
      <c r="G205" s="220"/>
      <c r="H205" s="224">
        <v>-3.9E-2</v>
      </c>
      <c r="I205" s="225"/>
      <c r="J205" s="220"/>
      <c r="K205" s="220"/>
      <c r="L205" s="226"/>
      <c r="M205" s="227"/>
      <c r="N205" s="228"/>
      <c r="O205" s="228"/>
      <c r="P205" s="228"/>
      <c r="Q205" s="228"/>
      <c r="R205" s="228"/>
      <c r="S205" s="228"/>
      <c r="T205" s="229"/>
      <c r="AT205" s="230" t="s">
        <v>209</v>
      </c>
      <c r="AU205" s="230" t="s">
        <v>88</v>
      </c>
      <c r="AV205" s="13" t="s">
        <v>88</v>
      </c>
      <c r="AW205" s="13" t="s">
        <v>31</v>
      </c>
      <c r="AX205" s="13" t="s">
        <v>76</v>
      </c>
      <c r="AY205" s="230" t="s">
        <v>201</v>
      </c>
    </row>
    <row r="206" spans="1:65" s="14" customFormat="1">
      <c r="B206" s="231"/>
      <c r="C206" s="232"/>
      <c r="D206" s="221" t="s">
        <v>209</v>
      </c>
      <c r="E206" s="233" t="s">
        <v>1</v>
      </c>
      <c r="F206" s="234" t="s">
        <v>232</v>
      </c>
      <c r="G206" s="232"/>
      <c r="H206" s="235">
        <v>11.8</v>
      </c>
      <c r="I206" s="236"/>
      <c r="J206" s="232"/>
      <c r="K206" s="232"/>
      <c r="L206" s="237"/>
      <c r="M206" s="238"/>
      <c r="N206" s="239"/>
      <c r="O206" s="239"/>
      <c r="P206" s="239"/>
      <c r="Q206" s="239"/>
      <c r="R206" s="239"/>
      <c r="S206" s="239"/>
      <c r="T206" s="240"/>
      <c r="AT206" s="241" t="s">
        <v>209</v>
      </c>
      <c r="AU206" s="241" t="s">
        <v>88</v>
      </c>
      <c r="AV206" s="14" t="s">
        <v>207</v>
      </c>
      <c r="AW206" s="14" t="s">
        <v>31</v>
      </c>
      <c r="AX206" s="14" t="s">
        <v>83</v>
      </c>
      <c r="AY206" s="241" t="s">
        <v>201</v>
      </c>
    </row>
    <row r="207" spans="1:65" s="2" customFormat="1" ht="21.75" customHeight="1">
      <c r="A207" s="35"/>
      <c r="B207" s="36"/>
      <c r="C207" s="205" t="s">
        <v>291</v>
      </c>
      <c r="D207" s="205" t="s">
        <v>203</v>
      </c>
      <c r="E207" s="206" t="s">
        <v>292</v>
      </c>
      <c r="F207" s="207" t="s">
        <v>293</v>
      </c>
      <c r="G207" s="208" t="s">
        <v>276</v>
      </c>
      <c r="H207" s="209">
        <v>12.6</v>
      </c>
      <c r="I207" s="210"/>
      <c r="J207" s="211">
        <f>ROUND(I207*H207,2)</f>
        <v>0</v>
      </c>
      <c r="K207" s="212"/>
      <c r="L207" s="40"/>
      <c r="M207" s="213" t="s">
        <v>1</v>
      </c>
      <c r="N207" s="214" t="s">
        <v>42</v>
      </c>
      <c r="O207" s="72"/>
      <c r="P207" s="215">
        <f>O207*H207</f>
        <v>0</v>
      </c>
      <c r="Q207" s="215">
        <v>4.0699999999999998E-3</v>
      </c>
      <c r="R207" s="215">
        <f>Q207*H207</f>
        <v>5.1281999999999994E-2</v>
      </c>
      <c r="S207" s="215">
        <v>0</v>
      </c>
      <c r="T207" s="216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17" t="s">
        <v>207</v>
      </c>
      <c r="AT207" s="217" t="s">
        <v>203</v>
      </c>
      <c r="AU207" s="217" t="s">
        <v>88</v>
      </c>
      <c r="AY207" s="18" t="s">
        <v>201</v>
      </c>
      <c r="BE207" s="218">
        <f>IF(N207="základná",J207,0)</f>
        <v>0</v>
      </c>
      <c r="BF207" s="218">
        <f>IF(N207="znížená",J207,0)</f>
        <v>0</v>
      </c>
      <c r="BG207" s="218">
        <f>IF(N207="zákl. prenesená",J207,0)</f>
        <v>0</v>
      </c>
      <c r="BH207" s="218">
        <f>IF(N207="zníž. prenesená",J207,0)</f>
        <v>0</v>
      </c>
      <c r="BI207" s="218">
        <f>IF(N207="nulová",J207,0)</f>
        <v>0</v>
      </c>
      <c r="BJ207" s="18" t="s">
        <v>88</v>
      </c>
      <c r="BK207" s="218">
        <f>ROUND(I207*H207,2)</f>
        <v>0</v>
      </c>
      <c r="BL207" s="18" t="s">
        <v>207</v>
      </c>
      <c r="BM207" s="217" t="s">
        <v>294</v>
      </c>
    </row>
    <row r="208" spans="1:65" s="13" customFormat="1">
      <c r="B208" s="219"/>
      <c r="C208" s="220"/>
      <c r="D208" s="221" t="s">
        <v>209</v>
      </c>
      <c r="E208" s="222" t="s">
        <v>1</v>
      </c>
      <c r="F208" s="223" t="s">
        <v>295</v>
      </c>
      <c r="G208" s="220"/>
      <c r="H208" s="224">
        <v>12.56</v>
      </c>
      <c r="I208" s="225"/>
      <c r="J208" s="220"/>
      <c r="K208" s="220"/>
      <c r="L208" s="226"/>
      <c r="M208" s="227"/>
      <c r="N208" s="228"/>
      <c r="O208" s="228"/>
      <c r="P208" s="228"/>
      <c r="Q208" s="228"/>
      <c r="R208" s="228"/>
      <c r="S208" s="228"/>
      <c r="T208" s="229"/>
      <c r="AT208" s="230" t="s">
        <v>209</v>
      </c>
      <c r="AU208" s="230" t="s">
        <v>88</v>
      </c>
      <c r="AV208" s="13" t="s">
        <v>88</v>
      </c>
      <c r="AW208" s="13" t="s">
        <v>31</v>
      </c>
      <c r="AX208" s="13" t="s">
        <v>76</v>
      </c>
      <c r="AY208" s="230" t="s">
        <v>201</v>
      </c>
    </row>
    <row r="209" spans="1:65" s="13" customFormat="1">
      <c r="B209" s="219"/>
      <c r="C209" s="220"/>
      <c r="D209" s="221" t="s">
        <v>209</v>
      </c>
      <c r="E209" s="222" t="s">
        <v>1</v>
      </c>
      <c r="F209" s="223" t="s">
        <v>296</v>
      </c>
      <c r="G209" s="220"/>
      <c r="H209" s="224">
        <v>0.04</v>
      </c>
      <c r="I209" s="225"/>
      <c r="J209" s="220"/>
      <c r="K209" s="220"/>
      <c r="L209" s="226"/>
      <c r="M209" s="227"/>
      <c r="N209" s="228"/>
      <c r="O209" s="228"/>
      <c r="P209" s="228"/>
      <c r="Q209" s="228"/>
      <c r="R209" s="228"/>
      <c r="S209" s="228"/>
      <c r="T209" s="229"/>
      <c r="AT209" s="230" t="s">
        <v>209</v>
      </c>
      <c r="AU209" s="230" t="s">
        <v>88</v>
      </c>
      <c r="AV209" s="13" t="s">
        <v>88</v>
      </c>
      <c r="AW209" s="13" t="s">
        <v>31</v>
      </c>
      <c r="AX209" s="13" t="s">
        <v>76</v>
      </c>
      <c r="AY209" s="230" t="s">
        <v>201</v>
      </c>
    </row>
    <row r="210" spans="1:65" s="14" customFormat="1">
      <c r="B210" s="231"/>
      <c r="C210" s="232"/>
      <c r="D210" s="221" t="s">
        <v>209</v>
      </c>
      <c r="E210" s="233" t="s">
        <v>1</v>
      </c>
      <c r="F210" s="234" t="s">
        <v>297</v>
      </c>
      <c r="G210" s="232"/>
      <c r="H210" s="235">
        <v>12.6</v>
      </c>
      <c r="I210" s="236"/>
      <c r="J210" s="232"/>
      <c r="K210" s="232"/>
      <c r="L210" s="237"/>
      <c r="M210" s="238"/>
      <c r="N210" s="239"/>
      <c r="O210" s="239"/>
      <c r="P210" s="239"/>
      <c r="Q210" s="239"/>
      <c r="R210" s="239"/>
      <c r="S210" s="239"/>
      <c r="T210" s="240"/>
      <c r="AT210" s="241" t="s">
        <v>209</v>
      </c>
      <c r="AU210" s="241" t="s">
        <v>88</v>
      </c>
      <c r="AV210" s="14" t="s">
        <v>207</v>
      </c>
      <c r="AW210" s="14" t="s">
        <v>31</v>
      </c>
      <c r="AX210" s="14" t="s">
        <v>83</v>
      </c>
      <c r="AY210" s="241" t="s">
        <v>201</v>
      </c>
    </row>
    <row r="211" spans="1:65" s="2" customFormat="1" ht="27.75" customHeight="1">
      <c r="A211" s="35"/>
      <c r="B211" s="36"/>
      <c r="C211" s="205" t="s">
        <v>298</v>
      </c>
      <c r="D211" s="205" t="s">
        <v>203</v>
      </c>
      <c r="E211" s="206" t="s">
        <v>299</v>
      </c>
      <c r="F211" s="207" t="s">
        <v>300</v>
      </c>
      <c r="G211" s="208" t="s">
        <v>276</v>
      </c>
      <c r="H211" s="209">
        <v>12.6</v>
      </c>
      <c r="I211" s="210"/>
      <c r="J211" s="211">
        <f>ROUND(I211*H211,2)</f>
        <v>0</v>
      </c>
      <c r="K211" s="212"/>
      <c r="L211" s="40"/>
      <c r="M211" s="213" t="s">
        <v>1</v>
      </c>
      <c r="N211" s="214" t="s">
        <v>42</v>
      </c>
      <c r="O211" s="72"/>
      <c r="P211" s="215">
        <f>O211*H211</f>
        <v>0</v>
      </c>
      <c r="Q211" s="215">
        <v>0</v>
      </c>
      <c r="R211" s="215">
        <f>Q211*H211</f>
        <v>0</v>
      </c>
      <c r="S211" s="215">
        <v>0</v>
      </c>
      <c r="T211" s="216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17" t="s">
        <v>207</v>
      </c>
      <c r="AT211" s="217" t="s">
        <v>203</v>
      </c>
      <c r="AU211" s="217" t="s">
        <v>88</v>
      </c>
      <c r="AY211" s="18" t="s">
        <v>201</v>
      </c>
      <c r="BE211" s="218">
        <f>IF(N211="základná",J211,0)</f>
        <v>0</v>
      </c>
      <c r="BF211" s="218">
        <f>IF(N211="znížená",J211,0)</f>
        <v>0</v>
      </c>
      <c r="BG211" s="218">
        <f>IF(N211="zákl. prenesená",J211,0)</f>
        <v>0</v>
      </c>
      <c r="BH211" s="218">
        <f>IF(N211="zníž. prenesená",J211,0)</f>
        <v>0</v>
      </c>
      <c r="BI211" s="218">
        <f>IF(N211="nulová",J211,0)</f>
        <v>0</v>
      </c>
      <c r="BJ211" s="18" t="s">
        <v>88</v>
      </c>
      <c r="BK211" s="218">
        <f>ROUND(I211*H211,2)</f>
        <v>0</v>
      </c>
      <c r="BL211" s="18" t="s">
        <v>207</v>
      </c>
      <c r="BM211" s="217" t="s">
        <v>301</v>
      </c>
    </row>
    <row r="212" spans="1:65" s="2" customFormat="1" ht="28.5" customHeight="1">
      <c r="A212" s="35"/>
      <c r="B212" s="36"/>
      <c r="C212" s="205" t="s">
        <v>302</v>
      </c>
      <c r="D212" s="205" t="s">
        <v>203</v>
      </c>
      <c r="E212" s="206" t="s">
        <v>303</v>
      </c>
      <c r="F212" s="207" t="s">
        <v>304</v>
      </c>
      <c r="G212" s="208" t="s">
        <v>276</v>
      </c>
      <c r="H212" s="209">
        <v>5.3</v>
      </c>
      <c r="I212" s="210"/>
      <c r="J212" s="211">
        <f>ROUND(I212*H212,2)</f>
        <v>0</v>
      </c>
      <c r="K212" s="212"/>
      <c r="L212" s="40"/>
      <c r="M212" s="213" t="s">
        <v>1</v>
      </c>
      <c r="N212" s="214" t="s">
        <v>42</v>
      </c>
      <c r="O212" s="72"/>
      <c r="P212" s="215">
        <f>O212*H212</f>
        <v>0</v>
      </c>
      <c r="Q212" s="215">
        <v>0.53215999999999997</v>
      </c>
      <c r="R212" s="215">
        <f>Q212*H212</f>
        <v>2.8204479999999998</v>
      </c>
      <c r="S212" s="215">
        <v>0</v>
      </c>
      <c r="T212" s="216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17" t="s">
        <v>207</v>
      </c>
      <c r="AT212" s="217" t="s">
        <v>203</v>
      </c>
      <c r="AU212" s="217" t="s">
        <v>88</v>
      </c>
      <c r="AY212" s="18" t="s">
        <v>201</v>
      </c>
      <c r="BE212" s="218">
        <f>IF(N212="základná",J212,0)</f>
        <v>0</v>
      </c>
      <c r="BF212" s="218">
        <f>IF(N212="znížená",J212,0)</f>
        <v>0</v>
      </c>
      <c r="BG212" s="218">
        <f>IF(N212="zákl. prenesená",J212,0)</f>
        <v>0</v>
      </c>
      <c r="BH212" s="218">
        <f>IF(N212="zníž. prenesená",J212,0)</f>
        <v>0</v>
      </c>
      <c r="BI212" s="218">
        <f>IF(N212="nulová",J212,0)</f>
        <v>0</v>
      </c>
      <c r="BJ212" s="18" t="s">
        <v>88</v>
      </c>
      <c r="BK212" s="218">
        <f>ROUND(I212*H212,2)</f>
        <v>0</v>
      </c>
      <c r="BL212" s="18" t="s">
        <v>207</v>
      </c>
      <c r="BM212" s="217" t="s">
        <v>305</v>
      </c>
    </row>
    <row r="213" spans="1:65" s="13" customFormat="1">
      <c r="B213" s="219"/>
      <c r="C213" s="220"/>
      <c r="D213" s="221" t="s">
        <v>209</v>
      </c>
      <c r="E213" s="222" t="s">
        <v>1</v>
      </c>
      <c r="F213" s="223" t="s">
        <v>306</v>
      </c>
      <c r="G213" s="220"/>
      <c r="H213" s="224">
        <v>5.3250000000000002</v>
      </c>
      <c r="I213" s="225"/>
      <c r="J213" s="220"/>
      <c r="K213" s="220"/>
      <c r="L213" s="226"/>
      <c r="M213" s="227"/>
      <c r="N213" s="228"/>
      <c r="O213" s="228"/>
      <c r="P213" s="228"/>
      <c r="Q213" s="228"/>
      <c r="R213" s="228"/>
      <c r="S213" s="228"/>
      <c r="T213" s="229"/>
      <c r="AT213" s="230" t="s">
        <v>209</v>
      </c>
      <c r="AU213" s="230" t="s">
        <v>88</v>
      </c>
      <c r="AV213" s="13" t="s">
        <v>88</v>
      </c>
      <c r="AW213" s="13" t="s">
        <v>31</v>
      </c>
      <c r="AX213" s="13" t="s">
        <v>76</v>
      </c>
      <c r="AY213" s="230" t="s">
        <v>201</v>
      </c>
    </row>
    <row r="214" spans="1:65" s="13" customFormat="1">
      <c r="B214" s="219"/>
      <c r="C214" s="220"/>
      <c r="D214" s="221" t="s">
        <v>209</v>
      </c>
      <c r="E214" s="222" t="s">
        <v>1</v>
      </c>
      <c r="F214" s="223" t="s">
        <v>307</v>
      </c>
      <c r="G214" s="220"/>
      <c r="H214" s="224">
        <v>-2.5000000000000001E-2</v>
      </c>
      <c r="I214" s="225"/>
      <c r="J214" s="220"/>
      <c r="K214" s="220"/>
      <c r="L214" s="226"/>
      <c r="M214" s="227"/>
      <c r="N214" s="228"/>
      <c r="O214" s="228"/>
      <c r="P214" s="228"/>
      <c r="Q214" s="228"/>
      <c r="R214" s="228"/>
      <c r="S214" s="228"/>
      <c r="T214" s="229"/>
      <c r="AT214" s="230" t="s">
        <v>209</v>
      </c>
      <c r="AU214" s="230" t="s">
        <v>88</v>
      </c>
      <c r="AV214" s="13" t="s">
        <v>88</v>
      </c>
      <c r="AW214" s="13" t="s">
        <v>31</v>
      </c>
      <c r="AX214" s="13" t="s">
        <v>76</v>
      </c>
      <c r="AY214" s="230" t="s">
        <v>201</v>
      </c>
    </row>
    <row r="215" spans="1:65" s="14" customFormat="1">
      <c r="B215" s="231"/>
      <c r="C215" s="232"/>
      <c r="D215" s="221" t="s">
        <v>209</v>
      </c>
      <c r="E215" s="233" t="s">
        <v>1</v>
      </c>
      <c r="F215" s="234" t="s">
        <v>232</v>
      </c>
      <c r="G215" s="232"/>
      <c r="H215" s="235">
        <v>5.3</v>
      </c>
      <c r="I215" s="236"/>
      <c r="J215" s="232"/>
      <c r="K215" s="232"/>
      <c r="L215" s="237"/>
      <c r="M215" s="238"/>
      <c r="N215" s="239"/>
      <c r="O215" s="239"/>
      <c r="P215" s="239"/>
      <c r="Q215" s="239"/>
      <c r="R215" s="239"/>
      <c r="S215" s="239"/>
      <c r="T215" s="240"/>
      <c r="AT215" s="241" t="s">
        <v>209</v>
      </c>
      <c r="AU215" s="241" t="s">
        <v>88</v>
      </c>
      <c r="AV215" s="14" t="s">
        <v>207</v>
      </c>
      <c r="AW215" s="14" t="s">
        <v>31</v>
      </c>
      <c r="AX215" s="14" t="s">
        <v>83</v>
      </c>
      <c r="AY215" s="241" t="s">
        <v>201</v>
      </c>
    </row>
    <row r="216" spans="1:65" s="2" customFormat="1" ht="32.25" customHeight="1">
      <c r="A216" s="35"/>
      <c r="B216" s="36"/>
      <c r="C216" s="205" t="s">
        <v>308</v>
      </c>
      <c r="D216" s="205" t="s">
        <v>203</v>
      </c>
      <c r="E216" s="206" t="s">
        <v>309</v>
      </c>
      <c r="F216" s="207" t="s">
        <v>310</v>
      </c>
      <c r="G216" s="208" t="s">
        <v>276</v>
      </c>
      <c r="H216" s="209">
        <v>20.3</v>
      </c>
      <c r="I216" s="210"/>
      <c r="J216" s="211">
        <f>ROUND(I216*H216,2)</f>
        <v>0</v>
      </c>
      <c r="K216" s="212"/>
      <c r="L216" s="40"/>
      <c r="M216" s="213" t="s">
        <v>1</v>
      </c>
      <c r="N216" s="214" t="s">
        <v>42</v>
      </c>
      <c r="O216" s="72"/>
      <c r="P216" s="215">
        <f>O216*H216</f>
        <v>0</v>
      </c>
      <c r="Q216" s="215">
        <v>0.63526000000000005</v>
      </c>
      <c r="R216" s="215">
        <f>Q216*H216</f>
        <v>12.895778000000002</v>
      </c>
      <c r="S216" s="215">
        <v>0</v>
      </c>
      <c r="T216" s="216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17" t="s">
        <v>207</v>
      </c>
      <c r="AT216" s="217" t="s">
        <v>203</v>
      </c>
      <c r="AU216" s="217" t="s">
        <v>88</v>
      </c>
      <c r="AY216" s="18" t="s">
        <v>201</v>
      </c>
      <c r="BE216" s="218">
        <f>IF(N216="základná",J216,0)</f>
        <v>0</v>
      </c>
      <c r="BF216" s="218">
        <f>IF(N216="znížená",J216,0)</f>
        <v>0</v>
      </c>
      <c r="BG216" s="218">
        <f>IF(N216="zákl. prenesená",J216,0)</f>
        <v>0</v>
      </c>
      <c r="BH216" s="218">
        <f>IF(N216="zníž. prenesená",J216,0)</f>
        <v>0</v>
      </c>
      <c r="BI216" s="218">
        <f>IF(N216="nulová",J216,0)</f>
        <v>0</v>
      </c>
      <c r="BJ216" s="18" t="s">
        <v>88</v>
      </c>
      <c r="BK216" s="218">
        <f>ROUND(I216*H216,2)</f>
        <v>0</v>
      </c>
      <c r="BL216" s="18" t="s">
        <v>207</v>
      </c>
      <c r="BM216" s="217" t="s">
        <v>311</v>
      </c>
    </row>
    <row r="217" spans="1:65" s="13" customFormat="1">
      <c r="B217" s="219"/>
      <c r="C217" s="220"/>
      <c r="D217" s="221" t="s">
        <v>209</v>
      </c>
      <c r="E217" s="222" t="s">
        <v>1</v>
      </c>
      <c r="F217" s="223" t="s">
        <v>312</v>
      </c>
      <c r="G217" s="220"/>
      <c r="H217" s="224">
        <v>10.438000000000001</v>
      </c>
      <c r="I217" s="225"/>
      <c r="J217" s="220"/>
      <c r="K217" s="220"/>
      <c r="L217" s="226"/>
      <c r="M217" s="227"/>
      <c r="N217" s="228"/>
      <c r="O217" s="228"/>
      <c r="P217" s="228"/>
      <c r="Q217" s="228"/>
      <c r="R217" s="228"/>
      <c r="S217" s="228"/>
      <c r="T217" s="229"/>
      <c r="AT217" s="230" t="s">
        <v>209</v>
      </c>
      <c r="AU217" s="230" t="s">
        <v>88</v>
      </c>
      <c r="AV217" s="13" t="s">
        <v>88</v>
      </c>
      <c r="AW217" s="13" t="s">
        <v>31</v>
      </c>
      <c r="AX217" s="13" t="s">
        <v>76</v>
      </c>
      <c r="AY217" s="230" t="s">
        <v>201</v>
      </c>
    </row>
    <row r="218" spans="1:65" s="13" customFormat="1">
      <c r="B218" s="219"/>
      <c r="C218" s="220"/>
      <c r="D218" s="221" t="s">
        <v>209</v>
      </c>
      <c r="E218" s="222" t="s">
        <v>1</v>
      </c>
      <c r="F218" s="223" t="s">
        <v>313</v>
      </c>
      <c r="G218" s="220"/>
      <c r="H218" s="224">
        <v>9.8309999999999995</v>
      </c>
      <c r="I218" s="225"/>
      <c r="J218" s="220"/>
      <c r="K218" s="220"/>
      <c r="L218" s="226"/>
      <c r="M218" s="227"/>
      <c r="N218" s="228"/>
      <c r="O218" s="228"/>
      <c r="P218" s="228"/>
      <c r="Q218" s="228"/>
      <c r="R218" s="228"/>
      <c r="S218" s="228"/>
      <c r="T218" s="229"/>
      <c r="AT218" s="230" t="s">
        <v>209</v>
      </c>
      <c r="AU218" s="230" t="s">
        <v>88</v>
      </c>
      <c r="AV218" s="13" t="s">
        <v>88</v>
      </c>
      <c r="AW218" s="13" t="s">
        <v>31</v>
      </c>
      <c r="AX218" s="13" t="s">
        <v>76</v>
      </c>
      <c r="AY218" s="230" t="s">
        <v>201</v>
      </c>
    </row>
    <row r="219" spans="1:65" s="15" customFormat="1">
      <c r="B219" s="242"/>
      <c r="C219" s="243"/>
      <c r="D219" s="221" t="s">
        <v>209</v>
      </c>
      <c r="E219" s="244" t="s">
        <v>1</v>
      </c>
      <c r="F219" s="245" t="s">
        <v>240</v>
      </c>
      <c r="G219" s="243"/>
      <c r="H219" s="246">
        <v>20.268999999999998</v>
      </c>
      <c r="I219" s="247"/>
      <c r="J219" s="243"/>
      <c r="K219" s="243"/>
      <c r="L219" s="248"/>
      <c r="M219" s="249"/>
      <c r="N219" s="250"/>
      <c r="O219" s="250"/>
      <c r="P219" s="250"/>
      <c r="Q219" s="250"/>
      <c r="R219" s="250"/>
      <c r="S219" s="250"/>
      <c r="T219" s="251"/>
      <c r="AT219" s="252" t="s">
        <v>209</v>
      </c>
      <c r="AU219" s="252" t="s">
        <v>88</v>
      </c>
      <c r="AV219" s="15" t="s">
        <v>219</v>
      </c>
      <c r="AW219" s="15" t="s">
        <v>31</v>
      </c>
      <c r="AX219" s="15" t="s">
        <v>76</v>
      </c>
      <c r="AY219" s="252" t="s">
        <v>201</v>
      </c>
    </row>
    <row r="220" spans="1:65" s="13" customFormat="1">
      <c r="B220" s="219"/>
      <c r="C220" s="220"/>
      <c r="D220" s="221" t="s">
        <v>209</v>
      </c>
      <c r="E220" s="222" t="s">
        <v>1</v>
      </c>
      <c r="F220" s="223" t="s">
        <v>314</v>
      </c>
      <c r="G220" s="220"/>
      <c r="H220" s="224">
        <v>3.1E-2</v>
      </c>
      <c r="I220" s="225"/>
      <c r="J220" s="220"/>
      <c r="K220" s="220"/>
      <c r="L220" s="226"/>
      <c r="M220" s="227"/>
      <c r="N220" s="228"/>
      <c r="O220" s="228"/>
      <c r="P220" s="228"/>
      <c r="Q220" s="228"/>
      <c r="R220" s="228"/>
      <c r="S220" s="228"/>
      <c r="T220" s="229"/>
      <c r="AT220" s="230" t="s">
        <v>209</v>
      </c>
      <c r="AU220" s="230" t="s">
        <v>88</v>
      </c>
      <c r="AV220" s="13" t="s">
        <v>88</v>
      </c>
      <c r="AW220" s="13" t="s">
        <v>31</v>
      </c>
      <c r="AX220" s="13" t="s">
        <v>76</v>
      </c>
      <c r="AY220" s="230" t="s">
        <v>201</v>
      </c>
    </row>
    <row r="221" spans="1:65" s="14" customFormat="1">
      <c r="B221" s="231"/>
      <c r="C221" s="232"/>
      <c r="D221" s="221" t="s">
        <v>209</v>
      </c>
      <c r="E221" s="233" t="s">
        <v>1</v>
      </c>
      <c r="F221" s="234" t="s">
        <v>232</v>
      </c>
      <c r="G221" s="232"/>
      <c r="H221" s="235">
        <v>20.3</v>
      </c>
      <c r="I221" s="236"/>
      <c r="J221" s="232"/>
      <c r="K221" s="232"/>
      <c r="L221" s="237"/>
      <c r="M221" s="238"/>
      <c r="N221" s="239"/>
      <c r="O221" s="239"/>
      <c r="P221" s="239"/>
      <c r="Q221" s="239"/>
      <c r="R221" s="239"/>
      <c r="S221" s="239"/>
      <c r="T221" s="240"/>
      <c r="AT221" s="241" t="s">
        <v>209</v>
      </c>
      <c r="AU221" s="241" t="s">
        <v>88</v>
      </c>
      <c r="AV221" s="14" t="s">
        <v>207</v>
      </c>
      <c r="AW221" s="14" t="s">
        <v>31</v>
      </c>
      <c r="AX221" s="14" t="s">
        <v>83</v>
      </c>
      <c r="AY221" s="241" t="s">
        <v>201</v>
      </c>
    </row>
    <row r="222" spans="1:65" s="2" customFormat="1" ht="28.5" customHeight="1">
      <c r="A222" s="35"/>
      <c r="B222" s="36"/>
      <c r="C222" s="205" t="s">
        <v>315</v>
      </c>
      <c r="D222" s="205" t="s">
        <v>203</v>
      </c>
      <c r="E222" s="206" t="s">
        <v>316</v>
      </c>
      <c r="F222" s="207" t="s">
        <v>317</v>
      </c>
      <c r="G222" s="208" t="s">
        <v>206</v>
      </c>
      <c r="H222" s="209">
        <v>34.299999999999997</v>
      </c>
      <c r="I222" s="210"/>
      <c r="J222" s="211">
        <f>ROUND(I222*H222,2)</f>
        <v>0</v>
      </c>
      <c r="K222" s="212"/>
      <c r="L222" s="40"/>
      <c r="M222" s="213" t="s">
        <v>1</v>
      </c>
      <c r="N222" s="214" t="s">
        <v>42</v>
      </c>
      <c r="O222" s="72"/>
      <c r="P222" s="215">
        <f>O222*H222</f>
        <v>0</v>
      </c>
      <c r="Q222" s="215">
        <v>2.5138199999999999</v>
      </c>
      <c r="R222" s="215">
        <f>Q222*H222</f>
        <v>86.224025999999995</v>
      </c>
      <c r="S222" s="215">
        <v>0</v>
      </c>
      <c r="T222" s="216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17" t="s">
        <v>207</v>
      </c>
      <c r="AT222" s="217" t="s">
        <v>203</v>
      </c>
      <c r="AU222" s="217" t="s">
        <v>88</v>
      </c>
      <c r="AY222" s="18" t="s">
        <v>201</v>
      </c>
      <c r="BE222" s="218">
        <f>IF(N222="základná",J222,0)</f>
        <v>0</v>
      </c>
      <c r="BF222" s="218">
        <f>IF(N222="znížená",J222,0)</f>
        <v>0</v>
      </c>
      <c r="BG222" s="218">
        <f>IF(N222="zákl. prenesená",J222,0)</f>
        <v>0</v>
      </c>
      <c r="BH222" s="218">
        <f>IF(N222="zníž. prenesená",J222,0)</f>
        <v>0</v>
      </c>
      <c r="BI222" s="218">
        <f>IF(N222="nulová",J222,0)</f>
        <v>0</v>
      </c>
      <c r="BJ222" s="18" t="s">
        <v>88</v>
      </c>
      <c r="BK222" s="218">
        <f>ROUND(I222*H222,2)</f>
        <v>0</v>
      </c>
      <c r="BL222" s="18" t="s">
        <v>207</v>
      </c>
      <c r="BM222" s="217" t="s">
        <v>318</v>
      </c>
    </row>
    <row r="223" spans="1:65" s="13" customFormat="1">
      <c r="B223" s="219"/>
      <c r="C223" s="220"/>
      <c r="D223" s="221" t="s">
        <v>209</v>
      </c>
      <c r="E223" s="222" t="s">
        <v>1</v>
      </c>
      <c r="F223" s="223" t="s">
        <v>319</v>
      </c>
      <c r="G223" s="220"/>
      <c r="H223" s="224">
        <v>17.12</v>
      </c>
      <c r="I223" s="225"/>
      <c r="J223" s="220"/>
      <c r="K223" s="220"/>
      <c r="L223" s="226"/>
      <c r="M223" s="227"/>
      <c r="N223" s="228"/>
      <c r="O223" s="228"/>
      <c r="P223" s="228"/>
      <c r="Q223" s="228"/>
      <c r="R223" s="228"/>
      <c r="S223" s="228"/>
      <c r="T223" s="229"/>
      <c r="AT223" s="230" t="s">
        <v>209</v>
      </c>
      <c r="AU223" s="230" t="s">
        <v>88</v>
      </c>
      <c r="AV223" s="13" t="s">
        <v>88</v>
      </c>
      <c r="AW223" s="13" t="s">
        <v>31</v>
      </c>
      <c r="AX223" s="13" t="s">
        <v>76</v>
      </c>
      <c r="AY223" s="230" t="s">
        <v>201</v>
      </c>
    </row>
    <row r="224" spans="1:65" s="13" customFormat="1">
      <c r="B224" s="219"/>
      <c r="C224" s="220"/>
      <c r="D224" s="221" t="s">
        <v>209</v>
      </c>
      <c r="E224" s="222" t="s">
        <v>1</v>
      </c>
      <c r="F224" s="223" t="s">
        <v>320</v>
      </c>
      <c r="G224" s="220"/>
      <c r="H224" s="224">
        <v>12.009</v>
      </c>
      <c r="I224" s="225"/>
      <c r="J224" s="220"/>
      <c r="K224" s="220"/>
      <c r="L224" s="226"/>
      <c r="M224" s="227"/>
      <c r="N224" s="228"/>
      <c r="O224" s="228"/>
      <c r="P224" s="228"/>
      <c r="Q224" s="228"/>
      <c r="R224" s="228"/>
      <c r="S224" s="228"/>
      <c r="T224" s="229"/>
      <c r="AT224" s="230" t="s">
        <v>209</v>
      </c>
      <c r="AU224" s="230" t="s">
        <v>88</v>
      </c>
      <c r="AV224" s="13" t="s">
        <v>88</v>
      </c>
      <c r="AW224" s="13" t="s">
        <v>31</v>
      </c>
      <c r="AX224" s="13" t="s">
        <v>76</v>
      </c>
      <c r="AY224" s="230" t="s">
        <v>201</v>
      </c>
    </row>
    <row r="225" spans="1:65" s="13" customFormat="1">
      <c r="B225" s="219"/>
      <c r="C225" s="220"/>
      <c r="D225" s="221" t="s">
        <v>209</v>
      </c>
      <c r="E225" s="222" t="s">
        <v>1</v>
      </c>
      <c r="F225" s="223" t="s">
        <v>321</v>
      </c>
      <c r="G225" s="220"/>
      <c r="H225" s="224">
        <v>2.194</v>
      </c>
      <c r="I225" s="225"/>
      <c r="J225" s="220"/>
      <c r="K225" s="220"/>
      <c r="L225" s="226"/>
      <c r="M225" s="227"/>
      <c r="N225" s="228"/>
      <c r="O225" s="228"/>
      <c r="P225" s="228"/>
      <c r="Q225" s="228"/>
      <c r="R225" s="228"/>
      <c r="S225" s="228"/>
      <c r="T225" s="229"/>
      <c r="AT225" s="230" t="s">
        <v>209</v>
      </c>
      <c r="AU225" s="230" t="s">
        <v>88</v>
      </c>
      <c r="AV225" s="13" t="s">
        <v>88</v>
      </c>
      <c r="AW225" s="13" t="s">
        <v>31</v>
      </c>
      <c r="AX225" s="13" t="s">
        <v>76</v>
      </c>
      <c r="AY225" s="230" t="s">
        <v>201</v>
      </c>
    </row>
    <row r="226" spans="1:65" s="13" customFormat="1">
      <c r="B226" s="219"/>
      <c r="C226" s="220"/>
      <c r="D226" s="221" t="s">
        <v>209</v>
      </c>
      <c r="E226" s="222" t="s">
        <v>1</v>
      </c>
      <c r="F226" s="223" t="s">
        <v>322</v>
      </c>
      <c r="G226" s="220"/>
      <c r="H226" s="224">
        <v>0.22500000000000001</v>
      </c>
      <c r="I226" s="225"/>
      <c r="J226" s="220"/>
      <c r="K226" s="220"/>
      <c r="L226" s="226"/>
      <c r="M226" s="227"/>
      <c r="N226" s="228"/>
      <c r="O226" s="228"/>
      <c r="P226" s="228"/>
      <c r="Q226" s="228"/>
      <c r="R226" s="228"/>
      <c r="S226" s="228"/>
      <c r="T226" s="229"/>
      <c r="AT226" s="230" t="s">
        <v>209</v>
      </c>
      <c r="AU226" s="230" t="s">
        <v>88</v>
      </c>
      <c r="AV226" s="13" t="s">
        <v>88</v>
      </c>
      <c r="AW226" s="13" t="s">
        <v>31</v>
      </c>
      <c r="AX226" s="13" t="s">
        <v>76</v>
      </c>
      <c r="AY226" s="230" t="s">
        <v>201</v>
      </c>
    </row>
    <row r="227" spans="1:65" s="15" customFormat="1">
      <c r="B227" s="242"/>
      <c r="C227" s="243"/>
      <c r="D227" s="221" t="s">
        <v>209</v>
      </c>
      <c r="E227" s="244" t="s">
        <v>1</v>
      </c>
      <c r="F227" s="245" t="s">
        <v>240</v>
      </c>
      <c r="G227" s="243"/>
      <c r="H227" s="246">
        <v>31.547999999999998</v>
      </c>
      <c r="I227" s="247"/>
      <c r="J227" s="243"/>
      <c r="K227" s="243"/>
      <c r="L227" s="248"/>
      <c r="M227" s="249"/>
      <c r="N227" s="250"/>
      <c r="O227" s="250"/>
      <c r="P227" s="250"/>
      <c r="Q227" s="250"/>
      <c r="R227" s="250"/>
      <c r="S227" s="250"/>
      <c r="T227" s="251"/>
      <c r="AT227" s="252" t="s">
        <v>209</v>
      </c>
      <c r="AU227" s="252" t="s">
        <v>88</v>
      </c>
      <c r="AV227" s="15" t="s">
        <v>219</v>
      </c>
      <c r="AW227" s="15" t="s">
        <v>31</v>
      </c>
      <c r="AX227" s="15" t="s">
        <v>76</v>
      </c>
      <c r="AY227" s="252" t="s">
        <v>201</v>
      </c>
    </row>
    <row r="228" spans="1:65" s="13" customFormat="1">
      <c r="B228" s="219"/>
      <c r="C228" s="220"/>
      <c r="D228" s="221" t="s">
        <v>209</v>
      </c>
      <c r="E228" s="222" t="s">
        <v>1</v>
      </c>
      <c r="F228" s="223" t="s">
        <v>323</v>
      </c>
      <c r="G228" s="220"/>
      <c r="H228" s="224">
        <v>2.714</v>
      </c>
      <c r="I228" s="225"/>
      <c r="J228" s="220"/>
      <c r="K228" s="220"/>
      <c r="L228" s="226"/>
      <c r="M228" s="227"/>
      <c r="N228" s="228"/>
      <c r="O228" s="228"/>
      <c r="P228" s="228"/>
      <c r="Q228" s="228"/>
      <c r="R228" s="228"/>
      <c r="S228" s="228"/>
      <c r="T228" s="229"/>
      <c r="AT228" s="230" t="s">
        <v>209</v>
      </c>
      <c r="AU228" s="230" t="s">
        <v>88</v>
      </c>
      <c r="AV228" s="13" t="s">
        <v>88</v>
      </c>
      <c r="AW228" s="13" t="s">
        <v>31</v>
      </c>
      <c r="AX228" s="13" t="s">
        <v>76</v>
      </c>
      <c r="AY228" s="230" t="s">
        <v>201</v>
      </c>
    </row>
    <row r="229" spans="1:65" s="15" customFormat="1">
      <c r="B229" s="242"/>
      <c r="C229" s="243"/>
      <c r="D229" s="221" t="s">
        <v>209</v>
      </c>
      <c r="E229" s="244" t="s">
        <v>1</v>
      </c>
      <c r="F229" s="245" t="s">
        <v>228</v>
      </c>
      <c r="G229" s="243"/>
      <c r="H229" s="246">
        <v>2.714</v>
      </c>
      <c r="I229" s="247"/>
      <c r="J229" s="243"/>
      <c r="K229" s="243"/>
      <c r="L229" s="248"/>
      <c r="M229" s="249"/>
      <c r="N229" s="250"/>
      <c r="O229" s="250"/>
      <c r="P229" s="250"/>
      <c r="Q229" s="250"/>
      <c r="R229" s="250"/>
      <c r="S229" s="250"/>
      <c r="T229" s="251"/>
      <c r="AT229" s="252" t="s">
        <v>209</v>
      </c>
      <c r="AU229" s="252" t="s">
        <v>88</v>
      </c>
      <c r="AV229" s="15" t="s">
        <v>219</v>
      </c>
      <c r="AW229" s="15" t="s">
        <v>31</v>
      </c>
      <c r="AX229" s="15" t="s">
        <v>76</v>
      </c>
      <c r="AY229" s="252" t="s">
        <v>201</v>
      </c>
    </row>
    <row r="230" spans="1:65" s="13" customFormat="1">
      <c r="B230" s="219"/>
      <c r="C230" s="220"/>
      <c r="D230" s="221" t="s">
        <v>209</v>
      </c>
      <c r="E230" s="222" t="s">
        <v>1</v>
      </c>
      <c r="F230" s="223" t="s">
        <v>324</v>
      </c>
      <c r="G230" s="220"/>
      <c r="H230" s="224">
        <v>3.7999999999999999E-2</v>
      </c>
      <c r="I230" s="225"/>
      <c r="J230" s="220"/>
      <c r="K230" s="220"/>
      <c r="L230" s="226"/>
      <c r="M230" s="227"/>
      <c r="N230" s="228"/>
      <c r="O230" s="228"/>
      <c r="P230" s="228"/>
      <c r="Q230" s="228"/>
      <c r="R230" s="228"/>
      <c r="S230" s="228"/>
      <c r="T230" s="229"/>
      <c r="AT230" s="230" t="s">
        <v>209</v>
      </c>
      <c r="AU230" s="230" t="s">
        <v>88</v>
      </c>
      <c r="AV230" s="13" t="s">
        <v>88</v>
      </c>
      <c r="AW230" s="13" t="s">
        <v>31</v>
      </c>
      <c r="AX230" s="13" t="s">
        <v>76</v>
      </c>
      <c r="AY230" s="230" t="s">
        <v>201</v>
      </c>
    </row>
    <row r="231" spans="1:65" s="14" customFormat="1" ht="22.5">
      <c r="B231" s="231"/>
      <c r="C231" s="232"/>
      <c r="D231" s="221" t="s">
        <v>209</v>
      </c>
      <c r="E231" s="233" t="s">
        <v>1</v>
      </c>
      <c r="F231" s="234" t="s">
        <v>325</v>
      </c>
      <c r="G231" s="232"/>
      <c r="H231" s="235">
        <v>34.299999999999997</v>
      </c>
      <c r="I231" s="236"/>
      <c r="J231" s="232"/>
      <c r="K231" s="232"/>
      <c r="L231" s="237"/>
      <c r="M231" s="238"/>
      <c r="N231" s="239"/>
      <c r="O231" s="239"/>
      <c r="P231" s="239"/>
      <c r="Q231" s="239"/>
      <c r="R231" s="239"/>
      <c r="S231" s="239"/>
      <c r="T231" s="240"/>
      <c r="AT231" s="241" t="s">
        <v>209</v>
      </c>
      <c r="AU231" s="241" t="s">
        <v>88</v>
      </c>
      <c r="AV231" s="14" t="s">
        <v>207</v>
      </c>
      <c r="AW231" s="14" t="s">
        <v>31</v>
      </c>
      <c r="AX231" s="14" t="s">
        <v>83</v>
      </c>
      <c r="AY231" s="241" t="s">
        <v>201</v>
      </c>
    </row>
    <row r="232" spans="1:65" s="2" customFormat="1" ht="16.5" customHeight="1">
      <c r="A232" s="35"/>
      <c r="B232" s="36"/>
      <c r="C232" s="205" t="s">
        <v>326</v>
      </c>
      <c r="D232" s="205" t="s">
        <v>203</v>
      </c>
      <c r="E232" s="206" t="s">
        <v>327</v>
      </c>
      <c r="F232" s="207" t="s">
        <v>328</v>
      </c>
      <c r="G232" s="208" t="s">
        <v>329</v>
      </c>
      <c r="H232" s="209">
        <v>2.57</v>
      </c>
      <c r="I232" s="210"/>
      <c r="J232" s="211">
        <f>ROUND(I232*H232,2)</f>
        <v>0</v>
      </c>
      <c r="K232" s="212"/>
      <c r="L232" s="40"/>
      <c r="M232" s="213" t="s">
        <v>1</v>
      </c>
      <c r="N232" s="214" t="s">
        <v>42</v>
      </c>
      <c r="O232" s="72"/>
      <c r="P232" s="215">
        <f>O232*H232</f>
        <v>0</v>
      </c>
      <c r="Q232" s="215">
        <v>1.1197600000000001</v>
      </c>
      <c r="R232" s="215">
        <f>Q232*H232</f>
        <v>2.8777832000000001</v>
      </c>
      <c r="S232" s="215">
        <v>0</v>
      </c>
      <c r="T232" s="216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17" t="s">
        <v>207</v>
      </c>
      <c r="AT232" s="217" t="s">
        <v>203</v>
      </c>
      <c r="AU232" s="217" t="s">
        <v>88</v>
      </c>
      <c r="AY232" s="18" t="s">
        <v>201</v>
      </c>
      <c r="BE232" s="218">
        <f>IF(N232="základná",J232,0)</f>
        <v>0</v>
      </c>
      <c r="BF232" s="218">
        <f>IF(N232="znížená",J232,0)</f>
        <v>0</v>
      </c>
      <c r="BG232" s="218">
        <f>IF(N232="zákl. prenesená",J232,0)</f>
        <v>0</v>
      </c>
      <c r="BH232" s="218">
        <f>IF(N232="zníž. prenesená",J232,0)</f>
        <v>0</v>
      </c>
      <c r="BI232" s="218">
        <f>IF(N232="nulová",J232,0)</f>
        <v>0</v>
      </c>
      <c r="BJ232" s="18" t="s">
        <v>88</v>
      </c>
      <c r="BK232" s="218">
        <f>ROUND(I232*H232,2)</f>
        <v>0</v>
      </c>
      <c r="BL232" s="18" t="s">
        <v>207</v>
      </c>
      <c r="BM232" s="217" t="s">
        <v>330</v>
      </c>
    </row>
    <row r="233" spans="1:65" s="13" customFormat="1" ht="22.5">
      <c r="B233" s="219"/>
      <c r="C233" s="220"/>
      <c r="D233" s="221" t="s">
        <v>209</v>
      </c>
      <c r="E233" s="222" t="s">
        <v>1</v>
      </c>
      <c r="F233" s="223" t="s">
        <v>331</v>
      </c>
      <c r="G233" s="220"/>
      <c r="H233" s="224">
        <v>1.4610000000000001</v>
      </c>
      <c r="I233" s="225"/>
      <c r="J233" s="220"/>
      <c r="K233" s="220"/>
      <c r="L233" s="226"/>
      <c r="M233" s="227"/>
      <c r="N233" s="228"/>
      <c r="O233" s="228"/>
      <c r="P233" s="228"/>
      <c r="Q233" s="228"/>
      <c r="R233" s="228"/>
      <c r="S233" s="228"/>
      <c r="T233" s="229"/>
      <c r="AT233" s="230" t="s">
        <v>209</v>
      </c>
      <c r="AU233" s="230" t="s">
        <v>88</v>
      </c>
      <c r="AV233" s="13" t="s">
        <v>88</v>
      </c>
      <c r="AW233" s="13" t="s">
        <v>31</v>
      </c>
      <c r="AX233" s="13" t="s">
        <v>76</v>
      </c>
      <c r="AY233" s="230" t="s">
        <v>201</v>
      </c>
    </row>
    <row r="234" spans="1:65" s="13" customFormat="1" ht="22.5">
      <c r="B234" s="219"/>
      <c r="C234" s="220"/>
      <c r="D234" s="221" t="s">
        <v>209</v>
      </c>
      <c r="E234" s="222" t="s">
        <v>1</v>
      </c>
      <c r="F234" s="223" t="s">
        <v>332</v>
      </c>
      <c r="G234" s="220"/>
      <c r="H234" s="224">
        <v>0.52500000000000002</v>
      </c>
      <c r="I234" s="225"/>
      <c r="J234" s="220"/>
      <c r="K234" s="220"/>
      <c r="L234" s="226"/>
      <c r="M234" s="227"/>
      <c r="N234" s="228"/>
      <c r="O234" s="228"/>
      <c r="P234" s="228"/>
      <c r="Q234" s="228"/>
      <c r="R234" s="228"/>
      <c r="S234" s="228"/>
      <c r="T234" s="229"/>
      <c r="AT234" s="230" t="s">
        <v>209</v>
      </c>
      <c r="AU234" s="230" t="s">
        <v>88</v>
      </c>
      <c r="AV234" s="13" t="s">
        <v>88</v>
      </c>
      <c r="AW234" s="13" t="s">
        <v>31</v>
      </c>
      <c r="AX234" s="13" t="s">
        <v>76</v>
      </c>
      <c r="AY234" s="230" t="s">
        <v>201</v>
      </c>
    </row>
    <row r="235" spans="1:65" s="13" customFormat="1">
      <c r="B235" s="219"/>
      <c r="C235" s="220"/>
      <c r="D235" s="221" t="s">
        <v>209</v>
      </c>
      <c r="E235" s="222" t="s">
        <v>1</v>
      </c>
      <c r="F235" s="223" t="s">
        <v>333</v>
      </c>
      <c r="G235" s="220"/>
      <c r="H235" s="224">
        <v>0.11899999999999999</v>
      </c>
      <c r="I235" s="225"/>
      <c r="J235" s="220"/>
      <c r="K235" s="220"/>
      <c r="L235" s="226"/>
      <c r="M235" s="227"/>
      <c r="N235" s="228"/>
      <c r="O235" s="228"/>
      <c r="P235" s="228"/>
      <c r="Q235" s="228"/>
      <c r="R235" s="228"/>
      <c r="S235" s="228"/>
      <c r="T235" s="229"/>
      <c r="AT235" s="230" t="s">
        <v>209</v>
      </c>
      <c r="AU235" s="230" t="s">
        <v>88</v>
      </c>
      <c r="AV235" s="13" t="s">
        <v>88</v>
      </c>
      <c r="AW235" s="13" t="s">
        <v>31</v>
      </c>
      <c r="AX235" s="13" t="s">
        <v>76</v>
      </c>
      <c r="AY235" s="230" t="s">
        <v>201</v>
      </c>
    </row>
    <row r="236" spans="1:65" s="13" customFormat="1">
      <c r="B236" s="219"/>
      <c r="C236" s="220"/>
      <c r="D236" s="221" t="s">
        <v>209</v>
      </c>
      <c r="E236" s="222" t="s">
        <v>1</v>
      </c>
      <c r="F236" s="223" t="s">
        <v>334</v>
      </c>
      <c r="G236" s="220"/>
      <c r="H236" s="224">
        <v>4.1000000000000002E-2</v>
      </c>
      <c r="I236" s="225"/>
      <c r="J236" s="220"/>
      <c r="K236" s="220"/>
      <c r="L236" s="226"/>
      <c r="M236" s="227"/>
      <c r="N236" s="228"/>
      <c r="O236" s="228"/>
      <c r="P236" s="228"/>
      <c r="Q236" s="228"/>
      <c r="R236" s="228"/>
      <c r="S236" s="228"/>
      <c r="T236" s="229"/>
      <c r="AT236" s="230" t="s">
        <v>209</v>
      </c>
      <c r="AU236" s="230" t="s">
        <v>88</v>
      </c>
      <c r="AV236" s="13" t="s">
        <v>88</v>
      </c>
      <c r="AW236" s="13" t="s">
        <v>31</v>
      </c>
      <c r="AX236" s="13" t="s">
        <v>76</v>
      </c>
      <c r="AY236" s="230" t="s">
        <v>201</v>
      </c>
    </row>
    <row r="237" spans="1:65" s="13" customFormat="1">
      <c r="B237" s="219"/>
      <c r="C237" s="220"/>
      <c r="D237" s="221" t="s">
        <v>209</v>
      </c>
      <c r="E237" s="222" t="s">
        <v>1</v>
      </c>
      <c r="F237" s="223" t="s">
        <v>335</v>
      </c>
      <c r="G237" s="220"/>
      <c r="H237" s="224">
        <v>1.2E-2</v>
      </c>
      <c r="I237" s="225"/>
      <c r="J237" s="220"/>
      <c r="K237" s="220"/>
      <c r="L237" s="226"/>
      <c r="M237" s="227"/>
      <c r="N237" s="228"/>
      <c r="O237" s="228"/>
      <c r="P237" s="228"/>
      <c r="Q237" s="228"/>
      <c r="R237" s="228"/>
      <c r="S237" s="228"/>
      <c r="T237" s="229"/>
      <c r="AT237" s="230" t="s">
        <v>209</v>
      </c>
      <c r="AU237" s="230" t="s">
        <v>88</v>
      </c>
      <c r="AV237" s="13" t="s">
        <v>88</v>
      </c>
      <c r="AW237" s="13" t="s">
        <v>31</v>
      </c>
      <c r="AX237" s="13" t="s">
        <v>76</v>
      </c>
      <c r="AY237" s="230" t="s">
        <v>201</v>
      </c>
    </row>
    <row r="238" spans="1:65" s="13" customFormat="1">
      <c r="B238" s="219"/>
      <c r="C238" s="220"/>
      <c r="D238" s="221" t="s">
        <v>209</v>
      </c>
      <c r="E238" s="222" t="s">
        <v>1</v>
      </c>
      <c r="F238" s="223" t="s">
        <v>336</v>
      </c>
      <c r="G238" s="220"/>
      <c r="H238" s="224">
        <v>5.0000000000000001E-3</v>
      </c>
      <c r="I238" s="225"/>
      <c r="J238" s="220"/>
      <c r="K238" s="220"/>
      <c r="L238" s="226"/>
      <c r="M238" s="227"/>
      <c r="N238" s="228"/>
      <c r="O238" s="228"/>
      <c r="P238" s="228"/>
      <c r="Q238" s="228"/>
      <c r="R238" s="228"/>
      <c r="S238" s="228"/>
      <c r="T238" s="229"/>
      <c r="AT238" s="230" t="s">
        <v>209</v>
      </c>
      <c r="AU238" s="230" t="s">
        <v>88</v>
      </c>
      <c r="AV238" s="13" t="s">
        <v>88</v>
      </c>
      <c r="AW238" s="13" t="s">
        <v>31</v>
      </c>
      <c r="AX238" s="13" t="s">
        <v>76</v>
      </c>
      <c r="AY238" s="230" t="s">
        <v>201</v>
      </c>
    </row>
    <row r="239" spans="1:65" s="13" customFormat="1">
      <c r="B239" s="219"/>
      <c r="C239" s="220"/>
      <c r="D239" s="221" t="s">
        <v>209</v>
      </c>
      <c r="E239" s="222" t="s">
        <v>1</v>
      </c>
      <c r="F239" s="223" t="s">
        <v>337</v>
      </c>
      <c r="G239" s="220"/>
      <c r="H239" s="224">
        <v>0.124</v>
      </c>
      <c r="I239" s="225"/>
      <c r="J239" s="220"/>
      <c r="K239" s="220"/>
      <c r="L239" s="226"/>
      <c r="M239" s="227"/>
      <c r="N239" s="228"/>
      <c r="O239" s="228"/>
      <c r="P239" s="228"/>
      <c r="Q239" s="228"/>
      <c r="R239" s="228"/>
      <c r="S239" s="228"/>
      <c r="T239" s="229"/>
      <c r="AT239" s="230" t="s">
        <v>209</v>
      </c>
      <c r="AU239" s="230" t="s">
        <v>88</v>
      </c>
      <c r="AV239" s="13" t="s">
        <v>88</v>
      </c>
      <c r="AW239" s="13" t="s">
        <v>31</v>
      </c>
      <c r="AX239" s="13" t="s">
        <v>76</v>
      </c>
      <c r="AY239" s="230" t="s">
        <v>201</v>
      </c>
    </row>
    <row r="240" spans="1:65" s="13" customFormat="1">
      <c r="B240" s="219"/>
      <c r="C240" s="220"/>
      <c r="D240" s="221" t="s">
        <v>209</v>
      </c>
      <c r="E240" s="222" t="s">
        <v>1</v>
      </c>
      <c r="F240" s="223" t="s">
        <v>338</v>
      </c>
      <c r="G240" s="220"/>
      <c r="H240" s="224">
        <v>0.16</v>
      </c>
      <c r="I240" s="225"/>
      <c r="J240" s="220"/>
      <c r="K240" s="220"/>
      <c r="L240" s="226"/>
      <c r="M240" s="227"/>
      <c r="N240" s="228"/>
      <c r="O240" s="228"/>
      <c r="P240" s="228"/>
      <c r="Q240" s="228"/>
      <c r="R240" s="228"/>
      <c r="S240" s="228"/>
      <c r="T240" s="229"/>
      <c r="AT240" s="230" t="s">
        <v>209</v>
      </c>
      <c r="AU240" s="230" t="s">
        <v>88</v>
      </c>
      <c r="AV240" s="13" t="s">
        <v>88</v>
      </c>
      <c r="AW240" s="13" t="s">
        <v>31</v>
      </c>
      <c r="AX240" s="13" t="s">
        <v>76</v>
      </c>
      <c r="AY240" s="230" t="s">
        <v>201</v>
      </c>
    </row>
    <row r="241" spans="1:65" s="15" customFormat="1">
      <c r="B241" s="242"/>
      <c r="C241" s="243"/>
      <c r="D241" s="221" t="s">
        <v>209</v>
      </c>
      <c r="E241" s="244" t="s">
        <v>1</v>
      </c>
      <c r="F241" s="245" t="s">
        <v>339</v>
      </c>
      <c r="G241" s="243"/>
      <c r="H241" s="246">
        <v>2.4470000000000001</v>
      </c>
      <c r="I241" s="247"/>
      <c r="J241" s="243"/>
      <c r="K241" s="243"/>
      <c r="L241" s="248"/>
      <c r="M241" s="249"/>
      <c r="N241" s="250"/>
      <c r="O241" s="250"/>
      <c r="P241" s="250"/>
      <c r="Q241" s="250"/>
      <c r="R241" s="250"/>
      <c r="S241" s="250"/>
      <c r="T241" s="251"/>
      <c r="AT241" s="252" t="s">
        <v>209</v>
      </c>
      <c r="AU241" s="252" t="s">
        <v>88</v>
      </c>
      <c r="AV241" s="15" t="s">
        <v>219</v>
      </c>
      <c r="AW241" s="15" t="s">
        <v>31</v>
      </c>
      <c r="AX241" s="15" t="s">
        <v>76</v>
      </c>
      <c r="AY241" s="252" t="s">
        <v>201</v>
      </c>
    </row>
    <row r="242" spans="1:65" s="13" customFormat="1">
      <c r="B242" s="219"/>
      <c r="C242" s="220"/>
      <c r="D242" s="221" t="s">
        <v>209</v>
      </c>
      <c r="E242" s="222" t="s">
        <v>1</v>
      </c>
      <c r="F242" s="223" t="s">
        <v>340</v>
      </c>
      <c r="G242" s="220"/>
      <c r="H242" s="224">
        <v>0.122</v>
      </c>
      <c r="I242" s="225"/>
      <c r="J242" s="220"/>
      <c r="K242" s="220"/>
      <c r="L242" s="226"/>
      <c r="M242" s="227"/>
      <c r="N242" s="228"/>
      <c r="O242" s="228"/>
      <c r="P242" s="228"/>
      <c r="Q242" s="228"/>
      <c r="R242" s="228"/>
      <c r="S242" s="228"/>
      <c r="T242" s="229"/>
      <c r="AT242" s="230" t="s">
        <v>209</v>
      </c>
      <c r="AU242" s="230" t="s">
        <v>88</v>
      </c>
      <c r="AV242" s="13" t="s">
        <v>88</v>
      </c>
      <c r="AW242" s="13" t="s">
        <v>31</v>
      </c>
      <c r="AX242" s="13" t="s">
        <v>76</v>
      </c>
      <c r="AY242" s="230" t="s">
        <v>201</v>
      </c>
    </row>
    <row r="243" spans="1:65" s="13" customFormat="1">
      <c r="B243" s="219"/>
      <c r="C243" s="220"/>
      <c r="D243" s="221" t="s">
        <v>209</v>
      </c>
      <c r="E243" s="222" t="s">
        <v>1</v>
      </c>
      <c r="F243" s="223" t="s">
        <v>11</v>
      </c>
      <c r="G243" s="220"/>
      <c r="H243" s="224">
        <v>1E-3</v>
      </c>
      <c r="I243" s="225"/>
      <c r="J243" s="220"/>
      <c r="K243" s="220"/>
      <c r="L243" s="226"/>
      <c r="M243" s="227"/>
      <c r="N243" s="228"/>
      <c r="O243" s="228"/>
      <c r="P243" s="228"/>
      <c r="Q243" s="228"/>
      <c r="R243" s="228"/>
      <c r="S243" s="228"/>
      <c r="T243" s="229"/>
      <c r="AT243" s="230" t="s">
        <v>209</v>
      </c>
      <c r="AU243" s="230" t="s">
        <v>88</v>
      </c>
      <c r="AV243" s="13" t="s">
        <v>88</v>
      </c>
      <c r="AW243" s="13" t="s">
        <v>31</v>
      </c>
      <c r="AX243" s="13" t="s">
        <v>76</v>
      </c>
      <c r="AY243" s="230" t="s">
        <v>201</v>
      </c>
    </row>
    <row r="244" spans="1:65" s="14" customFormat="1">
      <c r="B244" s="231"/>
      <c r="C244" s="232"/>
      <c r="D244" s="221" t="s">
        <v>209</v>
      </c>
      <c r="E244" s="233" t="s">
        <v>1</v>
      </c>
      <c r="F244" s="234" t="s">
        <v>212</v>
      </c>
      <c r="G244" s="232"/>
      <c r="H244" s="235">
        <v>2.57</v>
      </c>
      <c r="I244" s="236"/>
      <c r="J244" s="232"/>
      <c r="K244" s="232"/>
      <c r="L244" s="237"/>
      <c r="M244" s="238"/>
      <c r="N244" s="239"/>
      <c r="O244" s="239"/>
      <c r="P244" s="239"/>
      <c r="Q244" s="239"/>
      <c r="R244" s="239"/>
      <c r="S244" s="239"/>
      <c r="T244" s="240"/>
      <c r="AT244" s="241" t="s">
        <v>209</v>
      </c>
      <c r="AU244" s="241" t="s">
        <v>88</v>
      </c>
      <c r="AV244" s="14" t="s">
        <v>207</v>
      </c>
      <c r="AW244" s="14" t="s">
        <v>31</v>
      </c>
      <c r="AX244" s="14" t="s">
        <v>83</v>
      </c>
      <c r="AY244" s="241" t="s">
        <v>201</v>
      </c>
    </row>
    <row r="245" spans="1:65" s="2" customFormat="1" ht="30" customHeight="1">
      <c r="A245" s="35"/>
      <c r="B245" s="36"/>
      <c r="C245" s="205" t="s">
        <v>341</v>
      </c>
      <c r="D245" s="205" t="s">
        <v>203</v>
      </c>
      <c r="E245" s="206" t="s">
        <v>342</v>
      </c>
      <c r="F245" s="207" t="s">
        <v>343</v>
      </c>
      <c r="G245" s="208" t="s">
        <v>329</v>
      </c>
      <c r="H245" s="209">
        <v>0.09</v>
      </c>
      <c r="I245" s="210"/>
      <c r="J245" s="211">
        <f>ROUND(I245*H245,2)</f>
        <v>0</v>
      </c>
      <c r="K245" s="212"/>
      <c r="L245" s="40"/>
      <c r="M245" s="213" t="s">
        <v>1</v>
      </c>
      <c r="N245" s="214" t="s">
        <v>42</v>
      </c>
      <c r="O245" s="72"/>
      <c r="P245" s="215">
        <f>O245*H245</f>
        <v>0</v>
      </c>
      <c r="Q245" s="215">
        <v>1.002</v>
      </c>
      <c r="R245" s="215">
        <f>Q245*H245</f>
        <v>9.0179999999999996E-2</v>
      </c>
      <c r="S245" s="215">
        <v>0</v>
      </c>
      <c r="T245" s="216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17" t="s">
        <v>207</v>
      </c>
      <c r="AT245" s="217" t="s">
        <v>203</v>
      </c>
      <c r="AU245" s="217" t="s">
        <v>88</v>
      </c>
      <c r="AY245" s="18" t="s">
        <v>201</v>
      </c>
      <c r="BE245" s="218">
        <f>IF(N245="základná",J245,0)</f>
        <v>0</v>
      </c>
      <c r="BF245" s="218">
        <f>IF(N245="znížená",J245,0)</f>
        <v>0</v>
      </c>
      <c r="BG245" s="218">
        <f>IF(N245="zákl. prenesená",J245,0)</f>
        <v>0</v>
      </c>
      <c r="BH245" s="218">
        <f>IF(N245="zníž. prenesená",J245,0)</f>
        <v>0</v>
      </c>
      <c r="BI245" s="218">
        <f>IF(N245="nulová",J245,0)</f>
        <v>0</v>
      </c>
      <c r="BJ245" s="18" t="s">
        <v>88</v>
      </c>
      <c r="BK245" s="218">
        <f>ROUND(I245*H245,2)</f>
        <v>0</v>
      </c>
      <c r="BL245" s="18" t="s">
        <v>207</v>
      </c>
      <c r="BM245" s="217" t="s">
        <v>344</v>
      </c>
    </row>
    <row r="246" spans="1:65" s="13" customFormat="1">
      <c r="B246" s="219"/>
      <c r="C246" s="220"/>
      <c r="D246" s="221" t="s">
        <v>209</v>
      </c>
      <c r="E246" s="222" t="s">
        <v>1</v>
      </c>
      <c r="F246" s="223" t="s">
        <v>345</v>
      </c>
      <c r="G246" s="220"/>
      <c r="H246" s="224">
        <v>1.7000000000000001E-2</v>
      </c>
      <c r="I246" s="225"/>
      <c r="J246" s="220"/>
      <c r="K246" s="220"/>
      <c r="L246" s="226"/>
      <c r="M246" s="227"/>
      <c r="N246" s="228"/>
      <c r="O246" s="228"/>
      <c r="P246" s="228"/>
      <c r="Q246" s="228"/>
      <c r="R246" s="228"/>
      <c r="S246" s="228"/>
      <c r="T246" s="229"/>
      <c r="AT246" s="230" t="s">
        <v>209</v>
      </c>
      <c r="AU246" s="230" t="s">
        <v>88</v>
      </c>
      <c r="AV246" s="13" t="s">
        <v>88</v>
      </c>
      <c r="AW246" s="13" t="s">
        <v>31</v>
      </c>
      <c r="AX246" s="13" t="s">
        <v>76</v>
      </c>
      <c r="AY246" s="230" t="s">
        <v>201</v>
      </c>
    </row>
    <row r="247" spans="1:65" s="13" customFormat="1">
      <c r="B247" s="219"/>
      <c r="C247" s="220"/>
      <c r="D247" s="221" t="s">
        <v>209</v>
      </c>
      <c r="E247" s="222" t="s">
        <v>1</v>
      </c>
      <c r="F247" s="223" t="s">
        <v>346</v>
      </c>
      <c r="G247" s="220"/>
      <c r="H247" s="224">
        <v>3.3000000000000002E-2</v>
      </c>
      <c r="I247" s="225"/>
      <c r="J247" s="220"/>
      <c r="K247" s="220"/>
      <c r="L247" s="226"/>
      <c r="M247" s="227"/>
      <c r="N247" s="228"/>
      <c r="O247" s="228"/>
      <c r="P247" s="228"/>
      <c r="Q247" s="228"/>
      <c r="R247" s="228"/>
      <c r="S247" s="228"/>
      <c r="T247" s="229"/>
      <c r="AT247" s="230" t="s">
        <v>209</v>
      </c>
      <c r="AU247" s="230" t="s">
        <v>88</v>
      </c>
      <c r="AV247" s="13" t="s">
        <v>88</v>
      </c>
      <c r="AW247" s="13" t="s">
        <v>31</v>
      </c>
      <c r="AX247" s="13" t="s">
        <v>76</v>
      </c>
      <c r="AY247" s="230" t="s">
        <v>201</v>
      </c>
    </row>
    <row r="248" spans="1:65" s="13" customFormat="1">
      <c r="B248" s="219"/>
      <c r="C248" s="220"/>
      <c r="D248" s="221" t="s">
        <v>209</v>
      </c>
      <c r="E248" s="222" t="s">
        <v>1</v>
      </c>
      <c r="F248" s="223" t="s">
        <v>347</v>
      </c>
      <c r="G248" s="220"/>
      <c r="H248" s="224">
        <v>3.1E-2</v>
      </c>
      <c r="I248" s="225"/>
      <c r="J248" s="220"/>
      <c r="K248" s="220"/>
      <c r="L248" s="226"/>
      <c r="M248" s="227"/>
      <c r="N248" s="228"/>
      <c r="O248" s="228"/>
      <c r="P248" s="228"/>
      <c r="Q248" s="228"/>
      <c r="R248" s="228"/>
      <c r="S248" s="228"/>
      <c r="T248" s="229"/>
      <c r="AT248" s="230" t="s">
        <v>209</v>
      </c>
      <c r="AU248" s="230" t="s">
        <v>88</v>
      </c>
      <c r="AV248" s="13" t="s">
        <v>88</v>
      </c>
      <c r="AW248" s="13" t="s">
        <v>31</v>
      </c>
      <c r="AX248" s="13" t="s">
        <v>76</v>
      </c>
      <c r="AY248" s="230" t="s">
        <v>201</v>
      </c>
    </row>
    <row r="249" spans="1:65" s="15" customFormat="1">
      <c r="B249" s="242"/>
      <c r="C249" s="243"/>
      <c r="D249" s="221" t="s">
        <v>209</v>
      </c>
      <c r="E249" s="244" t="s">
        <v>1</v>
      </c>
      <c r="F249" s="245" t="s">
        <v>240</v>
      </c>
      <c r="G249" s="243"/>
      <c r="H249" s="246">
        <v>8.1000000000000003E-2</v>
      </c>
      <c r="I249" s="247"/>
      <c r="J249" s="243"/>
      <c r="K249" s="243"/>
      <c r="L249" s="248"/>
      <c r="M249" s="249"/>
      <c r="N249" s="250"/>
      <c r="O249" s="250"/>
      <c r="P249" s="250"/>
      <c r="Q249" s="250"/>
      <c r="R249" s="250"/>
      <c r="S249" s="250"/>
      <c r="T249" s="251"/>
      <c r="AT249" s="252" t="s">
        <v>209</v>
      </c>
      <c r="AU249" s="252" t="s">
        <v>88</v>
      </c>
      <c r="AV249" s="15" t="s">
        <v>219</v>
      </c>
      <c r="AW249" s="15" t="s">
        <v>31</v>
      </c>
      <c r="AX249" s="15" t="s">
        <v>76</v>
      </c>
      <c r="AY249" s="252" t="s">
        <v>201</v>
      </c>
    </row>
    <row r="250" spans="1:65" s="13" customFormat="1">
      <c r="B250" s="219"/>
      <c r="C250" s="220"/>
      <c r="D250" s="221" t="s">
        <v>209</v>
      </c>
      <c r="E250" s="222" t="s">
        <v>1</v>
      </c>
      <c r="F250" s="223" t="s">
        <v>348</v>
      </c>
      <c r="G250" s="220"/>
      <c r="H250" s="224">
        <v>4.0000000000000001E-3</v>
      </c>
      <c r="I250" s="225"/>
      <c r="J250" s="220"/>
      <c r="K250" s="220"/>
      <c r="L250" s="226"/>
      <c r="M250" s="227"/>
      <c r="N250" s="228"/>
      <c r="O250" s="228"/>
      <c r="P250" s="228"/>
      <c r="Q250" s="228"/>
      <c r="R250" s="228"/>
      <c r="S250" s="228"/>
      <c r="T250" s="229"/>
      <c r="AT250" s="230" t="s">
        <v>209</v>
      </c>
      <c r="AU250" s="230" t="s">
        <v>88</v>
      </c>
      <c r="AV250" s="13" t="s">
        <v>88</v>
      </c>
      <c r="AW250" s="13" t="s">
        <v>31</v>
      </c>
      <c r="AX250" s="13" t="s">
        <v>76</v>
      </c>
      <c r="AY250" s="230" t="s">
        <v>201</v>
      </c>
    </row>
    <row r="251" spans="1:65" s="13" customFormat="1">
      <c r="B251" s="219"/>
      <c r="C251" s="220"/>
      <c r="D251" s="221" t="s">
        <v>209</v>
      </c>
      <c r="E251" s="222" t="s">
        <v>1</v>
      </c>
      <c r="F251" s="223" t="s">
        <v>349</v>
      </c>
      <c r="G251" s="220"/>
      <c r="H251" s="224">
        <v>5.0000000000000001E-3</v>
      </c>
      <c r="I251" s="225"/>
      <c r="J251" s="220"/>
      <c r="K251" s="220"/>
      <c r="L251" s="226"/>
      <c r="M251" s="227"/>
      <c r="N251" s="228"/>
      <c r="O251" s="228"/>
      <c r="P251" s="228"/>
      <c r="Q251" s="228"/>
      <c r="R251" s="228"/>
      <c r="S251" s="228"/>
      <c r="T251" s="229"/>
      <c r="AT251" s="230" t="s">
        <v>209</v>
      </c>
      <c r="AU251" s="230" t="s">
        <v>88</v>
      </c>
      <c r="AV251" s="13" t="s">
        <v>88</v>
      </c>
      <c r="AW251" s="13" t="s">
        <v>31</v>
      </c>
      <c r="AX251" s="13" t="s">
        <v>76</v>
      </c>
      <c r="AY251" s="230" t="s">
        <v>201</v>
      </c>
    </row>
    <row r="252" spans="1:65" s="14" customFormat="1">
      <c r="B252" s="231"/>
      <c r="C252" s="232"/>
      <c r="D252" s="221" t="s">
        <v>209</v>
      </c>
      <c r="E252" s="233" t="s">
        <v>1</v>
      </c>
      <c r="F252" s="234" t="s">
        <v>232</v>
      </c>
      <c r="G252" s="232"/>
      <c r="H252" s="235">
        <v>0.09</v>
      </c>
      <c r="I252" s="236"/>
      <c r="J252" s="232"/>
      <c r="K252" s="232"/>
      <c r="L252" s="237"/>
      <c r="M252" s="238"/>
      <c r="N252" s="239"/>
      <c r="O252" s="239"/>
      <c r="P252" s="239"/>
      <c r="Q252" s="239"/>
      <c r="R252" s="239"/>
      <c r="S252" s="239"/>
      <c r="T252" s="240"/>
      <c r="AT252" s="241" t="s">
        <v>209</v>
      </c>
      <c r="AU252" s="241" t="s">
        <v>88</v>
      </c>
      <c r="AV252" s="14" t="s">
        <v>207</v>
      </c>
      <c r="AW252" s="14" t="s">
        <v>31</v>
      </c>
      <c r="AX252" s="14" t="s">
        <v>83</v>
      </c>
      <c r="AY252" s="241" t="s">
        <v>201</v>
      </c>
    </row>
    <row r="253" spans="1:65" s="2" customFormat="1" ht="27.75" customHeight="1">
      <c r="A253" s="35"/>
      <c r="B253" s="36"/>
      <c r="C253" s="205" t="s">
        <v>7</v>
      </c>
      <c r="D253" s="205" t="s">
        <v>203</v>
      </c>
      <c r="E253" s="206" t="s">
        <v>350</v>
      </c>
      <c r="F253" s="207" t="s">
        <v>351</v>
      </c>
      <c r="G253" s="208" t="s">
        <v>206</v>
      </c>
      <c r="H253" s="209">
        <v>0.9</v>
      </c>
      <c r="I253" s="210"/>
      <c r="J253" s="211">
        <f>ROUND(I253*H253,2)</f>
        <v>0</v>
      </c>
      <c r="K253" s="212"/>
      <c r="L253" s="40"/>
      <c r="M253" s="213" t="s">
        <v>1</v>
      </c>
      <c r="N253" s="214" t="s">
        <v>42</v>
      </c>
      <c r="O253" s="72"/>
      <c r="P253" s="215">
        <f>O253*H253</f>
        <v>0</v>
      </c>
      <c r="Q253" s="215">
        <v>2.4157199999999999</v>
      </c>
      <c r="R253" s="215">
        <f>Q253*H253</f>
        <v>2.1741479999999997</v>
      </c>
      <c r="S253" s="215">
        <v>0</v>
      </c>
      <c r="T253" s="216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17" t="s">
        <v>207</v>
      </c>
      <c r="AT253" s="217" t="s">
        <v>203</v>
      </c>
      <c r="AU253" s="217" t="s">
        <v>88</v>
      </c>
      <c r="AY253" s="18" t="s">
        <v>201</v>
      </c>
      <c r="BE253" s="218">
        <f>IF(N253="základná",J253,0)</f>
        <v>0</v>
      </c>
      <c r="BF253" s="218">
        <f>IF(N253="znížená",J253,0)</f>
        <v>0</v>
      </c>
      <c r="BG253" s="218">
        <f>IF(N253="zákl. prenesená",J253,0)</f>
        <v>0</v>
      </c>
      <c r="BH253" s="218">
        <f>IF(N253="zníž. prenesená",J253,0)</f>
        <v>0</v>
      </c>
      <c r="BI253" s="218">
        <f>IF(N253="nulová",J253,0)</f>
        <v>0</v>
      </c>
      <c r="BJ253" s="18" t="s">
        <v>88</v>
      </c>
      <c r="BK253" s="218">
        <f>ROUND(I253*H253,2)</f>
        <v>0</v>
      </c>
      <c r="BL253" s="18" t="s">
        <v>207</v>
      </c>
      <c r="BM253" s="217" t="s">
        <v>352</v>
      </c>
    </row>
    <row r="254" spans="1:65" s="13" customFormat="1">
      <c r="B254" s="219"/>
      <c r="C254" s="220"/>
      <c r="D254" s="221" t="s">
        <v>209</v>
      </c>
      <c r="E254" s="222" t="s">
        <v>1</v>
      </c>
      <c r="F254" s="223" t="s">
        <v>353</v>
      </c>
      <c r="G254" s="220"/>
      <c r="H254" s="224">
        <v>0.88200000000000001</v>
      </c>
      <c r="I254" s="225"/>
      <c r="J254" s="220"/>
      <c r="K254" s="220"/>
      <c r="L254" s="226"/>
      <c r="M254" s="227"/>
      <c r="N254" s="228"/>
      <c r="O254" s="228"/>
      <c r="P254" s="228"/>
      <c r="Q254" s="228"/>
      <c r="R254" s="228"/>
      <c r="S254" s="228"/>
      <c r="T254" s="229"/>
      <c r="AT254" s="230" t="s">
        <v>209</v>
      </c>
      <c r="AU254" s="230" t="s">
        <v>88</v>
      </c>
      <c r="AV254" s="13" t="s">
        <v>88</v>
      </c>
      <c r="AW254" s="13" t="s">
        <v>31</v>
      </c>
      <c r="AX254" s="13" t="s">
        <v>76</v>
      </c>
      <c r="AY254" s="230" t="s">
        <v>201</v>
      </c>
    </row>
    <row r="255" spans="1:65" s="13" customFormat="1">
      <c r="B255" s="219"/>
      <c r="C255" s="220"/>
      <c r="D255" s="221" t="s">
        <v>209</v>
      </c>
      <c r="E255" s="222" t="s">
        <v>1</v>
      </c>
      <c r="F255" s="223" t="s">
        <v>354</v>
      </c>
      <c r="G255" s="220"/>
      <c r="H255" s="224">
        <v>1.7999999999999999E-2</v>
      </c>
      <c r="I255" s="225"/>
      <c r="J255" s="220"/>
      <c r="K255" s="220"/>
      <c r="L255" s="226"/>
      <c r="M255" s="227"/>
      <c r="N255" s="228"/>
      <c r="O255" s="228"/>
      <c r="P255" s="228"/>
      <c r="Q255" s="228"/>
      <c r="R255" s="228"/>
      <c r="S255" s="228"/>
      <c r="T255" s="229"/>
      <c r="AT255" s="230" t="s">
        <v>209</v>
      </c>
      <c r="AU255" s="230" t="s">
        <v>88</v>
      </c>
      <c r="AV255" s="13" t="s">
        <v>88</v>
      </c>
      <c r="AW255" s="13" t="s">
        <v>31</v>
      </c>
      <c r="AX255" s="13" t="s">
        <v>76</v>
      </c>
      <c r="AY255" s="230" t="s">
        <v>201</v>
      </c>
    </row>
    <row r="256" spans="1:65" s="14" customFormat="1" ht="22.5">
      <c r="B256" s="231"/>
      <c r="C256" s="232"/>
      <c r="D256" s="221" t="s">
        <v>209</v>
      </c>
      <c r="E256" s="233" t="s">
        <v>1</v>
      </c>
      <c r="F256" s="234" t="s">
        <v>355</v>
      </c>
      <c r="G256" s="232"/>
      <c r="H256" s="235">
        <v>0.9</v>
      </c>
      <c r="I256" s="236"/>
      <c r="J256" s="232"/>
      <c r="K256" s="232"/>
      <c r="L256" s="237"/>
      <c r="M256" s="238"/>
      <c r="N256" s="239"/>
      <c r="O256" s="239"/>
      <c r="P256" s="239"/>
      <c r="Q256" s="239"/>
      <c r="R256" s="239"/>
      <c r="S256" s="239"/>
      <c r="T256" s="240"/>
      <c r="AT256" s="241" t="s">
        <v>209</v>
      </c>
      <c r="AU256" s="241" t="s">
        <v>88</v>
      </c>
      <c r="AV256" s="14" t="s">
        <v>207</v>
      </c>
      <c r="AW256" s="14" t="s">
        <v>31</v>
      </c>
      <c r="AX256" s="14" t="s">
        <v>83</v>
      </c>
      <c r="AY256" s="241" t="s">
        <v>201</v>
      </c>
    </row>
    <row r="257" spans="1:65" s="2" customFormat="1" ht="16.5" customHeight="1">
      <c r="A257" s="35"/>
      <c r="B257" s="36"/>
      <c r="C257" s="205" t="s">
        <v>356</v>
      </c>
      <c r="D257" s="205" t="s">
        <v>203</v>
      </c>
      <c r="E257" s="206" t="s">
        <v>357</v>
      </c>
      <c r="F257" s="207" t="s">
        <v>358</v>
      </c>
      <c r="G257" s="208" t="s">
        <v>329</v>
      </c>
      <c r="H257" s="209">
        <v>0.08</v>
      </c>
      <c r="I257" s="210"/>
      <c r="J257" s="211">
        <f>ROUND(I257*H257,2)</f>
        <v>0</v>
      </c>
      <c r="K257" s="212"/>
      <c r="L257" s="40"/>
      <c r="M257" s="213" t="s">
        <v>1</v>
      </c>
      <c r="N257" s="214" t="s">
        <v>42</v>
      </c>
      <c r="O257" s="72"/>
      <c r="P257" s="215">
        <f>O257*H257</f>
        <v>0</v>
      </c>
      <c r="Q257" s="215">
        <v>1.01895</v>
      </c>
      <c r="R257" s="215">
        <f>Q257*H257</f>
        <v>8.1516000000000005E-2</v>
      </c>
      <c r="S257" s="215">
        <v>0</v>
      </c>
      <c r="T257" s="216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17" t="s">
        <v>207</v>
      </c>
      <c r="AT257" s="217" t="s">
        <v>203</v>
      </c>
      <c r="AU257" s="217" t="s">
        <v>88</v>
      </c>
      <c r="AY257" s="18" t="s">
        <v>201</v>
      </c>
      <c r="BE257" s="218">
        <f>IF(N257="základná",J257,0)</f>
        <v>0</v>
      </c>
      <c r="BF257" s="218">
        <f>IF(N257="znížená",J257,0)</f>
        <v>0</v>
      </c>
      <c r="BG257" s="218">
        <f>IF(N257="zákl. prenesená",J257,0)</f>
        <v>0</v>
      </c>
      <c r="BH257" s="218">
        <f>IF(N257="zníž. prenesená",J257,0)</f>
        <v>0</v>
      </c>
      <c r="BI257" s="218">
        <f>IF(N257="nulová",J257,0)</f>
        <v>0</v>
      </c>
      <c r="BJ257" s="18" t="s">
        <v>88</v>
      </c>
      <c r="BK257" s="218">
        <f>ROUND(I257*H257,2)</f>
        <v>0</v>
      </c>
      <c r="BL257" s="18" t="s">
        <v>207</v>
      </c>
      <c r="BM257" s="217" t="s">
        <v>359</v>
      </c>
    </row>
    <row r="258" spans="1:65" s="13" customFormat="1">
      <c r="B258" s="219"/>
      <c r="C258" s="220"/>
      <c r="D258" s="221" t="s">
        <v>209</v>
      </c>
      <c r="E258" s="222" t="s">
        <v>1</v>
      </c>
      <c r="F258" s="223" t="s">
        <v>360</v>
      </c>
      <c r="G258" s="220"/>
      <c r="H258" s="224">
        <v>7.1999999999999995E-2</v>
      </c>
      <c r="I258" s="225"/>
      <c r="J258" s="220"/>
      <c r="K258" s="220"/>
      <c r="L258" s="226"/>
      <c r="M258" s="227"/>
      <c r="N258" s="228"/>
      <c r="O258" s="228"/>
      <c r="P258" s="228"/>
      <c r="Q258" s="228"/>
      <c r="R258" s="228"/>
      <c r="S258" s="228"/>
      <c r="T258" s="229"/>
      <c r="AT258" s="230" t="s">
        <v>209</v>
      </c>
      <c r="AU258" s="230" t="s">
        <v>88</v>
      </c>
      <c r="AV258" s="13" t="s">
        <v>88</v>
      </c>
      <c r="AW258" s="13" t="s">
        <v>31</v>
      </c>
      <c r="AX258" s="13" t="s">
        <v>76</v>
      </c>
      <c r="AY258" s="230" t="s">
        <v>201</v>
      </c>
    </row>
    <row r="259" spans="1:65" s="13" customFormat="1">
      <c r="B259" s="219"/>
      <c r="C259" s="220"/>
      <c r="D259" s="221" t="s">
        <v>209</v>
      </c>
      <c r="E259" s="222" t="s">
        <v>1</v>
      </c>
      <c r="F259" s="223" t="s">
        <v>361</v>
      </c>
      <c r="G259" s="220"/>
      <c r="H259" s="224">
        <v>8.0000000000000002E-3</v>
      </c>
      <c r="I259" s="225"/>
      <c r="J259" s="220"/>
      <c r="K259" s="220"/>
      <c r="L259" s="226"/>
      <c r="M259" s="227"/>
      <c r="N259" s="228"/>
      <c r="O259" s="228"/>
      <c r="P259" s="228"/>
      <c r="Q259" s="228"/>
      <c r="R259" s="228"/>
      <c r="S259" s="228"/>
      <c r="T259" s="229"/>
      <c r="AT259" s="230" t="s">
        <v>209</v>
      </c>
      <c r="AU259" s="230" t="s">
        <v>88</v>
      </c>
      <c r="AV259" s="13" t="s">
        <v>88</v>
      </c>
      <c r="AW259" s="13" t="s">
        <v>31</v>
      </c>
      <c r="AX259" s="13" t="s">
        <v>76</v>
      </c>
      <c r="AY259" s="230" t="s">
        <v>201</v>
      </c>
    </row>
    <row r="260" spans="1:65" s="14" customFormat="1">
      <c r="B260" s="231"/>
      <c r="C260" s="232"/>
      <c r="D260" s="221" t="s">
        <v>209</v>
      </c>
      <c r="E260" s="233" t="s">
        <v>1</v>
      </c>
      <c r="F260" s="234" t="s">
        <v>362</v>
      </c>
      <c r="G260" s="232"/>
      <c r="H260" s="235">
        <v>0.08</v>
      </c>
      <c r="I260" s="236"/>
      <c r="J260" s="232"/>
      <c r="K260" s="232"/>
      <c r="L260" s="237"/>
      <c r="M260" s="238"/>
      <c r="N260" s="239"/>
      <c r="O260" s="239"/>
      <c r="P260" s="239"/>
      <c r="Q260" s="239"/>
      <c r="R260" s="239"/>
      <c r="S260" s="239"/>
      <c r="T260" s="240"/>
      <c r="AT260" s="241" t="s">
        <v>209</v>
      </c>
      <c r="AU260" s="241" t="s">
        <v>88</v>
      </c>
      <c r="AV260" s="14" t="s">
        <v>207</v>
      </c>
      <c r="AW260" s="14" t="s">
        <v>31</v>
      </c>
      <c r="AX260" s="14" t="s">
        <v>83</v>
      </c>
      <c r="AY260" s="241" t="s">
        <v>201</v>
      </c>
    </row>
    <row r="261" spans="1:65" s="2" customFormat="1" ht="39.75" customHeight="1">
      <c r="A261" s="35"/>
      <c r="B261" s="36"/>
      <c r="C261" s="205" t="s">
        <v>363</v>
      </c>
      <c r="D261" s="205" t="s">
        <v>203</v>
      </c>
      <c r="E261" s="206" t="s">
        <v>364</v>
      </c>
      <c r="F261" s="207" t="s">
        <v>365</v>
      </c>
      <c r="G261" s="208" t="s">
        <v>366</v>
      </c>
      <c r="H261" s="209">
        <v>1</v>
      </c>
      <c r="I261" s="210"/>
      <c r="J261" s="211">
        <f>ROUND(I261*H261,2)</f>
        <v>0</v>
      </c>
      <c r="K261" s="212"/>
      <c r="L261" s="40"/>
      <c r="M261" s="213" t="s">
        <v>1</v>
      </c>
      <c r="N261" s="214" t="s">
        <v>42</v>
      </c>
      <c r="O261" s="72"/>
      <c r="P261" s="215">
        <f>O261*H261</f>
        <v>0</v>
      </c>
      <c r="Q261" s="215">
        <v>1.184E-2</v>
      </c>
      <c r="R261" s="215">
        <f>Q261*H261</f>
        <v>1.184E-2</v>
      </c>
      <c r="S261" s="215">
        <v>0</v>
      </c>
      <c r="T261" s="216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17" t="s">
        <v>207</v>
      </c>
      <c r="AT261" s="217" t="s">
        <v>203</v>
      </c>
      <c r="AU261" s="217" t="s">
        <v>88</v>
      </c>
      <c r="AY261" s="18" t="s">
        <v>201</v>
      </c>
      <c r="BE261" s="218">
        <f>IF(N261="základná",J261,0)</f>
        <v>0</v>
      </c>
      <c r="BF261" s="218">
        <f>IF(N261="znížená",J261,0)</f>
        <v>0</v>
      </c>
      <c r="BG261" s="218">
        <f>IF(N261="zákl. prenesená",J261,0)</f>
        <v>0</v>
      </c>
      <c r="BH261" s="218">
        <f>IF(N261="zníž. prenesená",J261,0)</f>
        <v>0</v>
      </c>
      <c r="BI261" s="218">
        <f>IF(N261="nulová",J261,0)</f>
        <v>0</v>
      </c>
      <c r="BJ261" s="18" t="s">
        <v>88</v>
      </c>
      <c r="BK261" s="218">
        <f>ROUND(I261*H261,2)</f>
        <v>0</v>
      </c>
      <c r="BL261" s="18" t="s">
        <v>207</v>
      </c>
      <c r="BM261" s="217" t="s">
        <v>367</v>
      </c>
    </row>
    <row r="262" spans="1:65" s="13" customFormat="1">
      <c r="B262" s="219"/>
      <c r="C262" s="220"/>
      <c r="D262" s="221" t="s">
        <v>209</v>
      </c>
      <c r="E262" s="222" t="s">
        <v>1</v>
      </c>
      <c r="F262" s="223" t="s">
        <v>368</v>
      </c>
      <c r="G262" s="220"/>
      <c r="H262" s="224">
        <v>1</v>
      </c>
      <c r="I262" s="225"/>
      <c r="J262" s="220"/>
      <c r="K262" s="220"/>
      <c r="L262" s="226"/>
      <c r="M262" s="227"/>
      <c r="N262" s="228"/>
      <c r="O262" s="228"/>
      <c r="P262" s="228"/>
      <c r="Q262" s="228"/>
      <c r="R262" s="228"/>
      <c r="S262" s="228"/>
      <c r="T262" s="229"/>
      <c r="AT262" s="230" t="s">
        <v>209</v>
      </c>
      <c r="AU262" s="230" t="s">
        <v>88</v>
      </c>
      <c r="AV262" s="13" t="s">
        <v>88</v>
      </c>
      <c r="AW262" s="13" t="s">
        <v>31</v>
      </c>
      <c r="AX262" s="13" t="s">
        <v>83</v>
      </c>
      <c r="AY262" s="230" t="s">
        <v>201</v>
      </c>
    </row>
    <row r="263" spans="1:65" s="2" customFormat="1" ht="42.75" customHeight="1">
      <c r="A263" s="35"/>
      <c r="B263" s="36"/>
      <c r="C263" s="205" t="s">
        <v>369</v>
      </c>
      <c r="D263" s="205" t="s">
        <v>203</v>
      </c>
      <c r="E263" s="206" t="s">
        <v>370</v>
      </c>
      <c r="F263" s="207" t="s">
        <v>371</v>
      </c>
      <c r="G263" s="208" t="s">
        <v>366</v>
      </c>
      <c r="H263" s="209">
        <v>3</v>
      </c>
      <c r="I263" s="210"/>
      <c r="J263" s="211">
        <f>ROUND(I263*H263,2)</f>
        <v>0</v>
      </c>
      <c r="K263" s="212"/>
      <c r="L263" s="40"/>
      <c r="M263" s="213" t="s">
        <v>1</v>
      </c>
      <c r="N263" s="214" t="s">
        <v>42</v>
      </c>
      <c r="O263" s="72"/>
      <c r="P263" s="215">
        <f>O263*H263</f>
        <v>0</v>
      </c>
      <c r="Q263" s="215">
        <v>1.388E-2</v>
      </c>
      <c r="R263" s="215">
        <f>Q263*H263</f>
        <v>4.1639999999999996E-2</v>
      </c>
      <c r="S263" s="215">
        <v>0</v>
      </c>
      <c r="T263" s="216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17" t="s">
        <v>207</v>
      </c>
      <c r="AT263" s="217" t="s">
        <v>203</v>
      </c>
      <c r="AU263" s="217" t="s">
        <v>88</v>
      </c>
      <c r="AY263" s="18" t="s">
        <v>201</v>
      </c>
      <c r="BE263" s="218">
        <f>IF(N263="základná",J263,0)</f>
        <v>0</v>
      </c>
      <c r="BF263" s="218">
        <f>IF(N263="znížená",J263,0)</f>
        <v>0</v>
      </c>
      <c r="BG263" s="218">
        <f>IF(N263="zákl. prenesená",J263,0)</f>
        <v>0</v>
      </c>
      <c r="BH263" s="218">
        <f>IF(N263="zníž. prenesená",J263,0)</f>
        <v>0</v>
      </c>
      <c r="BI263" s="218">
        <f>IF(N263="nulová",J263,0)</f>
        <v>0</v>
      </c>
      <c r="BJ263" s="18" t="s">
        <v>88</v>
      </c>
      <c r="BK263" s="218">
        <f>ROUND(I263*H263,2)</f>
        <v>0</v>
      </c>
      <c r="BL263" s="18" t="s">
        <v>207</v>
      </c>
      <c r="BM263" s="217" t="s">
        <v>372</v>
      </c>
    </row>
    <row r="264" spans="1:65" s="13" customFormat="1">
      <c r="B264" s="219"/>
      <c r="C264" s="220"/>
      <c r="D264" s="221" t="s">
        <v>209</v>
      </c>
      <c r="E264" s="222" t="s">
        <v>1</v>
      </c>
      <c r="F264" s="223" t="s">
        <v>373</v>
      </c>
      <c r="G264" s="220"/>
      <c r="H264" s="224">
        <v>3</v>
      </c>
      <c r="I264" s="225"/>
      <c r="J264" s="220"/>
      <c r="K264" s="220"/>
      <c r="L264" s="226"/>
      <c r="M264" s="227"/>
      <c r="N264" s="228"/>
      <c r="O264" s="228"/>
      <c r="P264" s="228"/>
      <c r="Q264" s="228"/>
      <c r="R264" s="228"/>
      <c r="S264" s="228"/>
      <c r="T264" s="229"/>
      <c r="AT264" s="230" t="s">
        <v>209</v>
      </c>
      <c r="AU264" s="230" t="s">
        <v>88</v>
      </c>
      <c r="AV264" s="13" t="s">
        <v>88</v>
      </c>
      <c r="AW264" s="13" t="s">
        <v>31</v>
      </c>
      <c r="AX264" s="13" t="s">
        <v>83</v>
      </c>
      <c r="AY264" s="230" t="s">
        <v>201</v>
      </c>
    </row>
    <row r="265" spans="1:65" s="12" customFormat="1" ht="22.9" customHeight="1">
      <c r="B265" s="189"/>
      <c r="C265" s="190"/>
      <c r="D265" s="191" t="s">
        <v>75</v>
      </c>
      <c r="E265" s="203" t="s">
        <v>219</v>
      </c>
      <c r="F265" s="203" t="s">
        <v>374</v>
      </c>
      <c r="G265" s="190"/>
      <c r="H265" s="190"/>
      <c r="I265" s="193"/>
      <c r="J265" s="204">
        <f>BK265</f>
        <v>0</v>
      </c>
      <c r="K265" s="190"/>
      <c r="L265" s="195"/>
      <c r="M265" s="196"/>
      <c r="N265" s="197"/>
      <c r="O265" s="197"/>
      <c r="P265" s="198">
        <f>SUM(P266:P358)</f>
        <v>0</v>
      </c>
      <c r="Q265" s="197"/>
      <c r="R265" s="198">
        <f>SUM(R266:R358)</f>
        <v>120.71212770000002</v>
      </c>
      <c r="S265" s="197"/>
      <c r="T265" s="199">
        <f>SUM(T266:T358)</f>
        <v>0</v>
      </c>
      <c r="AR265" s="200" t="s">
        <v>83</v>
      </c>
      <c r="AT265" s="201" t="s">
        <v>75</v>
      </c>
      <c r="AU265" s="201" t="s">
        <v>83</v>
      </c>
      <c r="AY265" s="200" t="s">
        <v>201</v>
      </c>
      <c r="BK265" s="202">
        <f>SUM(BK266:BK358)</f>
        <v>0</v>
      </c>
    </row>
    <row r="266" spans="1:65" s="2" customFormat="1" ht="28.5" customHeight="1">
      <c r="A266" s="35"/>
      <c r="B266" s="36"/>
      <c r="C266" s="205" t="s">
        <v>375</v>
      </c>
      <c r="D266" s="205" t="s">
        <v>203</v>
      </c>
      <c r="E266" s="206" t="s">
        <v>376</v>
      </c>
      <c r="F266" s="207" t="s">
        <v>377</v>
      </c>
      <c r="G266" s="208" t="s">
        <v>206</v>
      </c>
      <c r="H266" s="209">
        <v>82</v>
      </c>
      <c r="I266" s="210"/>
      <c r="J266" s="211">
        <f>ROUND(I266*H266,2)</f>
        <v>0</v>
      </c>
      <c r="K266" s="212"/>
      <c r="L266" s="40"/>
      <c r="M266" s="213" t="s">
        <v>1</v>
      </c>
      <c r="N266" s="214" t="s">
        <v>42</v>
      </c>
      <c r="O266" s="72"/>
      <c r="P266" s="215">
        <f>O266*H266</f>
        <v>0</v>
      </c>
      <c r="Q266" s="215">
        <v>0.93381999999999998</v>
      </c>
      <c r="R266" s="215">
        <f>Q266*H266</f>
        <v>76.573239999999998</v>
      </c>
      <c r="S266" s="215">
        <v>0</v>
      </c>
      <c r="T266" s="216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17" t="s">
        <v>207</v>
      </c>
      <c r="AT266" s="217" t="s">
        <v>203</v>
      </c>
      <c r="AU266" s="217" t="s">
        <v>88</v>
      </c>
      <c r="AY266" s="18" t="s">
        <v>201</v>
      </c>
      <c r="BE266" s="218">
        <f>IF(N266="základná",J266,0)</f>
        <v>0</v>
      </c>
      <c r="BF266" s="218">
        <f>IF(N266="znížená",J266,0)</f>
        <v>0</v>
      </c>
      <c r="BG266" s="218">
        <f>IF(N266="zákl. prenesená",J266,0)</f>
        <v>0</v>
      </c>
      <c r="BH266" s="218">
        <f>IF(N266="zníž. prenesená",J266,0)</f>
        <v>0</v>
      </c>
      <c r="BI266" s="218">
        <f>IF(N266="nulová",J266,0)</f>
        <v>0</v>
      </c>
      <c r="BJ266" s="18" t="s">
        <v>88</v>
      </c>
      <c r="BK266" s="218">
        <f>ROUND(I266*H266,2)</f>
        <v>0</v>
      </c>
      <c r="BL266" s="18" t="s">
        <v>207</v>
      </c>
      <c r="BM266" s="217" t="s">
        <v>378</v>
      </c>
    </row>
    <row r="267" spans="1:65" s="13" customFormat="1">
      <c r="B267" s="219"/>
      <c r="C267" s="220"/>
      <c r="D267" s="221" t="s">
        <v>209</v>
      </c>
      <c r="E267" s="222" t="s">
        <v>1</v>
      </c>
      <c r="F267" s="223" t="s">
        <v>379</v>
      </c>
      <c r="G267" s="220"/>
      <c r="H267" s="224">
        <v>56.363999999999997</v>
      </c>
      <c r="I267" s="225"/>
      <c r="J267" s="220"/>
      <c r="K267" s="220"/>
      <c r="L267" s="226"/>
      <c r="M267" s="227"/>
      <c r="N267" s="228"/>
      <c r="O267" s="228"/>
      <c r="P267" s="228"/>
      <c r="Q267" s="228"/>
      <c r="R267" s="228"/>
      <c r="S267" s="228"/>
      <c r="T267" s="229"/>
      <c r="AT267" s="230" t="s">
        <v>209</v>
      </c>
      <c r="AU267" s="230" t="s">
        <v>88</v>
      </c>
      <c r="AV267" s="13" t="s">
        <v>88</v>
      </c>
      <c r="AW267" s="13" t="s">
        <v>31</v>
      </c>
      <c r="AX267" s="13" t="s">
        <v>76</v>
      </c>
      <c r="AY267" s="230" t="s">
        <v>201</v>
      </c>
    </row>
    <row r="268" spans="1:65" s="13" customFormat="1">
      <c r="B268" s="219"/>
      <c r="C268" s="220"/>
      <c r="D268" s="221" t="s">
        <v>209</v>
      </c>
      <c r="E268" s="222" t="s">
        <v>1</v>
      </c>
      <c r="F268" s="223" t="s">
        <v>380</v>
      </c>
      <c r="G268" s="220"/>
      <c r="H268" s="224">
        <v>20.152999999999999</v>
      </c>
      <c r="I268" s="225"/>
      <c r="J268" s="220"/>
      <c r="K268" s="220"/>
      <c r="L268" s="226"/>
      <c r="M268" s="227"/>
      <c r="N268" s="228"/>
      <c r="O268" s="228"/>
      <c r="P268" s="228"/>
      <c r="Q268" s="228"/>
      <c r="R268" s="228"/>
      <c r="S268" s="228"/>
      <c r="T268" s="229"/>
      <c r="AT268" s="230" t="s">
        <v>209</v>
      </c>
      <c r="AU268" s="230" t="s">
        <v>88</v>
      </c>
      <c r="AV268" s="13" t="s">
        <v>88</v>
      </c>
      <c r="AW268" s="13" t="s">
        <v>31</v>
      </c>
      <c r="AX268" s="13" t="s">
        <v>76</v>
      </c>
      <c r="AY268" s="230" t="s">
        <v>201</v>
      </c>
    </row>
    <row r="269" spans="1:65" s="13" customFormat="1" ht="33.75">
      <c r="B269" s="219"/>
      <c r="C269" s="220"/>
      <c r="D269" s="221" t="s">
        <v>209</v>
      </c>
      <c r="E269" s="222" t="s">
        <v>1</v>
      </c>
      <c r="F269" s="223" t="s">
        <v>381</v>
      </c>
      <c r="G269" s="220"/>
      <c r="H269" s="224">
        <v>-7.8949999999999996</v>
      </c>
      <c r="I269" s="225"/>
      <c r="J269" s="220"/>
      <c r="K269" s="220"/>
      <c r="L269" s="226"/>
      <c r="M269" s="227"/>
      <c r="N269" s="228"/>
      <c r="O269" s="228"/>
      <c r="P269" s="228"/>
      <c r="Q269" s="228"/>
      <c r="R269" s="228"/>
      <c r="S269" s="228"/>
      <c r="T269" s="229"/>
      <c r="AT269" s="230" t="s">
        <v>209</v>
      </c>
      <c r="AU269" s="230" t="s">
        <v>88</v>
      </c>
      <c r="AV269" s="13" t="s">
        <v>88</v>
      </c>
      <c r="AW269" s="13" t="s">
        <v>31</v>
      </c>
      <c r="AX269" s="13" t="s">
        <v>76</v>
      </c>
      <c r="AY269" s="230" t="s">
        <v>201</v>
      </c>
    </row>
    <row r="270" spans="1:65" s="13" customFormat="1">
      <c r="B270" s="219"/>
      <c r="C270" s="220"/>
      <c r="D270" s="221" t="s">
        <v>209</v>
      </c>
      <c r="E270" s="222" t="s">
        <v>1</v>
      </c>
      <c r="F270" s="223" t="s">
        <v>382</v>
      </c>
      <c r="G270" s="220"/>
      <c r="H270" s="224">
        <v>-7.2930000000000001</v>
      </c>
      <c r="I270" s="225"/>
      <c r="J270" s="220"/>
      <c r="K270" s="220"/>
      <c r="L270" s="226"/>
      <c r="M270" s="227"/>
      <c r="N270" s="228"/>
      <c r="O270" s="228"/>
      <c r="P270" s="228"/>
      <c r="Q270" s="228"/>
      <c r="R270" s="228"/>
      <c r="S270" s="228"/>
      <c r="T270" s="229"/>
      <c r="AT270" s="230" t="s">
        <v>209</v>
      </c>
      <c r="AU270" s="230" t="s">
        <v>88</v>
      </c>
      <c r="AV270" s="13" t="s">
        <v>88</v>
      </c>
      <c r="AW270" s="13" t="s">
        <v>31</v>
      </c>
      <c r="AX270" s="13" t="s">
        <v>76</v>
      </c>
      <c r="AY270" s="230" t="s">
        <v>201</v>
      </c>
    </row>
    <row r="271" spans="1:65" s="13" customFormat="1">
      <c r="B271" s="219"/>
      <c r="C271" s="220"/>
      <c r="D271" s="221" t="s">
        <v>209</v>
      </c>
      <c r="E271" s="222" t="s">
        <v>1</v>
      </c>
      <c r="F271" s="223" t="s">
        <v>383</v>
      </c>
      <c r="G271" s="220"/>
      <c r="H271" s="224">
        <v>-4.1159999999999997</v>
      </c>
      <c r="I271" s="225"/>
      <c r="J271" s="220"/>
      <c r="K271" s="220"/>
      <c r="L271" s="226"/>
      <c r="M271" s="227"/>
      <c r="N271" s="228"/>
      <c r="O271" s="228"/>
      <c r="P271" s="228"/>
      <c r="Q271" s="228"/>
      <c r="R271" s="228"/>
      <c r="S271" s="228"/>
      <c r="T271" s="229"/>
      <c r="AT271" s="230" t="s">
        <v>209</v>
      </c>
      <c r="AU271" s="230" t="s">
        <v>88</v>
      </c>
      <c r="AV271" s="13" t="s">
        <v>88</v>
      </c>
      <c r="AW271" s="13" t="s">
        <v>31</v>
      </c>
      <c r="AX271" s="13" t="s">
        <v>76</v>
      </c>
      <c r="AY271" s="230" t="s">
        <v>201</v>
      </c>
    </row>
    <row r="272" spans="1:65" s="15" customFormat="1">
      <c r="B272" s="242"/>
      <c r="C272" s="243"/>
      <c r="D272" s="221" t="s">
        <v>209</v>
      </c>
      <c r="E272" s="244" t="s">
        <v>1</v>
      </c>
      <c r="F272" s="245" t="s">
        <v>240</v>
      </c>
      <c r="G272" s="243"/>
      <c r="H272" s="246">
        <v>57.213000000000001</v>
      </c>
      <c r="I272" s="247"/>
      <c r="J272" s="243"/>
      <c r="K272" s="243"/>
      <c r="L272" s="248"/>
      <c r="M272" s="249"/>
      <c r="N272" s="250"/>
      <c r="O272" s="250"/>
      <c r="P272" s="250"/>
      <c r="Q272" s="250"/>
      <c r="R272" s="250"/>
      <c r="S272" s="250"/>
      <c r="T272" s="251"/>
      <c r="AT272" s="252" t="s">
        <v>209</v>
      </c>
      <c r="AU272" s="252" t="s">
        <v>88</v>
      </c>
      <c r="AV272" s="15" t="s">
        <v>219</v>
      </c>
      <c r="AW272" s="15" t="s">
        <v>31</v>
      </c>
      <c r="AX272" s="15" t="s">
        <v>76</v>
      </c>
      <c r="AY272" s="252" t="s">
        <v>201</v>
      </c>
    </row>
    <row r="273" spans="1:65" s="13" customFormat="1">
      <c r="B273" s="219"/>
      <c r="C273" s="220"/>
      <c r="D273" s="221" t="s">
        <v>209</v>
      </c>
      <c r="E273" s="222" t="s">
        <v>1</v>
      </c>
      <c r="F273" s="223" t="s">
        <v>384</v>
      </c>
      <c r="G273" s="220"/>
      <c r="H273" s="224">
        <v>21.375</v>
      </c>
      <c r="I273" s="225"/>
      <c r="J273" s="220"/>
      <c r="K273" s="220"/>
      <c r="L273" s="226"/>
      <c r="M273" s="227"/>
      <c r="N273" s="228"/>
      <c r="O273" s="228"/>
      <c r="P273" s="228"/>
      <c r="Q273" s="228"/>
      <c r="R273" s="228"/>
      <c r="S273" s="228"/>
      <c r="T273" s="229"/>
      <c r="AT273" s="230" t="s">
        <v>209</v>
      </c>
      <c r="AU273" s="230" t="s">
        <v>88</v>
      </c>
      <c r="AV273" s="13" t="s">
        <v>88</v>
      </c>
      <c r="AW273" s="13" t="s">
        <v>31</v>
      </c>
      <c r="AX273" s="13" t="s">
        <v>76</v>
      </c>
      <c r="AY273" s="230" t="s">
        <v>201</v>
      </c>
    </row>
    <row r="274" spans="1:65" s="13" customFormat="1">
      <c r="B274" s="219"/>
      <c r="C274" s="220"/>
      <c r="D274" s="221" t="s">
        <v>209</v>
      </c>
      <c r="E274" s="222" t="s">
        <v>1</v>
      </c>
      <c r="F274" s="223" t="s">
        <v>385</v>
      </c>
      <c r="G274" s="220"/>
      <c r="H274" s="224">
        <v>11.731999999999999</v>
      </c>
      <c r="I274" s="225"/>
      <c r="J274" s="220"/>
      <c r="K274" s="220"/>
      <c r="L274" s="226"/>
      <c r="M274" s="227"/>
      <c r="N274" s="228"/>
      <c r="O274" s="228"/>
      <c r="P274" s="228"/>
      <c r="Q274" s="228"/>
      <c r="R274" s="228"/>
      <c r="S274" s="228"/>
      <c r="T274" s="229"/>
      <c r="AT274" s="230" t="s">
        <v>209</v>
      </c>
      <c r="AU274" s="230" t="s">
        <v>88</v>
      </c>
      <c r="AV274" s="13" t="s">
        <v>88</v>
      </c>
      <c r="AW274" s="13" t="s">
        <v>31</v>
      </c>
      <c r="AX274" s="13" t="s">
        <v>76</v>
      </c>
      <c r="AY274" s="230" t="s">
        <v>201</v>
      </c>
    </row>
    <row r="275" spans="1:65" s="13" customFormat="1">
      <c r="B275" s="219"/>
      <c r="C275" s="220"/>
      <c r="D275" s="221" t="s">
        <v>209</v>
      </c>
      <c r="E275" s="222" t="s">
        <v>1</v>
      </c>
      <c r="F275" s="223" t="s">
        <v>386</v>
      </c>
      <c r="G275" s="220"/>
      <c r="H275" s="224">
        <v>-6.327</v>
      </c>
      <c r="I275" s="225"/>
      <c r="J275" s="220"/>
      <c r="K275" s="220"/>
      <c r="L275" s="226"/>
      <c r="M275" s="227"/>
      <c r="N275" s="228"/>
      <c r="O275" s="228"/>
      <c r="P275" s="228"/>
      <c r="Q275" s="228"/>
      <c r="R275" s="228"/>
      <c r="S275" s="228"/>
      <c r="T275" s="229"/>
      <c r="AT275" s="230" t="s">
        <v>209</v>
      </c>
      <c r="AU275" s="230" t="s">
        <v>88</v>
      </c>
      <c r="AV275" s="13" t="s">
        <v>88</v>
      </c>
      <c r="AW275" s="13" t="s">
        <v>31</v>
      </c>
      <c r="AX275" s="13" t="s">
        <v>76</v>
      </c>
      <c r="AY275" s="230" t="s">
        <v>201</v>
      </c>
    </row>
    <row r="276" spans="1:65" s="13" customFormat="1">
      <c r="B276" s="219"/>
      <c r="C276" s="220"/>
      <c r="D276" s="221" t="s">
        <v>209</v>
      </c>
      <c r="E276" s="222" t="s">
        <v>1</v>
      </c>
      <c r="F276" s="223" t="s">
        <v>387</v>
      </c>
      <c r="G276" s="220"/>
      <c r="H276" s="224">
        <v>-2.72</v>
      </c>
      <c r="I276" s="225"/>
      <c r="J276" s="220"/>
      <c r="K276" s="220"/>
      <c r="L276" s="226"/>
      <c r="M276" s="227"/>
      <c r="N276" s="228"/>
      <c r="O276" s="228"/>
      <c r="P276" s="228"/>
      <c r="Q276" s="228"/>
      <c r="R276" s="228"/>
      <c r="S276" s="228"/>
      <c r="T276" s="229"/>
      <c r="AT276" s="230" t="s">
        <v>209</v>
      </c>
      <c r="AU276" s="230" t="s">
        <v>88</v>
      </c>
      <c r="AV276" s="13" t="s">
        <v>88</v>
      </c>
      <c r="AW276" s="13" t="s">
        <v>31</v>
      </c>
      <c r="AX276" s="13" t="s">
        <v>76</v>
      </c>
      <c r="AY276" s="230" t="s">
        <v>201</v>
      </c>
    </row>
    <row r="277" spans="1:65" s="15" customFormat="1">
      <c r="B277" s="242"/>
      <c r="C277" s="243"/>
      <c r="D277" s="221" t="s">
        <v>209</v>
      </c>
      <c r="E277" s="244" t="s">
        <v>1</v>
      </c>
      <c r="F277" s="245" t="s">
        <v>240</v>
      </c>
      <c r="G277" s="243"/>
      <c r="H277" s="246">
        <v>24.060000000000002</v>
      </c>
      <c r="I277" s="247"/>
      <c r="J277" s="243"/>
      <c r="K277" s="243"/>
      <c r="L277" s="248"/>
      <c r="M277" s="249"/>
      <c r="N277" s="250"/>
      <c r="O277" s="250"/>
      <c r="P277" s="250"/>
      <c r="Q277" s="250"/>
      <c r="R277" s="250"/>
      <c r="S277" s="250"/>
      <c r="T277" s="251"/>
      <c r="AT277" s="252" t="s">
        <v>209</v>
      </c>
      <c r="AU277" s="252" t="s">
        <v>88</v>
      </c>
      <c r="AV277" s="15" t="s">
        <v>219</v>
      </c>
      <c r="AW277" s="15" t="s">
        <v>31</v>
      </c>
      <c r="AX277" s="15" t="s">
        <v>76</v>
      </c>
      <c r="AY277" s="252" t="s">
        <v>201</v>
      </c>
    </row>
    <row r="278" spans="1:65" s="13" customFormat="1">
      <c r="B278" s="219"/>
      <c r="C278" s="220"/>
      <c r="D278" s="221" t="s">
        <v>209</v>
      </c>
      <c r="E278" s="222" t="s">
        <v>1</v>
      </c>
      <c r="F278" s="223" t="s">
        <v>388</v>
      </c>
      <c r="G278" s="220"/>
      <c r="H278" s="224">
        <v>0.72699999999999998</v>
      </c>
      <c r="I278" s="225"/>
      <c r="J278" s="220"/>
      <c r="K278" s="220"/>
      <c r="L278" s="226"/>
      <c r="M278" s="227"/>
      <c r="N278" s="228"/>
      <c r="O278" s="228"/>
      <c r="P278" s="228"/>
      <c r="Q278" s="228"/>
      <c r="R278" s="228"/>
      <c r="S278" s="228"/>
      <c r="T278" s="229"/>
      <c r="AT278" s="230" t="s">
        <v>209</v>
      </c>
      <c r="AU278" s="230" t="s">
        <v>88</v>
      </c>
      <c r="AV278" s="13" t="s">
        <v>88</v>
      </c>
      <c r="AW278" s="13" t="s">
        <v>31</v>
      </c>
      <c r="AX278" s="13" t="s">
        <v>76</v>
      </c>
      <c r="AY278" s="230" t="s">
        <v>201</v>
      </c>
    </row>
    <row r="279" spans="1:65" s="14" customFormat="1">
      <c r="B279" s="231"/>
      <c r="C279" s="232"/>
      <c r="D279" s="221" t="s">
        <v>209</v>
      </c>
      <c r="E279" s="233" t="s">
        <v>1</v>
      </c>
      <c r="F279" s="234" t="s">
        <v>212</v>
      </c>
      <c r="G279" s="232"/>
      <c r="H279" s="235">
        <v>82</v>
      </c>
      <c r="I279" s="236"/>
      <c r="J279" s="232"/>
      <c r="K279" s="232"/>
      <c r="L279" s="237"/>
      <c r="M279" s="238"/>
      <c r="N279" s="239"/>
      <c r="O279" s="239"/>
      <c r="P279" s="239"/>
      <c r="Q279" s="239"/>
      <c r="R279" s="239"/>
      <c r="S279" s="239"/>
      <c r="T279" s="240"/>
      <c r="AT279" s="241" t="s">
        <v>209</v>
      </c>
      <c r="AU279" s="241" t="s">
        <v>88</v>
      </c>
      <c r="AV279" s="14" t="s">
        <v>207</v>
      </c>
      <c r="AW279" s="14" t="s">
        <v>31</v>
      </c>
      <c r="AX279" s="14" t="s">
        <v>83</v>
      </c>
      <c r="AY279" s="241" t="s">
        <v>201</v>
      </c>
    </row>
    <row r="280" spans="1:65" s="2" customFormat="1" ht="28.5" customHeight="1">
      <c r="A280" s="35"/>
      <c r="B280" s="36"/>
      <c r="C280" s="205" t="s">
        <v>389</v>
      </c>
      <c r="D280" s="205" t="s">
        <v>203</v>
      </c>
      <c r="E280" s="206" t="s">
        <v>390</v>
      </c>
      <c r="F280" s="207" t="s">
        <v>391</v>
      </c>
      <c r="G280" s="208" t="s">
        <v>206</v>
      </c>
      <c r="H280" s="209">
        <v>11.7</v>
      </c>
      <c r="I280" s="210"/>
      <c r="J280" s="211">
        <f>ROUND(I280*H280,2)</f>
        <v>0</v>
      </c>
      <c r="K280" s="212"/>
      <c r="L280" s="40"/>
      <c r="M280" s="213" t="s">
        <v>1</v>
      </c>
      <c r="N280" s="214" t="s">
        <v>42</v>
      </c>
      <c r="O280" s="72"/>
      <c r="P280" s="215">
        <f>O280*H280</f>
        <v>0</v>
      </c>
      <c r="Q280" s="215">
        <v>0.78515000000000001</v>
      </c>
      <c r="R280" s="215">
        <f>Q280*H280</f>
        <v>9.1862549999999992</v>
      </c>
      <c r="S280" s="215">
        <v>0</v>
      </c>
      <c r="T280" s="216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17" t="s">
        <v>207</v>
      </c>
      <c r="AT280" s="217" t="s">
        <v>203</v>
      </c>
      <c r="AU280" s="217" t="s">
        <v>88</v>
      </c>
      <c r="AY280" s="18" t="s">
        <v>201</v>
      </c>
      <c r="BE280" s="218">
        <f>IF(N280="základná",J280,0)</f>
        <v>0</v>
      </c>
      <c r="BF280" s="218">
        <f>IF(N280="znížená",J280,0)</f>
        <v>0</v>
      </c>
      <c r="BG280" s="218">
        <f>IF(N280="zákl. prenesená",J280,0)</f>
        <v>0</v>
      </c>
      <c r="BH280" s="218">
        <f>IF(N280="zníž. prenesená",J280,0)</f>
        <v>0</v>
      </c>
      <c r="BI280" s="218">
        <f>IF(N280="nulová",J280,0)</f>
        <v>0</v>
      </c>
      <c r="BJ280" s="18" t="s">
        <v>88</v>
      </c>
      <c r="BK280" s="218">
        <f>ROUND(I280*H280,2)</f>
        <v>0</v>
      </c>
      <c r="BL280" s="18" t="s">
        <v>207</v>
      </c>
      <c r="BM280" s="217" t="s">
        <v>392</v>
      </c>
    </row>
    <row r="281" spans="1:65" s="13" customFormat="1">
      <c r="B281" s="219"/>
      <c r="C281" s="220"/>
      <c r="D281" s="221" t="s">
        <v>209</v>
      </c>
      <c r="E281" s="222" t="s">
        <v>1</v>
      </c>
      <c r="F281" s="223" t="s">
        <v>393</v>
      </c>
      <c r="G281" s="220"/>
      <c r="H281" s="224">
        <v>10.446</v>
      </c>
      <c r="I281" s="225"/>
      <c r="J281" s="220"/>
      <c r="K281" s="220"/>
      <c r="L281" s="226"/>
      <c r="M281" s="227"/>
      <c r="N281" s="228"/>
      <c r="O281" s="228"/>
      <c r="P281" s="228"/>
      <c r="Q281" s="228"/>
      <c r="R281" s="228"/>
      <c r="S281" s="228"/>
      <c r="T281" s="229"/>
      <c r="AT281" s="230" t="s">
        <v>209</v>
      </c>
      <c r="AU281" s="230" t="s">
        <v>88</v>
      </c>
      <c r="AV281" s="13" t="s">
        <v>88</v>
      </c>
      <c r="AW281" s="13" t="s">
        <v>31</v>
      </c>
      <c r="AX281" s="13" t="s">
        <v>76</v>
      </c>
      <c r="AY281" s="230" t="s">
        <v>201</v>
      </c>
    </row>
    <row r="282" spans="1:65" s="13" customFormat="1">
      <c r="B282" s="219"/>
      <c r="C282" s="220"/>
      <c r="D282" s="221" t="s">
        <v>209</v>
      </c>
      <c r="E282" s="222" t="s">
        <v>1</v>
      </c>
      <c r="F282" s="223" t="s">
        <v>394</v>
      </c>
      <c r="G282" s="220"/>
      <c r="H282" s="224">
        <v>-4.4039999999999999</v>
      </c>
      <c r="I282" s="225"/>
      <c r="J282" s="220"/>
      <c r="K282" s="220"/>
      <c r="L282" s="226"/>
      <c r="M282" s="227"/>
      <c r="N282" s="228"/>
      <c r="O282" s="228"/>
      <c r="P282" s="228"/>
      <c r="Q282" s="228"/>
      <c r="R282" s="228"/>
      <c r="S282" s="228"/>
      <c r="T282" s="229"/>
      <c r="AT282" s="230" t="s">
        <v>209</v>
      </c>
      <c r="AU282" s="230" t="s">
        <v>88</v>
      </c>
      <c r="AV282" s="13" t="s">
        <v>88</v>
      </c>
      <c r="AW282" s="13" t="s">
        <v>31</v>
      </c>
      <c r="AX282" s="13" t="s">
        <v>76</v>
      </c>
      <c r="AY282" s="230" t="s">
        <v>201</v>
      </c>
    </row>
    <row r="283" spans="1:65" s="15" customFormat="1">
      <c r="B283" s="242"/>
      <c r="C283" s="243"/>
      <c r="D283" s="221" t="s">
        <v>209</v>
      </c>
      <c r="E283" s="244" t="s">
        <v>1</v>
      </c>
      <c r="F283" s="245" t="s">
        <v>240</v>
      </c>
      <c r="G283" s="243"/>
      <c r="H283" s="246">
        <v>6.0419999999999998</v>
      </c>
      <c r="I283" s="247"/>
      <c r="J283" s="243"/>
      <c r="K283" s="243"/>
      <c r="L283" s="248"/>
      <c r="M283" s="249"/>
      <c r="N283" s="250"/>
      <c r="O283" s="250"/>
      <c r="P283" s="250"/>
      <c r="Q283" s="250"/>
      <c r="R283" s="250"/>
      <c r="S283" s="250"/>
      <c r="T283" s="251"/>
      <c r="AT283" s="252" t="s">
        <v>209</v>
      </c>
      <c r="AU283" s="252" t="s">
        <v>88</v>
      </c>
      <c r="AV283" s="15" t="s">
        <v>219</v>
      </c>
      <c r="AW283" s="15" t="s">
        <v>31</v>
      </c>
      <c r="AX283" s="15" t="s">
        <v>76</v>
      </c>
      <c r="AY283" s="252" t="s">
        <v>201</v>
      </c>
    </row>
    <row r="284" spans="1:65" s="13" customFormat="1">
      <c r="B284" s="219"/>
      <c r="C284" s="220"/>
      <c r="D284" s="221" t="s">
        <v>209</v>
      </c>
      <c r="E284" s="222" t="s">
        <v>1</v>
      </c>
      <c r="F284" s="223" t="s">
        <v>395</v>
      </c>
      <c r="G284" s="220"/>
      <c r="H284" s="224">
        <v>8.0329999999999995</v>
      </c>
      <c r="I284" s="225"/>
      <c r="J284" s="220"/>
      <c r="K284" s="220"/>
      <c r="L284" s="226"/>
      <c r="M284" s="227"/>
      <c r="N284" s="228"/>
      <c r="O284" s="228"/>
      <c r="P284" s="228"/>
      <c r="Q284" s="228"/>
      <c r="R284" s="228"/>
      <c r="S284" s="228"/>
      <c r="T284" s="229"/>
      <c r="AT284" s="230" t="s">
        <v>209</v>
      </c>
      <c r="AU284" s="230" t="s">
        <v>88</v>
      </c>
      <c r="AV284" s="13" t="s">
        <v>88</v>
      </c>
      <c r="AW284" s="13" t="s">
        <v>31</v>
      </c>
      <c r="AX284" s="13" t="s">
        <v>76</v>
      </c>
      <c r="AY284" s="230" t="s">
        <v>201</v>
      </c>
    </row>
    <row r="285" spans="1:65" s="13" customFormat="1">
      <c r="B285" s="219"/>
      <c r="C285" s="220"/>
      <c r="D285" s="221" t="s">
        <v>209</v>
      </c>
      <c r="E285" s="222" t="s">
        <v>1</v>
      </c>
      <c r="F285" s="223" t="s">
        <v>396</v>
      </c>
      <c r="G285" s="220"/>
      <c r="H285" s="224">
        <v>-2.3780000000000001</v>
      </c>
      <c r="I285" s="225"/>
      <c r="J285" s="220"/>
      <c r="K285" s="220"/>
      <c r="L285" s="226"/>
      <c r="M285" s="227"/>
      <c r="N285" s="228"/>
      <c r="O285" s="228"/>
      <c r="P285" s="228"/>
      <c r="Q285" s="228"/>
      <c r="R285" s="228"/>
      <c r="S285" s="228"/>
      <c r="T285" s="229"/>
      <c r="AT285" s="230" t="s">
        <v>209</v>
      </c>
      <c r="AU285" s="230" t="s">
        <v>88</v>
      </c>
      <c r="AV285" s="13" t="s">
        <v>88</v>
      </c>
      <c r="AW285" s="13" t="s">
        <v>31</v>
      </c>
      <c r="AX285" s="13" t="s">
        <v>76</v>
      </c>
      <c r="AY285" s="230" t="s">
        <v>201</v>
      </c>
    </row>
    <row r="286" spans="1:65" s="15" customFormat="1">
      <c r="B286" s="242"/>
      <c r="C286" s="243"/>
      <c r="D286" s="221" t="s">
        <v>209</v>
      </c>
      <c r="E286" s="244" t="s">
        <v>1</v>
      </c>
      <c r="F286" s="245" t="s">
        <v>240</v>
      </c>
      <c r="G286" s="243"/>
      <c r="H286" s="246">
        <v>5.6549999999999994</v>
      </c>
      <c r="I286" s="247"/>
      <c r="J286" s="243"/>
      <c r="K286" s="243"/>
      <c r="L286" s="248"/>
      <c r="M286" s="249"/>
      <c r="N286" s="250"/>
      <c r="O286" s="250"/>
      <c r="P286" s="250"/>
      <c r="Q286" s="250"/>
      <c r="R286" s="250"/>
      <c r="S286" s="250"/>
      <c r="T286" s="251"/>
      <c r="AT286" s="252" t="s">
        <v>209</v>
      </c>
      <c r="AU286" s="252" t="s">
        <v>88</v>
      </c>
      <c r="AV286" s="15" t="s">
        <v>219</v>
      </c>
      <c r="AW286" s="15" t="s">
        <v>31</v>
      </c>
      <c r="AX286" s="15" t="s">
        <v>76</v>
      </c>
      <c r="AY286" s="252" t="s">
        <v>201</v>
      </c>
    </row>
    <row r="287" spans="1:65" s="13" customFormat="1">
      <c r="B287" s="219"/>
      <c r="C287" s="220"/>
      <c r="D287" s="221" t="s">
        <v>209</v>
      </c>
      <c r="E287" s="222" t="s">
        <v>1</v>
      </c>
      <c r="F287" s="223" t="s">
        <v>397</v>
      </c>
      <c r="G287" s="220"/>
      <c r="H287" s="224">
        <v>3.0000000000000001E-3</v>
      </c>
      <c r="I287" s="225"/>
      <c r="J287" s="220"/>
      <c r="K287" s="220"/>
      <c r="L287" s="226"/>
      <c r="M287" s="227"/>
      <c r="N287" s="228"/>
      <c r="O287" s="228"/>
      <c r="P287" s="228"/>
      <c r="Q287" s="228"/>
      <c r="R287" s="228"/>
      <c r="S287" s="228"/>
      <c r="T287" s="229"/>
      <c r="AT287" s="230" t="s">
        <v>209</v>
      </c>
      <c r="AU287" s="230" t="s">
        <v>88</v>
      </c>
      <c r="AV287" s="13" t="s">
        <v>88</v>
      </c>
      <c r="AW287" s="13" t="s">
        <v>31</v>
      </c>
      <c r="AX287" s="13" t="s">
        <v>76</v>
      </c>
      <c r="AY287" s="230" t="s">
        <v>201</v>
      </c>
    </row>
    <row r="288" spans="1:65" s="14" customFormat="1">
      <c r="B288" s="231"/>
      <c r="C288" s="232"/>
      <c r="D288" s="221" t="s">
        <v>209</v>
      </c>
      <c r="E288" s="233" t="s">
        <v>1</v>
      </c>
      <c r="F288" s="234" t="s">
        <v>212</v>
      </c>
      <c r="G288" s="232"/>
      <c r="H288" s="235">
        <v>11.7</v>
      </c>
      <c r="I288" s="236"/>
      <c r="J288" s="232"/>
      <c r="K288" s="232"/>
      <c r="L288" s="237"/>
      <c r="M288" s="238"/>
      <c r="N288" s="239"/>
      <c r="O288" s="239"/>
      <c r="P288" s="239"/>
      <c r="Q288" s="239"/>
      <c r="R288" s="239"/>
      <c r="S288" s="239"/>
      <c r="T288" s="240"/>
      <c r="AT288" s="241" t="s">
        <v>209</v>
      </c>
      <c r="AU288" s="241" t="s">
        <v>88</v>
      </c>
      <c r="AV288" s="14" t="s">
        <v>207</v>
      </c>
      <c r="AW288" s="14" t="s">
        <v>31</v>
      </c>
      <c r="AX288" s="14" t="s">
        <v>83</v>
      </c>
      <c r="AY288" s="241" t="s">
        <v>201</v>
      </c>
    </row>
    <row r="289" spans="1:65" s="2" customFormat="1" ht="30" customHeight="1">
      <c r="A289" s="35"/>
      <c r="B289" s="36"/>
      <c r="C289" s="205" t="s">
        <v>398</v>
      </c>
      <c r="D289" s="205" t="s">
        <v>203</v>
      </c>
      <c r="E289" s="206" t="s">
        <v>399</v>
      </c>
      <c r="F289" s="207" t="s">
        <v>400</v>
      </c>
      <c r="G289" s="208" t="s">
        <v>366</v>
      </c>
      <c r="H289" s="209">
        <v>22</v>
      </c>
      <c r="I289" s="210"/>
      <c r="J289" s="211">
        <f t="shared" ref="J289:J294" si="0">ROUND(I289*H289,2)</f>
        <v>0</v>
      </c>
      <c r="K289" s="212"/>
      <c r="L289" s="40"/>
      <c r="M289" s="213" t="s">
        <v>1</v>
      </c>
      <c r="N289" s="214" t="s">
        <v>42</v>
      </c>
      <c r="O289" s="72"/>
      <c r="P289" s="215">
        <f t="shared" ref="P289:P294" si="1">O289*H289</f>
        <v>0</v>
      </c>
      <c r="Q289" s="215">
        <v>3.6200000000000003E-2</v>
      </c>
      <c r="R289" s="215">
        <f t="shared" ref="R289:R294" si="2">Q289*H289</f>
        <v>0.79640000000000011</v>
      </c>
      <c r="S289" s="215">
        <v>0</v>
      </c>
      <c r="T289" s="216">
        <f t="shared" ref="T289:T294" si="3">S289*H289</f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217" t="s">
        <v>207</v>
      </c>
      <c r="AT289" s="217" t="s">
        <v>203</v>
      </c>
      <c r="AU289" s="217" t="s">
        <v>88</v>
      </c>
      <c r="AY289" s="18" t="s">
        <v>201</v>
      </c>
      <c r="BE289" s="218">
        <f t="shared" ref="BE289:BE294" si="4">IF(N289="základná",J289,0)</f>
        <v>0</v>
      </c>
      <c r="BF289" s="218">
        <f t="shared" ref="BF289:BF294" si="5">IF(N289="znížená",J289,0)</f>
        <v>0</v>
      </c>
      <c r="BG289" s="218">
        <f t="shared" ref="BG289:BG294" si="6">IF(N289="zákl. prenesená",J289,0)</f>
        <v>0</v>
      </c>
      <c r="BH289" s="218">
        <f t="shared" ref="BH289:BH294" si="7">IF(N289="zníž. prenesená",J289,0)</f>
        <v>0</v>
      </c>
      <c r="BI289" s="218">
        <f t="shared" ref="BI289:BI294" si="8">IF(N289="nulová",J289,0)</f>
        <v>0</v>
      </c>
      <c r="BJ289" s="18" t="s">
        <v>88</v>
      </c>
      <c r="BK289" s="218">
        <f t="shared" ref="BK289:BK294" si="9">ROUND(I289*H289,2)</f>
        <v>0</v>
      </c>
      <c r="BL289" s="18" t="s">
        <v>207</v>
      </c>
      <c r="BM289" s="217" t="s">
        <v>401</v>
      </c>
    </row>
    <row r="290" spans="1:65" s="2" customFormat="1" ht="30" customHeight="1">
      <c r="A290" s="35"/>
      <c r="B290" s="36"/>
      <c r="C290" s="205" t="s">
        <v>402</v>
      </c>
      <c r="D290" s="205" t="s">
        <v>203</v>
      </c>
      <c r="E290" s="206" t="s">
        <v>403</v>
      </c>
      <c r="F290" s="207" t="s">
        <v>404</v>
      </c>
      <c r="G290" s="208" t="s">
        <v>366</v>
      </c>
      <c r="H290" s="209">
        <v>88</v>
      </c>
      <c r="I290" s="210"/>
      <c r="J290" s="211">
        <f t="shared" si="0"/>
        <v>0</v>
      </c>
      <c r="K290" s="212"/>
      <c r="L290" s="40"/>
      <c r="M290" s="213" t="s">
        <v>1</v>
      </c>
      <c r="N290" s="214" t="s">
        <v>42</v>
      </c>
      <c r="O290" s="72"/>
      <c r="P290" s="215">
        <f t="shared" si="1"/>
        <v>0</v>
      </c>
      <c r="Q290" s="215">
        <v>4.5379999999999997E-2</v>
      </c>
      <c r="R290" s="215">
        <f t="shared" si="2"/>
        <v>3.9934399999999997</v>
      </c>
      <c r="S290" s="215">
        <v>0</v>
      </c>
      <c r="T290" s="216">
        <f t="shared" si="3"/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217" t="s">
        <v>207</v>
      </c>
      <c r="AT290" s="217" t="s">
        <v>203</v>
      </c>
      <c r="AU290" s="217" t="s">
        <v>88</v>
      </c>
      <c r="AY290" s="18" t="s">
        <v>201</v>
      </c>
      <c r="BE290" s="218">
        <f t="shared" si="4"/>
        <v>0</v>
      </c>
      <c r="BF290" s="218">
        <f t="shared" si="5"/>
        <v>0</v>
      </c>
      <c r="BG290" s="218">
        <f t="shared" si="6"/>
        <v>0</v>
      </c>
      <c r="BH290" s="218">
        <f t="shared" si="7"/>
        <v>0</v>
      </c>
      <c r="BI290" s="218">
        <f t="shared" si="8"/>
        <v>0</v>
      </c>
      <c r="BJ290" s="18" t="s">
        <v>88</v>
      </c>
      <c r="BK290" s="218">
        <f t="shared" si="9"/>
        <v>0</v>
      </c>
      <c r="BL290" s="18" t="s">
        <v>207</v>
      </c>
      <c r="BM290" s="217" t="s">
        <v>405</v>
      </c>
    </row>
    <row r="291" spans="1:65" s="2" customFormat="1" ht="30" customHeight="1">
      <c r="A291" s="35"/>
      <c r="B291" s="36"/>
      <c r="C291" s="205" t="s">
        <v>406</v>
      </c>
      <c r="D291" s="205" t="s">
        <v>203</v>
      </c>
      <c r="E291" s="206" t="s">
        <v>407</v>
      </c>
      <c r="F291" s="207" t="s">
        <v>408</v>
      </c>
      <c r="G291" s="208" t="s">
        <v>366</v>
      </c>
      <c r="H291" s="209">
        <v>36</v>
      </c>
      <c r="I291" s="210"/>
      <c r="J291" s="211">
        <f t="shared" si="0"/>
        <v>0</v>
      </c>
      <c r="K291" s="212"/>
      <c r="L291" s="40"/>
      <c r="M291" s="213" t="s">
        <v>1</v>
      </c>
      <c r="N291" s="214" t="s">
        <v>42</v>
      </c>
      <c r="O291" s="72"/>
      <c r="P291" s="215">
        <f t="shared" si="1"/>
        <v>0</v>
      </c>
      <c r="Q291" s="215">
        <v>5.4559999999999997E-2</v>
      </c>
      <c r="R291" s="215">
        <f t="shared" si="2"/>
        <v>1.9641599999999999</v>
      </c>
      <c r="S291" s="215">
        <v>0</v>
      </c>
      <c r="T291" s="216">
        <f t="shared" si="3"/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217" t="s">
        <v>207</v>
      </c>
      <c r="AT291" s="217" t="s">
        <v>203</v>
      </c>
      <c r="AU291" s="217" t="s">
        <v>88</v>
      </c>
      <c r="AY291" s="18" t="s">
        <v>201</v>
      </c>
      <c r="BE291" s="218">
        <f t="shared" si="4"/>
        <v>0</v>
      </c>
      <c r="BF291" s="218">
        <f t="shared" si="5"/>
        <v>0</v>
      </c>
      <c r="BG291" s="218">
        <f t="shared" si="6"/>
        <v>0</v>
      </c>
      <c r="BH291" s="218">
        <f t="shared" si="7"/>
        <v>0</v>
      </c>
      <c r="BI291" s="218">
        <f t="shared" si="8"/>
        <v>0</v>
      </c>
      <c r="BJ291" s="18" t="s">
        <v>88</v>
      </c>
      <c r="BK291" s="218">
        <f t="shared" si="9"/>
        <v>0</v>
      </c>
      <c r="BL291" s="18" t="s">
        <v>207</v>
      </c>
      <c r="BM291" s="217" t="s">
        <v>409</v>
      </c>
    </row>
    <row r="292" spans="1:65" s="2" customFormat="1" ht="26.25" customHeight="1">
      <c r="A292" s="35"/>
      <c r="B292" s="36"/>
      <c r="C292" s="205" t="s">
        <v>410</v>
      </c>
      <c r="D292" s="205" t="s">
        <v>203</v>
      </c>
      <c r="E292" s="206" t="s">
        <v>411</v>
      </c>
      <c r="F292" s="207" t="s">
        <v>412</v>
      </c>
      <c r="G292" s="208" t="s">
        <v>366</v>
      </c>
      <c r="H292" s="209">
        <v>9</v>
      </c>
      <c r="I292" s="210"/>
      <c r="J292" s="211">
        <f t="shared" si="0"/>
        <v>0</v>
      </c>
      <c r="K292" s="212"/>
      <c r="L292" s="40"/>
      <c r="M292" s="213" t="s">
        <v>1</v>
      </c>
      <c r="N292" s="214" t="s">
        <v>42</v>
      </c>
      <c r="O292" s="72"/>
      <c r="P292" s="215">
        <f t="shared" si="1"/>
        <v>0</v>
      </c>
      <c r="Q292" s="215">
        <v>8.1379999999999994E-2</v>
      </c>
      <c r="R292" s="215">
        <f t="shared" si="2"/>
        <v>0.73241999999999996</v>
      </c>
      <c r="S292" s="215">
        <v>0</v>
      </c>
      <c r="T292" s="216">
        <f t="shared" si="3"/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217" t="s">
        <v>207</v>
      </c>
      <c r="AT292" s="217" t="s">
        <v>203</v>
      </c>
      <c r="AU292" s="217" t="s">
        <v>88</v>
      </c>
      <c r="AY292" s="18" t="s">
        <v>201</v>
      </c>
      <c r="BE292" s="218">
        <f t="shared" si="4"/>
        <v>0</v>
      </c>
      <c r="BF292" s="218">
        <f t="shared" si="5"/>
        <v>0</v>
      </c>
      <c r="BG292" s="218">
        <f t="shared" si="6"/>
        <v>0</v>
      </c>
      <c r="BH292" s="218">
        <f t="shared" si="7"/>
        <v>0</v>
      </c>
      <c r="BI292" s="218">
        <f t="shared" si="8"/>
        <v>0</v>
      </c>
      <c r="BJ292" s="18" t="s">
        <v>88</v>
      </c>
      <c r="BK292" s="218">
        <f t="shared" si="9"/>
        <v>0</v>
      </c>
      <c r="BL292" s="18" t="s">
        <v>207</v>
      </c>
      <c r="BM292" s="217" t="s">
        <v>413</v>
      </c>
    </row>
    <row r="293" spans="1:65" s="2" customFormat="1" ht="26.25" customHeight="1">
      <c r="A293" s="35"/>
      <c r="B293" s="36"/>
      <c r="C293" s="205" t="s">
        <v>414</v>
      </c>
      <c r="D293" s="205" t="s">
        <v>203</v>
      </c>
      <c r="E293" s="206" t="s">
        <v>415</v>
      </c>
      <c r="F293" s="207" t="s">
        <v>416</v>
      </c>
      <c r="G293" s="208" t="s">
        <v>366</v>
      </c>
      <c r="H293" s="209">
        <v>4</v>
      </c>
      <c r="I293" s="210"/>
      <c r="J293" s="211">
        <f t="shared" si="0"/>
        <v>0</v>
      </c>
      <c r="K293" s="212"/>
      <c r="L293" s="40"/>
      <c r="M293" s="213" t="s">
        <v>1</v>
      </c>
      <c r="N293" s="214" t="s">
        <v>42</v>
      </c>
      <c r="O293" s="72"/>
      <c r="P293" s="215">
        <f t="shared" si="1"/>
        <v>0</v>
      </c>
      <c r="Q293" s="215">
        <v>0.10198</v>
      </c>
      <c r="R293" s="215">
        <f t="shared" si="2"/>
        <v>0.40792</v>
      </c>
      <c r="S293" s="215">
        <v>0</v>
      </c>
      <c r="T293" s="216">
        <f t="shared" si="3"/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217" t="s">
        <v>207</v>
      </c>
      <c r="AT293" s="217" t="s">
        <v>203</v>
      </c>
      <c r="AU293" s="217" t="s">
        <v>88</v>
      </c>
      <c r="AY293" s="18" t="s">
        <v>201</v>
      </c>
      <c r="BE293" s="218">
        <f t="shared" si="4"/>
        <v>0</v>
      </c>
      <c r="BF293" s="218">
        <f t="shared" si="5"/>
        <v>0</v>
      </c>
      <c r="BG293" s="218">
        <f t="shared" si="6"/>
        <v>0</v>
      </c>
      <c r="BH293" s="218">
        <f t="shared" si="7"/>
        <v>0</v>
      </c>
      <c r="BI293" s="218">
        <f t="shared" si="8"/>
        <v>0</v>
      </c>
      <c r="BJ293" s="18" t="s">
        <v>88</v>
      </c>
      <c r="BK293" s="218">
        <f t="shared" si="9"/>
        <v>0</v>
      </c>
      <c r="BL293" s="18" t="s">
        <v>207</v>
      </c>
      <c r="BM293" s="217" t="s">
        <v>417</v>
      </c>
    </row>
    <row r="294" spans="1:65" s="2" customFormat="1" ht="16.5" customHeight="1">
      <c r="A294" s="35"/>
      <c r="B294" s="36"/>
      <c r="C294" s="205" t="s">
        <v>418</v>
      </c>
      <c r="D294" s="205" t="s">
        <v>203</v>
      </c>
      <c r="E294" s="206" t="s">
        <v>419</v>
      </c>
      <c r="F294" s="207" t="s">
        <v>420</v>
      </c>
      <c r="G294" s="208" t="s">
        <v>206</v>
      </c>
      <c r="H294" s="209">
        <v>2</v>
      </c>
      <c r="I294" s="210"/>
      <c r="J294" s="211">
        <f t="shared" si="0"/>
        <v>0</v>
      </c>
      <c r="K294" s="212"/>
      <c r="L294" s="40"/>
      <c r="M294" s="213" t="s">
        <v>1</v>
      </c>
      <c r="N294" s="214" t="s">
        <v>42</v>
      </c>
      <c r="O294" s="72"/>
      <c r="P294" s="215">
        <f t="shared" si="1"/>
        <v>0</v>
      </c>
      <c r="Q294" s="215">
        <v>2.3479100000000002</v>
      </c>
      <c r="R294" s="215">
        <f t="shared" si="2"/>
        <v>4.6958200000000003</v>
      </c>
      <c r="S294" s="215">
        <v>0</v>
      </c>
      <c r="T294" s="216">
        <f t="shared" si="3"/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217" t="s">
        <v>207</v>
      </c>
      <c r="AT294" s="217" t="s">
        <v>203</v>
      </c>
      <c r="AU294" s="217" t="s">
        <v>88</v>
      </c>
      <c r="AY294" s="18" t="s">
        <v>201</v>
      </c>
      <c r="BE294" s="218">
        <f t="shared" si="4"/>
        <v>0</v>
      </c>
      <c r="BF294" s="218">
        <f t="shared" si="5"/>
        <v>0</v>
      </c>
      <c r="BG294" s="218">
        <f t="shared" si="6"/>
        <v>0</v>
      </c>
      <c r="BH294" s="218">
        <f t="shared" si="7"/>
        <v>0</v>
      </c>
      <c r="BI294" s="218">
        <f t="shared" si="8"/>
        <v>0</v>
      </c>
      <c r="BJ294" s="18" t="s">
        <v>88</v>
      </c>
      <c r="BK294" s="218">
        <f t="shared" si="9"/>
        <v>0</v>
      </c>
      <c r="BL294" s="18" t="s">
        <v>207</v>
      </c>
      <c r="BM294" s="217" t="s">
        <v>421</v>
      </c>
    </row>
    <row r="295" spans="1:65" s="13" customFormat="1">
      <c r="B295" s="219"/>
      <c r="C295" s="220"/>
      <c r="D295" s="221" t="s">
        <v>209</v>
      </c>
      <c r="E295" s="222" t="s">
        <v>1</v>
      </c>
      <c r="F295" s="223" t="s">
        <v>422</v>
      </c>
      <c r="G295" s="220"/>
      <c r="H295" s="224">
        <v>0.92700000000000005</v>
      </c>
      <c r="I295" s="225"/>
      <c r="J295" s="220"/>
      <c r="K295" s="220"/>
      <c r="L295" s="226"/>
      <c r="M295" s="227"/>
      <c r="N295" s="228"/>
      <c r="O295" s="228"/>
      <c r="P295" s="228"/>
      <c r="Q295" s="228"/>
      <c r="R295" s="228"/>
      <c r="S295" s="228"/>
      <c r="T295" s="229"/>
      <c r="AT295" s="230" t="s">
        <v>209</v>
      </c>
      <c r="AU295" s="230" t="s">
        <v>88</v>
      </c>
      <c r="AV295" s="13" t="s">
        <v>88</v>
      </c>
      <c r="AW295" s="13" t="s">
        <v>31</v>
      </c>
      <c r="AX295" s="13" t="s">
        <v>76</v>
      </c>
      <c r="AY295" s="230" t="s">
        <v>201</v>
      </c>
    </row>
    <row r="296" spans="1:65" s="13" customFormat="1">
      <c r="B296" s="219"/>
      <c r="C296" s="220"/>
      <c r="D296" s="221" t="s">
        <v>209</v>
      </c>
      <c r="E296" s="222" t="s">
        <v>1</v>
      </c>
      <c r="F296" s="223" t="s">
        <v>423</v>
      </c>
      <c r="G296" s="220"/>
      <c r="H296" s="224">
        <v>1.02</v>
      </c>
      <c r="I296" s="225"/>
      <c r="J296" s="220"/>
      <c r="K296" s="220"/>
      <c r="L296" s="226"/>
      <c r="M296" s="227"/>
      <c r="N296" s="228"/>
      <c r="O296" s="228"/>
      <c r="P296" s="228"/>
      <c r="Q296" s="228"/>
      <c r="R296" s="228"/>
      <c r="S296" s="228"/>
      <c r="T296" s="229"/>
      <c r="AT296" s="230" t="s">
        <v>209</v>
      </c>
      <c r="AU296" s="230" t="s">
        <v>88</v>
      </c>
      <c r="AV296" s="13" t="s">
        <v>88</v>
      </c>
      <c r="AW296" s="13" t="s">
        <v>31</v>
      </c>
      <c r="AX296" s="13" t="s">
        <v>76</v>
      </c>
      <c r="AY296" s="230" t="s">
        <v>201</v>
      </c>
    </row>
    <row r="297" spans="1:65" s="15" customFormat="1">
      <c r="B297" s="242"/>
      <c r="C297" s="243"/>
      <c r="D297" s="221" t="s">
        <v>209</v>
      </c>
      <c r="E297" s="244" t="s">
        <v>1</v>
      </c>
      <c r="F297" s="245" t="s">
        <v>240</v>
      </c>
      <c r="G297" s="243"/>
      <c r="H297" s="246">
        <v>1.9470000000000001</v>
      </c>
      <c r="I297" s="247"/>
      <c r="J297" s="243"/>
      <c r="K297" s="243"/>
      <c r="L297" s="248"/>
      <c r="M297" s="249"/>
      <c r="N297" s="250"/>
      <c r="O297" s="250"/>
      <c r="P297" s="250"/>
      <c r="Q297" s="250"/>
      <c r="R297" s="250"/>
      <c r="S297" s="250"/>
      <c r="T297" s="251"/>
      <c r="AT297" s="252" t="s">
        <v>209</v>
      </c>
      <c r="AU297" s="252" t="s">
        <v>88</v>
      </c>
      <c r="AV297" s="15" t="s">
        <v>219</v>
      </c>
      <c r="AW297" s="15" t="s">
        <v>31</v>
      </c>
      <c r="AX297" s="15" t="s">
        <v>76</v>
      </c>
      <c r="AY297" s="252" t="s">
        <v>201</v>
      </c>
    </row>
    <row r="298" spans="1:65" s="13" customFormat="1">
      <c r="B298" s="219"/>
      <c r="C298" s="220"/>
      <c r="D298" s="221" t="s">
        <v>209</v>
      </c>
      <c r="E298" s="222" t="s">
        <v>1</v>
      </c>
      <c r="F298" s="223" t="s">
        <v>424</v>
      </c>
      <c r="G298" s="220"/>
      <c r="H298" s="224">
        <v>5.2999999999999999E-2</v>
      </c>
      <c r="I298" s="225"/>
      <c r="J298" s="220"/>
      <c r="K298" s="220"/>
      <c r="L298" s="226"/>
      <c r="M298" s="227"/>
      <c r="N298" s="228"/>
      <c r="O298" s="228"/>
      <c r="P298" s="228"/>
      <c r="Q298" s="228"/>
      <c r="R298" s="228"/>
      <c r="S298" s="228"/>
      <c r="T298" s="229"/>
      <c r="AT298" s="230" t="s">
        <v>209</v>
      </c>
      <c r="AU298" s="230" t="s">
        <v>88</v>
      </c>
      <c r="AV298" s="13" t="s">
        <v>88</v>
      </c>
      <c r="AW298" s="13" t="s">
        <v>31</v>
      </c>
      <c r="AX298" s="13" t="s">
        <v>76</v>
      </c>
      <c r="AY298" s="230" t="s">
        <v>201</v>
      </c>
    </row>
    <row r="299" spans="1:65" s="14" customFormat="1">
      <c r="B299" s="231"/>
      <c r="C299" s="232"/>
      <c r="D299" s="221" t="s">
        <v>209</v>
      </c>
      <c r="E299" s="233" t="s">
        <v>1</v>
      </c>
      <c r="F299" s="234" t="s">
        <v>425</v>
      </c>
      <c r="G299" s="232"/>
      <c r="H299" s="235">
        <v>2</v>
      </c>
      <c r="I299" s="236"/>
      <c r="J299" s="232"/>
      <c r="K299" s="232"/>
      <c r="L299" s="237"/>
      <c r="M299" s="238"/>
      <c r="N299" s="239"/>
      <c r="O299" s="239"/>
      <c r="P299" s="239"/>
      <c r="Q299" s="239"/>
      <c r="R299" s="239"/>
      <c r="S299" s="239"/>
      <c r="T299" s="240"/>
      <c r="AT299" s="241" t="s">
        <v>209</v>
      </c>
      <c r="AU299" s="241" t="s">
        <v>88</v>
      </c>
      <c r="AV299" s="14" t="s">
        <v>207</v>
      </c>
      <c r="AW299" s="14" t="s">
        <v>31</v>
      </c>
      <c r="AX299" s="14" t="s">
        <v>83</v>
      </c>
      <c r="AY299" s="241" t="s">
        <v>201</v>
      </c>
    </row>
    <row r="300" spans="1:65" s="2" customFormat="1" ht="30" customHeight="1">
      <c r="A300" s="35"/>
      <c r="B300" s="36"/>
      <c r="C300" s="205" t="s">
        <v>426</v>
      </c>
      <c r="D300" s="205" t="s">
        <v>203</v>
      </c>
      <c r="E300" s="206" t="s">
        <v>427</v>
      </c>
      <c r="F300" s="207" t="s">
        <v>428</v>
      </c>
      <c r="G300" s="208" t="s">
        <v>276</v>
      </c>
      <c r="H300" s="209">
        <v>17.399999999999999</v>
      </c>
      <c r="I300" s="210"/>
      <c r="J300" s="211">
        <f>ROUND(I300*H300,2)</f>
        <v>0</v>
      </c>
      <c r="K300" s="212"/>
      <c r="L300" s="40"/>
      <c r="M300" s="213" t="s">
        <v>1</v>
      </c>
      <c r="N300" s="214" t="s">
        <v>42</v>
      </c>
      <c r="O300" s="72"/>
      <c r="P300" s="215">
        <f>O300*H300</f>
        <v>0</v>
      </c>
      <c r="Q300" s="215">
        <v>7.2500000000000004E-3</v>
      </c>
      <c r="R300" s="215">
        <f>Q300*H300</f>
        <v>0.12614999999999998</v>
      </c>
      <c r="S300" s="215">
        <v>0</v>
      </c>
      <c r="T300" s="216">
        <f>S300*H300</f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217" t="s">
        <v>207</v>
      </c>
      <c r="AT300" s="217" t="s">
        <v>203</v>
      </c>
      <c r="AU300" s="217" t="s">
        <v>88</v>
      </c>
      <c r="AY300" s="18" t="s">
        <v>201</v>
      </c>
      <c r="BE300" s="218">
        <f>IF(N300="základná",J300,0)</f>
        <v>0</v>
      </c>
      <c r="BF300" s="218">
        <f>IF(N300="znížená",J300,0)</f>
        <v>0</v>
      </c>
      <c r="BG300" s="218">
        <f>IF(N300="zákl. prenesená",J300,0)</f>
        <v>0</v>
      </c>
      <c r="BH300" s="218">
        <f>IF(N300="zníž. prenesená",J300,0)</f>
        <v>0</v>
      </c>
      <c r="BI300" s="218">
        <f>IF(N300="nulová",J300,0)</f>
        <v>0</v>
      </c>
      <c r="BJ300" s="18" t="s">
        <v>88</v>
      </c>
      <c r="BK300" s="218">
        <f>ROUND(I300*H300,2)</f>
        <v>0</v>
      </c>
      <c r="BL300" s="18" t="s">
        <v>207</v>
      </c>
      <c r="BM300" s="217" t="s">
        <v>429</v>
      </c>
    </row>
    <row r="301" spans="1:65" s="13" customFormat="1">
      <c r="B301" s="219"/>
      <c r="C301" s="220"/>
      <c r="D301" s="221" t="s">
        <v>209</v>
      </c>
      <c r="E301" s="222" t="s">
        <v>1</v>
      </c>
      <c r="F301" s="223" t="s">
        <v>430</v>
      </c>
      <c r="G301" s="220"/>
      <c r="H301" s="224">
        <v>8.4979999999999993</v>
      </c>
      <c r="I301" s="225"/>
      <c r="J301" s="220"/>
      <c r="K301" s="220"/>
      <c r="L301" s="226"/>
      <c r="M301" s="227"/>
      <c r="N301" s="228"/>
      <c r="O301" s="228"/>
      <c r="P301" s="228"/>
      <c r="Q301" s="228"/>
      <c r="R301" s="228"/>
      <c r="S301" s="228"/>
      <c r="T301" s="229"/>
      <c r="AT301" s="230" t="s">
        <v>209</v>
      </c>
      <c r="AU301" s="230" t="s">
        <v>88</v>
      </c>
      <c r="AV301" s="13" t="s">
        <v>88</v>
      </c>
      <c r="AW301" s="13" t="s">
        <v>31</v>
      </c>
      <c r="AX301" s="13" t="s">
        <v>76</v>
      </c>
      <c r="AY301" s="230" t="s">
        <v>201</v>
      </c>
    </row>
    <row r="302" spans="1:65" s="13" customFormat="1">
      <c r="B302" s="219"/>
      <c r="C302" s="220"/>
      <c r="D302" s="221" t="s">
        <v>209</v>
      </c>
      <c r="E302" s="222" t="s">
        <v>1</v>
      </c>
      <c r="F302" s="223" t="s">
        <v>431</v>
      </c>
      <c r="G302" s="220"/>
      <c r="H302" s="224">
        <v>8.84</v>
      </c>
      <c r="I302" s="225"/>
      <c r="J302" s="220"/>
      <c r="K302" s="220"/>
      <c r="L302" s="226"/>
      <c r="M302" s="227"/>
      <c r="N302" s="228"/>
      <c r="O302" s="228"/>
      <c r="P302" s="228"/>
      <c r="Q302" s="228"/>
      <c r="R302" s="228"/>
      <c r="S302" s="228"/>
      <c r="T302" s="229"/>
      <c r="AT302" s="230" t="s">
        <v>209</v>
      </c>
      <c r="AU302" s="230" t="s">
        <v>88</v>
      </c>
      <c r="AV302" s="13" t="s">
        <v>88</v>
      </c>
      <c r="AW302" s="13" t="s">
        <v>31</v>
      </c>
      <c r="AX302" s="13" t="s">
        <v>76</v>
      </c>
      <c r="AY302" s="230" t="s">
        <v>201</v>
      </c>
    </row>
    <row r="303" spans="1:65" s="15" customFormat="1">
      <c r="B303" s="242"/>
      <c r="C303" s="243"/>
      <c r="D303" s="221" t="s">
        <v>209</v>
      </c>
      <c r="E303" s="244" t="s">
        <v>1</v>
      </c>
      <c r="F303" s="245" t="s">
        <v>240</v>
      </c>
      <c r="G303" s="243"/>
      <c r="H303" s="246">
        <v>17.338000000000001</v>
      </c>
      <c r="I303" s="247"/>
      <c r="J303" s="243"/>
      <c r="K303" s="243"/>
      <c r="L303" s="248"/>
      <c r="M303" s="249"/>
      <c r="N303" s="250"/>
      <c r="O303" s="250"/>
      <c r="P303" s="250"/>
      <c r="Q303" s="250"/>
      <c r="R303" s="250"/>
      <c r="S303" s="250"/>
      <c r="T303" s="251"/>
      <c r="AT303" s="252" t="s">
        <v>209</v>
      </c>
      <c r="AU303" s="252" t="s">
        <v>88</v>
      </c>
      <c r="AV303" s="15" t="s">
        <v>219</v>
      </c>
      <c r="AW303" s="15" t="s">
        <v>31</v>
      </c>
      <c r="AX303" s="15" t="s">
        <v>76</v>
      </c>
      <c r="AY303" s="252" t="s">
        <v>201</v>
      </c>
    </row>
    <row r="304" spans="1:65" s="13" customFormat="1">
      <c r="B304" s="219"/>
      <c r="C304" s="220"/>
      <c r="D304" s="221" t="s">
        <v>209</v>
      </c>
      <c r="E304" s="222" t="s">
        <v>1</v>
      </c>
      <c r="F304" s="223" t="s">
        <v>432</v>
      </c>
      <c r="G304" s="220"/>
      <c r="H304" s="224">
        <v>6.2E-2</v>
      </c>
      <c r="I304" s="225"/>
      <c r="J304" s="220"/>
      <c r="K304" s="220"/>
      <c r="L304" s="226"/>
      <c r="M304" s="227"/>
      <c r="N304" s="228"/>
      <c r="O304" s="228"/>
      <c r="P304" s="228"/>
      <c r="Q304" s="228"/>
      <c r="R304" s="228"/>
      <c r="S304" s="228"/>
      <c r="T304" s="229"/>
      <c r="AT304" s="230" t="s">
        <v>209</v>
      </c>
      <c r="AU304" s="230" t="s">
        <v>88</v>
      </c>
      <c r="AV304" s="13" t="s">
        <v>88</v>
      </c>
      <c r="AW304" s="13" t="s">
        <v>31</v>
      </c>
      <c r="AX304" s="13" t="s">
        <v>76</v>
      </c>
      <c r="AY304" s="230" t="s">
        <v>201</v>
      </c>
    </row>
    <row r="305" spans="1:65" s="14" customFormat="1">
      <c r="B305" s="231"/>
      <c r="C305" s="232"/>
      <c r="D305" s="221" t="s">
        <v>209</v>
      </c>
      <c r="E305" s="233" t="s">
        <v>1</v>
      </c>
      <c r="F305" s="234" t="s">
        <v>232</v>
      </c>
      <c r="G305" s="232"/>
      <c r="H305" s="235">
        <v>17.399999999999999</v>
      </c>
      <c r="I305" s="236"/>
      <c r="J305" s="232"/>
      <c r="K305" s="232"/>
      <c r="L305" s="237"/>
      <c r="M305" s="238"/>
      <c r="N305" s="239"/>
      <c r="O305" s="239"/>
      <c r="P305" s="239"/>
      <c r="Q305" s="239"/>
      <c r="R305" s="239"/>
      <c r="S305" s="239"/>
      <c r="T305" s="240"/>
      <c r="AT305" s="241" t="s">
        <v>209</v>
      </c>
      <c r="AU305" s="241" t="s">
        <v>88</v>
      </c>
      <c r="AV305" s="14" t="s">
        <v>207</v>
      </c>
      <c r="AW305" s="14" t="s">
        <v>31</v>
      </c>
      <c r="AX305" s="14" t="s">
        <v>83</v>
      </c>
      <c r="AY305" s="241" t="s">
        <v>201</v>
      </c>
    </row>
    <row r="306" spans="1:65" s="2" customFormat="1" ht="33" customHeight="1">
      <c r="A306" s="35"/>
      <c r="B306" s="36"/>
      <c r="C306" s="205" t="s">
        <v>433</v>
      </c>
      <c r="D306" s="205" t="s">
        <v>203</v>
      </c>
      <c r="E306" s="206" t="s">
        <v>434</v>
      </c>
      <c r="F306" s="207" t="s">
        <v>435</v>
      </c>
      <c r="G306" s="208" t="s">
        <v>276</v>
      </c>
      <c r="H306" s="209">
        <v>17.399999999999999</v>
      </c>
      <c r="I306" s="210"/>
      <c r="J306" s="211">
        <f>ROUND(I306*H306,2)</f>
        <v>0</v>
      </c>
      <c r="K306" s="212"/>
      <c r="L306" s="40"/>
      <c r="M306" s="213" t="s">
        <v>1</v>
      </c>
      <c r="N306" s="214" t="s">
        <v>42</v>
      </c>
      <c r="O306" s="72"/>
      <c r="P306" s="215">
        <f>O306*H306</f>
        <v>0</v>
      </c>
      <c r="Q306" s="215">
        <v>0</v>
      </c>
      <c r="R306" s="215">
        <f>Q306*H306</f>
        <v>0</v>
      </c>
      <c r="S306" s="215">
        <v>0</v>
      </c>
      <c r="T306" s="216">
        <f>S306*H306</f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217" t="s">
        <v>207</v>
      </c>
      <c r="AT306" s="217" t="s">
        <v>203</v>
      </c>
      <c r="AU306" s="217" t="s">
        <v>88</v>
      </c>
      <c r="AY306" s="18" t="s">
        <v>201</v>
      </c>
      <c r="BE306" s="218">
        <f>IF(N306="základná",J306,0)</f>
        <v>0</v>
      </c>
      <c r="BF306" s="218">
        <f>IF(N306="znížená",J306,0)</f>
        <v>0</v>
      </c>
      <c r="BG306" s="218">
        <f>IF(N306="zákl. prenesená",J306,0)</f>
        <v>0</v>
      </c>
      <c r="BH306" s="218">
        <f>IF(N306="zníž. prenesená",J306,0)</f>
        <v>0</v>
      </c>
      <c r="BI306" s="218">
        <f>IF(N306="nulová",J306,0)</f>
        <v>0</v>
      </c>
      <c r="BJ306" s="18" t="s">
        <v>88</v>
      </c>
      <c r="BK306" s="218">
        <f>ROUND(I306*H306,2)</f>
        <v>0</v>
      </c>
      <c r="BL306" s="18" t="s">
        <v>207</v>
      </c>
      <c r="BM306" s="217" t="s">
        <v>436</v>
      </c>
    </row>
    <row r="307" spans="1:65" s="2" customFormat="1" ht="16.5" customHeight="1">
      <c r="A307" s="35"/>
      <c r="B307" s="36"/>
      <c r="C307" s="205" t="s">
        <v>437</v>
      </c>
      <c r="D307" s="205" t="s">
        <v>203</v>
      </c>
      <c r="E307" s="206" t="s">
        <v>438</v>
      </c>
      <c r="F307" s="207" t="s">
        <v>439</v>
      </c>
      <c r="G307" s="208" t="s">
        <v>329</v>
      </c>
      <c r="H307" s="209">
        <v>0.32</v>
      </c>
      <c r="I307" s="210"/>
      <c r="J307" s="211">
        <f>ROUND(I307*H307,2)</f>
        <v>0</v>
      </c>
      <c r="K307" s="212"/>
      <c r="L307" s="40"/>
      <c r="M307" s="213" t="s">
        <v>1</v>
      </c>
      <c r="N307" s="214" t="s">
        <v>42</v>
      </c>
      <c r="O307" s="72"/>
      <c r="P307" s="215">
        <f>O307*H307</f>
        <v>0</v>
      </c>
      <c r="Q307" s="215">
        <v>1.0118199999999999</v>
      </c>
      <c r="R307" s="215">
        <f>Q307*H307</f>
        <v>0.32378239999999997</v>
      </c>
      <c r="S307" s="215">
        <v>0</v>
      </c>
      <c r="T307" s="216">
        <f>S307*H307</f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217" t="s">
        <v>207</v>
      </c>
      <c r="AT307" s="217" t="s">
        <v>203</v>
      </c>
      <c r="AU307" s="217" t="s">
        <v>88</v>
      </c>
      <c r="AY307" s="18" t="s">
        <v>201</v>
      </c>
      <c r="BE307" s="218">
        <f>IF(N307="základná",J307,0)</f>
        <v>0</v>
      </c>
      <c r="BF307" s="218">
        <f>IF(N307="znížená",J307,0)</f>
        <v>0</v>
      </c>
      <c r="BG307" s="218">
        <f>IF(N307="zákl. prenesená",J307,0)</f>
        <v>0</v>
      </c>
      <c r="BH307" s="218">
        <f>IF(N307="zníž. prenesená",J307,0)</f>
        <v>0</v>
      </c>
      <c r="BI307" s="218">
        <f>IF(N307="nulová",J307,0)</f>
        <v>0</v>
      </c>
      <c r="BJ307" s="18" t="s">
        <v>88</v>
      </c>
      <c r="BK307" s="218">
        <f>ROUND(I307*H307,2)</f>
        <v>0</v>
      </c>
      <c r="BL307" s="18" t="s">
        <v>207</v>
      </c>
      <c r="BM307" s="217" t="s">
        <v>440</v>
      </c>
    </row>
    <row r="308" spans="1:65" s="13" customFormat="1">
      <c r="B308" s="219"/>
      <c r="C308" s="220"/>
      <c r="D308" s="221" t="s">
        <v>209</v>
      </c>
      <c r="E308" s="222" t="s">
        <v>1</v>
      </c>
      <c r="F308" s="223" t="s">
        <v>441</v>
      </c>
      <c r="G308" s="220"/>
      <c r="H308" s="224">
        <v>7.5999999999999998E-2</v>
      </c>
      <c r="I308" s="225"/>
      <c r="J308" s="220"/>
      <c r="K308" s="220"/>
      <c r="L308" s="226"/>
      <c r="M308" s="227"/>
      <c r="N308" s="228"/>
      <c r="O308" s="228"/>
      <c r="P308" s="228"/>
      <c r="Q308" s="228"/>
      <c r="R308" s="228"/>
      <c r="S308" s="228"/>
      <c r="T308" s="229"/>
      <c r="AT308" s="230" t="s">
        <v>209</v>
      </c>
      <c r="AU308" s="230" t="s">
        <v>88</v>
      </c>
      <c r="AV308" s="13" t="s">
        <v>88</v>
      </c>
      <c r="AW308" s="13" t="s">
        <v>31</v>
      </c>
      <c r="AX308" s="13" t="s">
        <v>76</v>
      </c>
      <c r="AY308" s="230" t="s">
        <v>201</v>
      </c>
    </row>
    <row r="309" spans="1:65" s="13" customFormat="1">
      <c r="B309" s="219"/>
      <c r="C309" s="220"/>
      <c r="D309" s="221" t="s">
        <v>209</v>
      </c>
      <c r="E309" s="222" t="s">
        <v>1</v>
      </c>
      <c r="F309" s="223" t="s">
        <v>442</v>
      </c>
      <c r="G309" s="220"/>
      <c r="H309" s="224">
        <v>0.107</v>
      </c>
      <c r="I309" s="225"/>
      <c r="J309" s="220"/>
      <c r="K309" s="220"/>
      <c r="L309" s="226"/>
      <c r="M309" s="227"/>
      <c r="N309" s="228"/>
      <c r="O309" s="228"/>
      <c r="P309" s="228"/>
      <c r="Q309" s="228"/>
      <c r="R309" s="228"/>
      <c r="S309" s="228"/>
      <c r="T309" s="229"/>
      <c r="AT309" s="230" t="s">
        <v>209</v>
      </c>
      <c r="AU309" s="230" t="s">
        <v>88</v>
      </c>
      <c r="AV309" s="13" t="s">
        <v>88</v>
      </c>
      <c r="AW309" s="13" t="s">
        <v>31</v>
      </c>
      <c r="AX309" s="13" t="s">
        <v>76</v>
      </c>
      <c r="AY309" s="230" t="s">
        <v>201</v>
      </c>
    </row>
    <row r="310" spans="1:65" s="13" customFormat="1">
      <c r="B310" s="219"/>
      <c r="C310" s="220"/>
      <c r="D310" s="221" t="s">
        <v>209</v>
      </c>
      <c r="E310" s="222" t="s">
        <v>1</v>
      </c>
      <c r="F310" s="223" t="s">
        <v>443</v>
      </c>
      <c r="G310" s="220"/>
      <c r="H310" s="224">
        <v>7.8E-2</v>
      </c>
      <c r="I310" s="225"/>
      <c r="J310" s="220"/>
      <c r="K310" s="220"/>
      <c r="L310" s="226"/>
      <c r="M310" s="227"/>
      <c r="N310" s="228"/>
      <c r="O310" s="228"/>
      <c r="P310" s="228"/>
      <c r="Q310" s="228"/>
      <c r="R310" s="228"/>
      <c r="S310" s="228"/>
      <c r="T310" s="229"/>
      <c r="AT310" s="230" t="s">
        <v>209</v>
      </c>
      <c r="AU310" s="230" t="s">
        <v>88</v>
      </c>
      <c r="AV310" s="13" t="s">
        <v>88</v>
      </c>
      <c r="AW310" s="13" t="s">
        <v>31</v>
      </c>
      <c r="AX310" s="13" t="s">
        <v>76</v>
      </c>
      <c r="AY310" s="230" t="s">
        <v>201</v>
      </c>
    </row>
    <row r="311" spans="1:65" s="13" customFormat="1">
      <c r="B311" s="219"/>
      <c r="C311" s="220"/>
      <c r="D311" s="221" t="s">
        <v>209</v>
      </c>
      <c r="E311" s="222" t="s">
        <v>1</v>
      </c>
      <c r="F311" s="223" t="s">
        <v>444</v>
      </c>
      <c r="G311" s="220"/>
      <c r="H311" s="224">
        <v>3.5999999999999997E-2</v>
      </c>
      <c r="I311" s="225"/>
      <c r="J311" s="220"/>
      <c r="K311" s="220"/>
      <c r="L311" s="226"/>
      <c r="M311" s="227"/>
      <c r="N311" s="228"/>
      <c r="O311" s="228"/>
      <c r="P311" s="228"/>
      <c r="Q311" s="228"/>
      <c r="R311" s="228"/>
      <c r="S311" s="228"/>
      <c r="T311" s="229"/>
      <c r="AT311" s="230" t="s">
        <v>209</v>
      </c>
      <c r="AU311" s="230" t="s">
        <v>88</v>
      </c>
      <c r="AV311" s="13" t="s">
        <v>88</v>
      </c>
      <c r="AW311" s="13" t="s">
        <v>31</v>
      </c>
      <c r="AX311" s="13" t="s">
        <v>76</v>
      </c>
      <c r="AY311" s="230" t="s">
        <v>201</v>
      </c>
    </row>
    <row r="312" spans="1:65" s="15" customFormat="1">
      <c r="B312" s="242"/>
      <c r="C312" s="243"/>
      <c r="D312" s="221" t="s">
        <v>209</v>
      </c>
      <c r="E312" s="244" t="s">
        <v>1</v>
      </c>
      <c r="F312" s="245" t="s">
        <v>240</v>
      </c>
      <c r="G312" s="243"/>
      <c r="H312" s="246">
        <v>0.29699999999999999</v>
      </c>
      <c r="I312" s="247"/>
      <c r="J312" s="243"/>
      <c r="K312" s="243"/>
      <c r="L312" s="248"/>
      <c r="M312" s="249"/>
      <c r="N312" s="250"/>
      <c r="O312" s="250"/>
      <c r="P312" s="250"/>
      <c r="Q312" s="250"/>
      <c r="R312" s="250"/>
      <c r="S312" s="250"/>
      <c r="T312" s="251"/>
      <c r="AT312" s="252" t="s">
        <v>209</v>
      </c>
      <c r="AU312" s="252" t="s">
        <v>88</v>
      </c>
      <c r="AV312" s="15" t="s">
        <v>219</v>
      </c>
      <c r="AW312" s="15" t="s">
        <v>31</v>
      </c>
      <c r="AX312" s="15" t="s">
        <v>76</v>
      </c>
      <c r="AY312" s="252" t="s">
        <v>201</v>
      </c>
    </row>
    <row r="313" spans="1:65" s="13" customFormat="1">
      <c r="B313" s="219"/>
      <c r="C313" s="220"/>
      <c r="D313" s="221" t="s">
        <v>209</v>
      </c>
      <c r="E313" s="222" t="s">
        <v>1</v>
      </c>
      <c r="F313" s="223" t="s">
        <v>445</v>
      </c>
      <c r="G313" s="220"/>
      <c r="H313" s="224">
        <v>1.4999999999999999E-2</v>
      </c>
      <c r="I313" s="225"/>
      <c r="J313" s="220"/>
      <c r="K313" s="220"/>
      <c r="L313" s="226"/>
      <c r="M313" s="227"/>
      <c r="N313" s="228"/>
      <c r="O313" s="228"/>
      <c r="P313" s="228"/>
      <c r="Q313" s="228"/>
      <c r="R313" s="228"/>
      <c r="S313" s="228"/>
      <c r="T313" s="229"/>
      <c r="AT313" s="230" t="s">
        <v>209</v>
      </c>
      <c r="AU313" s="230" t="s">
        <v>88</v>
      </c>
      <c r="AV313" s="13" t="s">
        <v>88</v>
      </c>
      <c r="AW313" s="13" t="s">
        <v>31</v>
      </c>
      <c r="AX313" s="13" t="s">
        <v>76</v>
      </c>
      <c r="AY313" s="230" t="s">
        <v>201</v>
      </c>
    </row>
    <row r="314" spans="1:65" s="13" customFormat="1">
      <c r="B314" s="219"/>
      <c r="C314" s="220"/>
      <c r="D314" s="221" t="s">
        <v>209</v>
      </c>
      <c r="E314" s="222" t="s">
        <v>1</v>
      </c>
      <c r="F314" s="223" t="s">
        <v>361</v>
      </c>
      <c r="G314" s="220"/>
      <c r="H314" s="224">
        <v>8.0000000000000002E-3</v>
      </c>
      <c r="I314" s="225"/>
      <c r="J314" s="220"/>
      <c r="K314" s="220"/>
      <c r="L314" s="226"/>
      <c r="M314" s="227"/>
      <c r="N314" s="228"/>
      <c r="O314" s="228"/>
      <c r="P314" s="228"/>
      <c r="Q314" s="228"/>
      <c r="R314" s="228"/>
      <c r="S314" s="228"/>
      <c r="T314" s="229"/>
      <c r="AT314" s="230" t="s">
        <v>209</v>
      </c>
      <c r="AU314" s="230" t="s">
        <v>88</v>
      </c>
      <c r="AV314" s="13" t="s">
        <v>88</v>
      </c>
      <c r="AW314" s="13" t="s">
        <v>31</v>
      </c>
      <c r="AX314" s="13" t="s">
        <v>76</v>
      </c>
      <c r="AY314" s="230" t="s">
        <v>201</v>
      </c>
    </row>
    <row r="315" spans="1:65" s="14" customFormat="1">
      <c r="B315" s="231"/>
      <c r="C315" s="232"/>
      <c r="D315" s="221" t="s">
        <v>209</v>
      </c>
      <c r="E315" s="233" t="s">
        <v>1</v>
      </c>
      <c r="F315" s="234" t="s">
        <v>232</v>
      </c>
      <c r="G315" s="232"/>
      <c r="H315" s="235">
        <v>0.32</v>
      </c>
      <c r="I315" s="236"/>
      <c r="J315" s="232"/>
      <c r="K315" s="232"/>
      <c r="L315" s="237"/>
      <c r="M315" s="238"/>
      <c r="N315" s="239"/>
      <c r="O315" s="239"/>
      <c r="P315" s="239"/>
      <c r="Q315" s="239"/>
      <c r="R315" s="239"/>
      <c r="S315" s="239"/>
      <c r="T315" s="240"/>
      <c r="AT315" s="241" t="s">
        <v>209</v>
      </c>
      <c r="AU315" s="241" t="s">
        <v>88</v>
      </c>
      <c r="AV315" s="14" t="s">
        <v>207</v>
      </c>
      <c r="AW315" s="14" t="s">
        <v>31</v>
      </c>
      <c r="AX315" s="14" t="s">
        <v>83</v>
      </c>
      <c r="AY315" s="241" t="s">
        <v>201</v>
      </c>
    </row>
    <row r="316" spans="1:65" s="2" customFormat="1" ht="35.25" customHeight="1">
      <c r="A316" s="35"/>
      <c r="B316" s="36"/>
      <c r="C316" s="205" t="s">
        <v>446</v>
      </c>
      <c r="D316" s="205" t="s">
        <v>203</v>
      </c>
      <c r="E316" s="206" t="s">
        <v>447</v>
      </c>
      <c r="F316" s="207" t="s">
        <v>448</v>
      </c>
      <c r="G316" s="208" t="s">
        <v>206</v>
      </c>
      <c r="H316" s="209">
        <v>5.8</v>
      </c>
      <c r="I316" s="210"/>
      <c r="J316" s="211">
        <f>ROUND(I316*H316,2)</f>
        <v>0</v>
      </c>
      <c r="K316" s="212"/>
      <c r="L316" s="40"/>
      <c r="M316" s="213" t="s">
        <v>1</v>
      </c>
      <c r="N316" s="214" t="s">
        <v>42</v>
      </c>
      <c r="O316" s="72"/>
      <c r="P316" s="215">
        <f>O316*H316</f>
        <v>0</v>
      </c>
      <c r="Q316" s="215">
        <v>2.49688</v>
      </c>
      <c r="R316" s="215">
        <f>Q316*H316</f>
        <v>14.481904</v>
      </c>
      <c r="S316" s="215">
        <v>0</v>
      </c>
      <c r="T316" s="216">
        <f>S316*H316</f>
        <v>0</v>
      </c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R316" s="217" t="s">
        <v>207</v>
      </c>
      <c r="AT316" s="217" t="s">
        <v>203</v>
      </c>
      <c r="AU316" s="217" t="s">
        <v>88</v>
      </c>
      <c r="AY316" s="18" t="s">
        <v>201</v>
      </c>
      <c r="BE316" s="218">
        <f>IF(N316="základná",J316,0)</f>
        <v>0</v>
      </c>
      <c r="BF316" s="218">
        <f>IF(N316="znížená",J316,0)</f>
        <v>0</v>
      </c>
      <c r="BG316" s="218">
        <f>IF(N316="zákl. prenesená",J316,0)</f>
        <v>0</v>
      </c>
      <c r="BH316" s="218">
        <f>IF(N316="zníž. prenesená",J316,0)</f>
        <v>0</v>
      </c>
      <c r="BI316" s="218">
        <f>IF(N316="nulová",J316,0)</f>
        <v>0</v>
      </c>
      <c r="BJ316" s="18" t="s">
        <v>88</v>
      </c>
      <c r="BK316" s="218">
        <f>ROUND(I316*H316,2)</f>
        <v>0</v>
      </c>
      <c r="BL316" s="18" t="s">
        <v>207</v>
      </c>
      <c r="BM316" s="217" t="s">
        <v>449</v>
      </c>
    </row>
    <row r="317" spans="1:65" s="13" customFormat="1">
      <c r="B317" s="219"/>
      <c r="C317" s="220"/>
      <c r="D317" s="221" t="s">
        <v>209</v>
      </c>
      <c r="E317" s="222" t="s">
        <v>1</v>
      </c>
      <c r="F317" s="223" t="s">
        <v>450</v>
      </c>
      <c r="G317" s="220"/>
      <c r="H317" s="224">
        <v>4.46</v>
      </c>
      <c r="I317" s="225"/>
      <c r="J317" s="220"/>
      <c r="K317" s="220"/>
      <c r="L317" s="226"/>
      <c r="M317" s="227"/>
      <c r="N317" s="228"/>
      <c r="O317" s="228"/>
      <c r="P317" s="228"/>
      <c r="Q317" s="228"/>
      <c r="R317" s="228"/>
      <c r="S317" s="228"/>
      <c r="T317" s="229"/>
      <c r="AT317" s="230" t="s">
        <v>209</v>
      </c>
      <c r="AU317" s="230" t="s">
        <v>88</v>
      </c>
      <c r="AV317" s="13" t="s">
        <v>88</v>
      </c>
      <c r="AW317" s="13" t="s">
        <v>31</v>
      </c>
      <c r="AX317" s="13" t="s">
        <v>76</v>
      </c>
      <c r="AY317" s="230" t="s">
        <v>201</v>
      </c>
    </row>
    <row r="318" spans="1:65" s="13" customFormat="1">
      <c r="B318" s="219"/>
      <c r="C318" s="220"/>
      <c r="D318" s="221" t="s">
        <v>209</v>
      </c>
      <c r="E318" s="222" t="s">
        <v>1</v>
      </c>
      <c r="F318" s="223" t="s">
        <v>451</v>
      </c>
      <c r="G318" s="220"/>
      <c r="H318" s="224">
        <v>1.361</v>
      </c>
      <c r="I318" s="225"/>
      <c r="J318" s="220"/>
      <c r="K318" s="220"/>
      <c r="L318" s="226"/>
      <c r="M318" s="227"/>
      <c r="N318" s="228"/>
      <c r="O318" s="228"/>
      <c r="P318" s="228"/>
      <c r="Q318" s="228"/>
      <c r="R318" s="228"/>
      <c r="S318" s="228"/>
      <c r="T318" s="229"/>
      <c r="AT318" s="230" t="s">
        <v>209</v>
      </c>
      <c r="AU318" s="230" t="s">
        <v>88</v>
      </c>
      <c r="AV318" s="13" t="s">
        <v>88</v>
      </c>
      <c r="AW318" s="13" t="s">
        <v>31</v>
      </c>
      <c r="AX318" s="13" t="s">
        <v>76</v>
      </c>
      <c r="AY318" s="230" t="s">
        <v>201</v>
      </c>
    </row>
    <row r="319" spans="1:65" s="15" customFormat="1">
      <c r="B319" s="242"/>
      <c r="C319" s="243"/>
      <c r="D319" s="221" t="s">
        <v>209</v>
      </c>
      <c r="E319" s="244" t="s">
        <v>1</v>
      </c>
      <c r="F319" s="245" t="s">
        <v>240</v>
      </c>
      <c r="G319" s="243"/>
      <c r="H319" s="246">
        <v>5.8209999999999997</v>
      </c>
      <c r="I319" s="247"/>
      <c r="J319" s="243"/>
      <c r="K319" s="243"/>
      <c r="L319" s="248"/>
      <c r="M319" s="249"/>
      <c r="N319" s="250"/>
      <c r="O319" s="250"/>
      <c r="P319" s="250"/>
      <c r="Q319" s="250"/>
      <c r="R319" s="250"/>
      <c r="S319" s="250"/>
      <c r="T319" s="251"/>
      <c r="AT319" s="252" t="s">
        <v>209</v>
      </c>
      <c r="AU319" s="252" t="s">
        <v>88</v>
      </c>
      <c r="AV319" s="15" t="s">
        <v>219</v>
      </c>
      <c r="AW319" s="15" t="s">
        <v>31</v>
      </c>
      <c r="AX319" s="15" t="s">
        <v>76</v>
      </c>
      <c r="AY319" s="252" t="s">
        <v>201</v>
      </c>
    </row>
    <row r="320" spans="1:65" s="13" customFormat="1">
      <c r="B320" s="219"/>
      <c r="C320" s="220"/>
      <c r="D320" s="221" t="s">
        <v>209</v>
      </c>
      <c r="E320" s="222" t="s">
        <v>1</v>
      </c>
      <c r="F320" s="223" t="s">
        <v>452</v>
      </c>
      <c r="G320" s="220"/>
      <c r="H320" s="224">
        <v>-2.1000000000000001E-2</v>
      </c>
      <c r="I320" s="225"/>
      <c r="J320" s="220"/>
      <c r="K320" s="220"/>
      <c r="L320" s="226"/>
      <c r="M320" s="227"/>
      <c r="N320" s="228"/>
      <c r="O320" s="228"/>
      <c r="P320" s="228"/>
      <c r="Q320" s="228"/>
      <c r="R320" s="228"/>
      <c r="S320" s="228"/>
      <c r="T320" s="229"/>
      <c r="AT320" s="230" t="s">
        <v>209</v>
      </c>
      <c r="AU320" s="230" t="s">
        <v>88</v>
      </c>
      <c r="AV320" s="13" t="s">
        <v>88</v>
      </c>
      <c r="AW320" s="13" t="s">
        <v>31</v>
      </c>
      <c r="AX320" s="13" t="s">
        <v>76</v>
      </c>
      <c r="AY320" s="230" t="s">
        <v>201</v>
      </c>
    </row>
    <row r="321" spans="1:65" s="14" customFormat="1">
      <c r="B321" s="231"/>
      <c r="C321" s="232"/>
      <c r="D321" s="221" t="s">
        <v>209</v>
      </c>
      <c r="E321" s="233" t="s">
        <v>1</v>
      </c>
      <c r="F321" s="234" t="s">
        <v>232</v>
      </c>
      <c r="G321" s="232"/>
      <c r="H321" s="235">
        <v>5.8</v>
      </c>
      <c r="I321" s="236"/>
      <c r="J321" s="232"/>
      <c r="K321" s="232"/>
      <c r="L321" s="237"/>
      <c r="M321" s="238"/>
      <c r="N321" s="239"/>
      <c r="O321" s="239"/>
      <c r="P321" s="239"/>
      <c r="Q321" s="239"/>
      <c r="R321" s="239"/>
      <c r="S321" s="239"/>
      <c r="T321" s="240"/>
      <c r="AT321" s="241" t="s">
        <v>209</v>
      </c>
      <c r="AU321" s="241" t="s">
        <v>88</v>
      </c>
      <c r="AV321" s="14" t="s">
        <v>207</v>
      </c>
      <c r="AW321" s="14" t="s">
        <v>31</v>
      </c>
      <c r="AX321" s="14" t="s">
        <v>83</v>
      </c>
      <c r="AY321" s="241" t="s">
        <v>201</v>
      </c>
    </row>
    <row r="322" spans="1:65" s="2" customFormat="1" ht="30" customHeight="1">
      <c r="A322" s="35"/>
      <c r="B322" s="36"/>
      <c r="C322" s="205" t="s">
        <v>453</v>
      </c>
      <c r="D322" s="205" t="s">
        <v>203</v>
      </c>
      <c r="E322" s="206" t="s">
        <v>454</v>
      </c>
      <c r="F322" s="207" t="s">
        <v>455</v>
      </c>
      <c r="G322" s="208" t="s">
        <v>276</v>
      </c>
      <c r="H322" s="209">
        <v>79.400000000000006</v>
      </c>
      <c r="I322" s="210"/>
      <c r="J322" s="211">
        <f>ROUND(I322*H322,2)</f>
        <v>0</v>
      </c>
      <c r="K322" s="212"/>
      <c r="L322" s="40"/>
      <c r="M322" s="213" t="s">
        <v>1</v>
      </c>
      <c r="N322" s="214" t="s">
        <v>42</v>
      </c>
      <c r="O322" s="72"/>
      <c r="P322" s="215">
        <f>O322*H322</f>
        <v>0</v>
      </c>
      <c r="Q322" s="215">
        <v>5.5999999999999995E-4</v>
      </c>
      <c r="R322" s="215">
        <f>Q322*H322</f>
        <v>4.4463999999999997E-2</v>
      </c>
      <c r="S322" s="215">
        <v>0</v>
      </c>
      <c r="T322" s="216">
        <f>S322*H322</f>
        <v>0</v>
      </c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R322" s="217" t="s">
        <v>207</v>
      </c>
      <c r="AT322" s="217" t="s">
        <v>203</v>
      </c>
      <c r="AU322" s="217" t="s">
        <v>88</v>
      </c>
      <c r="AY322" s="18" t="s">
        <v>201</v>
      </c>
      <c r="BE322" s="218">
        <f>IF(N322="základná",J322,0)</f>
        <v>0</v>
      </c>
      <c r="BF322" s="218">
        <f>IF(N322="znížená",J322,0)</f>
        <v>0</v>
      </c>
      <c r="BG322" s="218">
        <f>IF(N322="zákl. prenesená",J322,0)</f>
        <v>0</v>
      </c>
      <c r="BH322" s="218">
        <f>IF(N322="zníž. prenesená",J322,0)</f>
        <v>0</v>
      </c>
      <c r="BI322" s="218">
        <f>IF(N322="nulová",J322,0)</f>
        <v>0</v>
      </c>
      <c r="BJ322" s="18" t="s">
        <v>88</v>
      </c>
      <c r="BK322" s="218">
        <f>ROUND(I322*H322,2)</f>
        <v>0</v>
      </c>
      <c r="BL322" s="18" t="s">
        <v>207</v>
      </c>
      <c r="BM322" s="217" t="s">
        <v>456</v>
      </c>
    </row>
    <row r="323" spans="1:65" s="13" customFormat="1">
      <c r="B323" s="219"/>
      <c r="C323" s="220"/>
      <c r="D323" s="221" t="s">
        <v>209</v>
      </c>
      <c r="E323" s="222" t="s">
        <v>1</v>
      </c>
      <c r="F323" s="223" t="s">
        <v>457</v>
      </c>
      <c r="G323" s="220"/>
      <c r="H323" s="224">
        <v>59.46</v>
      </c>
      <c r="I323" s="225"/>
      <c r="J323" s="220"/>
      <c r="K323" s="220"/>
      <c r="L323" s="226"/>
      <c r="M323" s="227"/>
      <c r="N323" s="228"/>
      <c r="O323" s="228"/>
      <c r="P323" s="228"/>
      <c r="Q323" s="228"/>
      <c r="R323" s="228"/>
      <c r="S323" s="228"/>
      <c r="T323" s="229"/>
      <c r="AT323" s="230" t="s">
        <v>209</v>
      </c>
      <c r="AU323" s="230" t="s">
        <v>88</v>
      </c>
      <c r="AV323" s="13" t="s">
        <v>88</v>
      </c>
      <c r="AW323" s="13" t="s">
        <v>31</v>
      </c>
      <c r="AX323" s="13" t="s">
        <v>76</v>
      </c>
      <c r="AY323" s="230" t="s">
        <v>201</v>
      </c>
    </row>
    <row r="324" spans="1:65" s="13" customFormat="1">
      <c r="B324" s="219"/>
      <c r="C324" s="220"/>
      <c r="D324" s="221" t="s">
        <v>209</v>
      </c>
      <c r="E324" s="222" t="s">
        <v>1</v>
      </c>
      <c r="F324" s="223" t="s">
        <v>458</v>
      </c>
      <c r="G324" s="220"/>
      <c r="H324" s="224">
        <v>19.965</v>
      </c>
      <c r="I324" s="225"/>
      <c r="J324" s="220"/>
      <c r="K324" s="220"/>
      <c r="L324" s="226"/>
      <c r="M324" s="227"/>
      <c r="N324" s="228"/>
      <c r="O324" s="228"/>
      <c r="P324" s="228"/>
      <c r="Q324" s="228"/>
      <c r="R324" s="228"/>
      <c r="S324" s="228"/>
      <c r="T324" s="229"/>
      <c r="AT324" s="230" t="s">
        <v>209</v>
      </c>
      <c r="AU324" s="230" t="s">
        <v>88</v>
      </c>
      <c r="AV324" s="13" t="s">
        <v>88</v>
      </c>
      <c r="AW324" s="13" t="s">
        <v>31</v>
      </c>
      <c r="AX324" s="13" t="s">
        <v>76</v>
      </c>
      <c r="AY324" s="230" t="s">
        <v>201</v>
      </c>
    </row>
    <row r="325" spans="1:65" s="15" customFormat="1">
      <c r="B325" s="242"/>
      <c r="C325" s="243"/>
      <c r="D325" s="221" t="s">
        <v>209</v>
      </c>
      <c r="E325" s="244" t="s">
        <v>1</v>
      </c>
      <c r="F325" s="245" t="s">
        <v>240</v>
      </c>
      <c r="G325" s="243"/>
      <c r="H325" s="246">
        <v>79.424999999999997</v>
      </c>
      <c r="I325" s="247"/>
      <c r="J325" s="243"/>
      <c r="K325" s="243"/>
      <c r="L325" s="248"/>
      <c r="M325" s="249"/>
      <c r="N325" s="250"/>
      <c r="O325" s="250"/>
      <c r="P325" s="250"/>
      <c r="Q325" s="250"/>
      <c r="R325" s="250"/>
      <c r="S325" s="250"/>
      <c r="T325" s="251"/>
      <c r="AT325" s="252" t="s">
        <v>209</v>
      </c>
      <c r="AU325" s="252" t="s">
        <v>88</v>
      </c>
      <c r="AV325" s="15" t="s">
        <v>219</v>
      </c>
      <c r="AW325" s="15" t="s">
        <v>31</v>
      </c>
      <c r="AX325" s="15" t="s">
        <v>76</v>
      </c>
      <c r="AY325" s="252" t="s">
        <v>201</v>
      </c>
    </row>
    <row r="326" spans="1:65" s="13" customFormat="1">
      <c r="B326" s="219"/>
      <c r="C326" s="220"/>
      <c r="D326" s="221" t="s">
        <v>209</v>
      </c>
      <c r="E326" s="222" t="s">
        <v>1</v>
      </c>
      <c r="F326" s="223" t="s">
        <v>307</v>
      </c>
      <c r="G326" s="220"/>
      <c r="H326" s="224">
        <v>-2.5000000000000001E-2</v>
      </c>
      <c r="I326" s="225"/>
      <c r="J326" s="220"/>
      <c r="K326" s="220"/>
      <c r="L326" s="226"/>
      <c r="M326" s="227"/>
      <c r="N326" s="228"/>
      <c r="O326" s="228"/>
      <c r="P326" s="228"/>
      <c r="Q326" s="228"/>
      <c r="R326" s="228"/>
      <c r="S326" s="228"/>
      <c r="T326" s="229"/>
      <c r="AT326" s="230" t="s">
        <v>209</v>
      </c>
      <c r="AU326" s="230" t="s">
        <v>88</v>
      </c>
      <c r="AV326" s="13" t="s">
        <v>88</v>
      </c>
      <c r="AW326" s="13" t="s">
        <v>31</v>
      </c>
      <c r="AX326" s="13" t="s">
        <v>76</v>
      </c>
      <c r="AY326" s="230" t="s">
        <v>201</v>
      </c>
    </row>
    <row r="327" spans="1:65" s="14" customFormat="1">
      <c r="B327" s="231"/>
      <c r="C327" s="232"/>
      <c r="D327" s="221" t="s">
        <v>209</v>
      </c>
      <c r="E327" s="233" t="s">
        <v>1</v>
      </c>
      <c r="F327" s="234" t="s">
        <v>232</v>
      </c>
      <c r="G327" s="232"/>
      <c r="H327" s="235">
        <v>79.400000000000006</v>
      </c>
      <c r="I327" s="236"/>
      <c r="J327" s="232"/>
      <c r="K327" s="232"/>
      <c r="L327" s="237"/>
      <c r="M327" s="238"/>
      <c r="N327" s="239"/>
      <c r="O327" s="239"/>
      <c r="P327" s="239"/>
      <c r="Q327" s="239"/>
      <c r="R327" s="239"/>
      <c r="S327" s="239"/>
      <c r="T327" s="240"/>
      <c r="AT327" s="241" t="s">
        <v>209</v>
      </c>
      <c r="AU327" s="241" t="s">
        <v>88</v>
      </c>
      <c r="AV327" s="14" t="s">
        <v>207</v>
      </c>
      <c r="AW327" s="14" t="s">
        <v>31</v>
      </c>
      <c r="AX327" s="14" t="s">
        <v>83</v>
      </c>
      <c r="AY327" s="241" t="s">
        <v>201</v>
      </c>
    </row>
    <row r="328" spans="1:65" s="2" customFormat="1" ht="26.25" customHeight="1">
      <c r="A328" s="35"/>
      <c r="B328" s="36"/>
      <c r="C328" s="205" t="s">
        <v>459</v>
      </c>
      <c r="D328" s="205" t="s">
        <v>203</v>
      </c>
      <c r="E328" s="206" t="s">
        <v>460</v>
      </c>
      <c r="F328" s="207" t="s">
        <v>461</v>
      </c>
      <c r="G328" s="208" t="s">
        <v>276</v>
      </c>
      <c r="H328" s="209">
        <v>79.400000000000006</v>
      </c>
      <c r="I328" s="210"/>
      <c r="J328" s="211">
        <f>ROUND(I328*H328,2)</f>
        <v>0</v>
      </c>
      <c r="K328" s="212"/>
      <c r="L328" s="40"/>
      <c r="M328" s="213" t="s">
        <v>1</v>
      </c>
      <c r="N328" s="214" t="s">
        <v>42</v>
      </c>
      <c r="O328" s="72"/>
      <c r="P328" s="215">
        <f>O328*H328</f>
        <v>0</v>
      </c>
      <c r="Q328" s="215">
        <v>0</v>
      </c>
      <c r="R328" s="215">
        <f>Q328*H328</f>
        <v>0</v>
      </c>
      <c r="S328" s="215">
        <v>0</v>
      </c>
      <c r="T328" s="216">
        <f>S328*H328</f>
        <v>0</v>
      </c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R328" s="217" t="s">
        <v>207</v>
      </c>
      <c r="AT328" s="217" t="s">
        <v>203</v>
      </c>
      <c r="AU328" s="217" t="s">
        <v>88</v>
      </c>
      <c r="AY328" s="18" t="s">
        <v>201</v>
      </c>
      <c r="BE328" s="218">
        <f>IF(N328="základná",J328,0)</f>
        <v>0</v>
      </c>
      <c r="BF328" s="218">
        <f>IF(N328="znížená",J328,0)</f>
        <v>0</v>
      </c>
      <c r="BG328" s="218">
        <f>IF(N328="zákl. prenesená",J328,0)</f>
        <v>0</v>
      </c>
      <c r="BH328" s="218">
        <f>IF(N328="zníž. prenesená",J328,0)</f>
        <v>0</v>
      </c>
      <c r="BI328" s="218">
        <f>IF(N328="nulová",J328,0)</f>
        <v>0</v>
      </c>
      <c r="BJ328" s="18" t="s">
        <v>88</v>
      </c>
      <c r="BK328" s="218">
        <f>ROUND(I328*H328,2)</f>
        <v>0</v>
      </c>
      <c r="BL328" s="18" t="s">
        <v>207</v>
      </c>
      <c r="BM328" s="217" t="s">
        <v>462</v>
      </c>
    </row>
    <row r="329" spans="1:65" s="2" customFormat="1" ht="29.25" customHeight="1">
      <c r="A329" s="35"/>
      <c r="B329" s="36"/>
      <c r="C329" s="205" t="s">
        <v>463</v>
      </c>
      <c r="D329" s="205" t="s">
        <v>203</v>
      </c>
      <c r="E329" s="206" t="s">
        <v>464</v>
      </c>
      <c r="F329" s="207" t="s">
        <v>465</v>
      </c>
      <c r="G329" s="208" t="s">
        <v>329</v>
      </c>
      <c r="H329" s="209">
        <v>1.01</v>
      </c>
      <c r="I329" s="210"/>
      <c r="J329" s="211">
        <f>ROUND(I329*H329,2)</f>
        <v>0</v>
      </c>
      <c r="K329" s="212"/>
      <c r="L329" s="40"/>
      <c r="M329" s="213" t="s">
        <v>1</v>
      </c>
      <c r="N329" s="214" t="s">
        <v>42</v>
      </c>
      <c r="O329" s="72"/>
      <c r="P329" s="215">
        <f>O329*H329</f>
        <v>0</v>
      </c>
      <c r="Q329" s="215">
        <v>1.01953</v>
      </c>
      <c r="R329" s="215">
        <f>Q329*H329</f>
        <v>1.0297253</v>
      </c>
      <c r="S329" s="215">
        <v>0</v>
      </c>
      <c r="T329" s="216">
        <f>S329*H329</f>
        <v>0</v>
      </c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R329" s="217" t="s">
        <v>207</v>
      </c>
      <c r="AT329" s="217" t="s">
        <v>203</v>
      </c>
      <c r="AU329" s="217" t="s">
        <v>88</v>
      </c>
      <c r="AY329" s="18" t="s">
        <v>201</v>
      </c>
      <c r="BE329" s="218">
        <f>IF(N329="základná",J329,0)</f>
        <v>0</v>
      </c>
      <c r="BF329" s="218">
        <f>IF(N329="znížená",J329,0)</f>
        <v>0</v>
      </c>
      <c r="BG329" s="218">
        <f>IF(N329="zákl. prenesená",J329,0)</f>
        <v>0</v>
      </c>
      <c r="BH329" s="218">
        <f>IF(N329="zníž. prenesená",J329,0)</f>
        <v>0</v>
      </c>
      <c r="BI329" s="218">
        <f>IF(N329="nulová",J329,0)</f>
        <v>0</v>
      </c>
      <c r="BJ329" s="18" t="s">
        <v>88</v>
      </c>
      <c r="BK329" s="218">
        <f>ROUND(I329*H329,2)</f>
        <v>0</v>
      </c>
      <c r="BL329" s="18" t="s">
        <v>207</v>
      </c>
      <c r="BM329" s="217" t="s">
        <v>466</v>
      </c>
    </row>
    <row r="330" spans="1:65" s="13" customFormat="1">
      <c r="B330" s="219"/>
      <c r="C330" s="220"/>
      <c r="D330" s="221" t="s">
        <v>209</v>
      </c>
      <c r="E330" s="222" t="s">
        <v>1</v>
      </c>
      <c r="F330" s="223" t="s">
        <v>467</v>
      </c>
      <c r="G330" s="220"/>
      <c r="H330" s="224">
        <v>3.2000000000000001E-2</v>
      </c>
      <c r="I330" s="225"/>
      <c r="J330" s="220"/>
      <c r="K330" s="220"/>
      <c r="L330" s="226"/>
      <c r="M330" s="227"/>
      <c r="N330" s="228"/>
      <c r="O330" s="228"/>
      <c r="P330" s="228"/>
      <c r="Q330" s="228"/>
      <c r="R330" s="228"/>
      <c r="S330" s="228"/>
      <c r="T330" s="229"/>
      <c r="AT330" s="230" t="s">
        <v>209</v>
      </c>
      <c r="AU330" s="230" t="s">
        <v>88</v>
      </c>
      <c r="AV330" s="13" t="s">
        <v>88</v>
      </c>
      <c r="AW330" s="13" t="s">
        <v>31</v>
      </c>
      <c r="AX330" s="13" t="s">
        <v>76</v>
      </c>
      <c r="AY330" s="230" t="s">
        <v>201</v>
      </c>
    </row>
    <row r="331" spans="1:65" s="13" customFormat="1">
      <c r="B331" s="219"/>
      <c r="C331" s="220"/>
      <c r="D331" s="221" t="s">
        <v>209</v>
      </c>
      <c r="E331" s="222" t="s">
        <v>1</v>
      </c>
      <c r="F331" s="223" t="s">
        <v>468</v>
      </c>
      <c r="G331" s="220"/>
      <c r="H331" s="224">
        <v>1.2E-2</v>
      </c>
      <c r="I331" s="225"/>
      <c r="J331" s="220"/>
      <c r="K331" s="220"/>
      <c r="L331" s="226"/>
      <c r="M331" s="227"/>
      <c r="N331" s="228"/>
      <c r="O331" s="228"/>
      <c r="P331" s="228"/>
      <c r="Q331" s="228"/>
      <c r="R331" s="228"/>
      <c r="S331" s="228"/>
      <c r="T331" s="229"/>
      <c r="AT331" s="230" t="s">
        <v>209</v>
      </c>
      <c r="AU331" s="230" t="s">
        <v>88</v>
      </c>
      <c r="AV331" s="13" t="s">
        <v>88</v>
      </c>
      <c r="AW331" s="13" t="s">
        <v>31</v>
      </c>
      <c r="AX331" s="13" t="s">
        <v>76</v>
      </c>
      <c r="AY331" s="230" t="s">
        <v>201</v>
      </c>
    </row>
    <row r="332" spans="1:65" s="13" customFormat="1">
      <c r="B332" s="219"/>
      <c r="C332" s="220"/>
      <c r="D332" s="221" t="s">
        <v>209</v>
      </c>
      <c r="E332" s="222" t="s">
        <v>1</v>
      </c>
      <c r="F332" s="223" t="s">
        <v>469</v>
      </c>
      <c r="G332" s="220"/>
      <c r="H332" s="224">
        <v>0.27800000000000002</v>
      </c>
      <c r="I332" s="225"/>
      <c r="J332" s="220"/>
      <c r="K332" s="220"/>
      <c r="L332" s="226"/>
      <c r="M332" s="227"/>
      <c r="N332" s="228"/>
      <c r="O332" s="228"/>
      <c r="P332" s="228"/>
      <c r="Q332" s="228"/>
      <c r="R332" s="228"/>
      <c r="S332" s="228"/>
      <c r="T332" s="229"/>
      <c r="AT332" s="230" t="s">
        <v>209</v>
      </c>
      <c r="AU332" s="230" t="s">
        <v>88</v>
      </c>
      <c r="AV332" s="13" t="s">
        <v>88</v>
      </c>
      <c r="AW332" s="13" t="s">
        <v>31</v>
      </c>
      <c r="AX332" s="13" t="s">
        <v>76</v>
      </c>
      <c r="AY332" s="230" t="s">
        <v>201</v>
      </c>
    </row>
    <row r="333" spans="1:65" s="13" customFormat="1">
      <c r="B333" s="219"/>
      <c r="C333" s="220"/>
      <c r="D333" s="221" t="s">
        <v>209</v>
      </c>
      <c r="E333" s="222" t="s">
        <v>1</v>
      </c>
      <c r="F333" s="223" t="s">
        <v>470</v>
      </c>
      <c r="G333" s="220"/>
      <c r="H333" s="224">
        <v>0.107</v>
      </c>
      <c r="I333" s="225"/>
      <c r="J333" s="220"/>
      <c r="K333" s="220"/>
      <c r="L333" s="226"/>
      <c r="M333" s="227"/>
      <c r="N333" s="228"/>
      <c r="O333" s="228"/>
      <c r="P333" s="228"/>
      <c r="Q333" s="228"/>
      <c r="R333" s="228"/>
      <c r="S333" s="228"/>
      <c r="T333" s="229"/>
      <c r="AT333" s="230" t="s">
        <v>209</v>
      </c>
      <c r="AU333" s="230" t="s">
        <v>88</v>
      </c>
      <c r="AV333" s="13" t="s">
        <v>88</v>
      </c>
      <c r="AW333" s="13" t="s">
        <v>31</v>
      </c>
      <c r="AX333" s="13" t="s">
        <v>76</v>
      </c>
      <c r="AY333" s="230" t="s">
        <v>201</v>
      </c>
    </row>
    <row r="334" spans="1:65" s="13" customFormat="1">
      <c r="B334" s="219"/>
      <c r="C334" s="220"/>
      <c r="D334" s="221" t="s">
        <v>209</v>
      </c>
      <c r="E334" s="222" t="s">
        <v>1</v>
      </c>
      <c r="F334" s="223" t="s">
        <v>471</v>
      </c>
      <c r="G334" s="220"/>
      <c r="H334" s="224">
        <v>0.17100000000000001</v>
      </c>
      <c r="I334" s="225"/>
      <c r="J334" s="220"/>
      <c r="K334" s="220"/>
      <c r="L334" s="226"/>
      <c r="M334" s="227"/>
      <c r="N334" s="228"/>
      <c r="O334" s="228"/>
      <c r="P334" s="228"/>
      <c r="Q334" s="228"/>
      <c r="R334" s="228"/>
      <c r="S334" s="228"/>
      <c r="T334" s="229"/>
      <c r="AT334" s="230" t="s">
        <v>209</v>
      </c>
      <c r="AU334" s="230" t="s">
        <v>88</v>
      </c>
      <c r="AV334" s="13" t="s">
        <v>88</v>
      </c>
      <c r="AW334" s="13" t="s">
        <v>31</v>
      </c>
      <c r="AX334" s="13" t="s">
        <v>76</v>
      </c>
      <c r="AY334" s="230" t="s">
        <v>201</v>
      </c>
    </row>
    <row r="335" spans="1:65" s="13" customFormat="1">
      <c r="B335" s="219"/>
      <c r="C335" s="220"/>
      <c r="D335" s="221" t="s">
        <v>209</v>
      </c>
      <c r="E335" s="222" t="s">
        <v>1</v>
      </c>
      <c r="F335" s="223" t="s">
        <v>472</v>
      </c>
      <c r="G335" s="220"/>
      <c r="H335" s="224">
        <v>0.114</v>
      </c>
      <c r="I335" s="225"/>
      <c r="J335" s="220"/>
      <c r="K335" s="220"/>
      <c r="L335" s="226"/>
      <c r="M335" s="227"/>
      <c r="N335" s="228"/>
      <c r="O335" s="228"/>
      <c r="P335" s="228"/>
      <c r="Q335" s="228"/>
      <c r="R335" s="228"/>
      <c r="S335" s="228"/>
      <c r="T335" s="229"/>
      <c r="AT335" s="230" t="s">
        <v>209</v>
      </c>
      <c r="AU335" s="230" t="s">
        <v>88</v>
      </c>
      <c r="AV335" s="13" t="s">
        <v>88</v>
      </c>
      <c r="AW335" s="13" t="s">
        <v>31</v>
      </c>
      <c r="AX335" s="13" t="s">
        <v>76</v>
      </c>
      <c r="AY335" s="230" t="s">
        <v>201</v>
      </c>
    </row>
    <row r="336" spans="1:65" s="13" customFormat="1" ht="22.5">
      <c r="B336" s="219"/>
      <c r="C336" s="220"/>
      <c r="D336" s="221" t="s">
        <v>209</v>
      </c>
      <c r="E336" s="222" t="s">
        <v>1</v>
      </c>
      <c r="F336" s="223" t="s">
        <v>473</v>
      </c>
      <c r="G336" s="220"/>
      <c r="H336" s="224">
        <v>0.161</v>
      </c>
      <c r="I336" s="225"/>
      <c r="J336" s="220"/>
      <c r="K336" s="220"/>
      <c r="L336" s="226"/>
      <c r="M336" s="227"/>
      <c r="N336" s="228"/>
      <c r="O336" s="228"/>
      <c r="P336" s="228"/>
      <c r="Q336" s="228"/>
      <c r="R336" s="228"/>
      <c r="S336" s="228"/>
      <c r="T336" s="229"/>
      <c r="AT336" s="230" t="s">
        <v>209</v>
      </c>
      <c r="AU336" s="230" t="s">
        <v>88</v>
      </c>
      <c r="AV336" s="13" t="s">
        <v>88</v>
      </c>
      <c r="AW336" s="13" t="s">
        <v>31</v>
      </c>
      <c r="AX336" s="13" t="s">
        <v>76</v>
      </c>
      <c r="AY336" s="230" t="s">
        <v>201</v>
      </c>
    </row>
    <row r="337" spans="1:65" s="13" customFormat="1">
      <c r="B337" s="219"/>
      <c r="C337" s="220"/>
      <c r="D337" s="221" t="s">
        <v>209</v>
      </c>
      <c r="E337" s="222" t="s">
        <v>1</v>
      </c>
      <c r="F337" s="223" t="s">
        <v>474</v>
      </c>
      <c r="G337" s="220"/>
      <c r="H337" s="224">
        <v>7.9000000000000001E-2</v>
      </c>
      <c r="I337" s="225"/>
      <c r="J337" s="220"/>
      <c r="K337" s="220"/>
      <c r="L337" s="226"/>
      <c r="M337" s="227"/>
      <c r="N337" s="228"/>
      <c r="O337" s="228"/>
      <c r="P337" s="228"/>
      <c r="Q337" s="228"/>
      <c r="R337" s="228"/>
      <c r="S337" s="228"/>
      <c r="T337" s="229"/>
      <c r="AT337" s="230" t="s">
        <v>209</v>
      </c>
      <c r="AU337" s="230" t="s">
        <v>88</v>
      </c>
      <c r="AV337" s="13" t="s">
        <v>88</v>
      </c>
      <c r="AW337" s="13" t="s">
        <v>31</v>
      </c>
      <c r="AX337" s="13" t="s">
        <v>76</v>
      </c>
      <c r="AY337" s="230" t="s">
        <v>201</v>
      </c>
    </row>
    <row r="338" spans="1:65" s="15" customFormat="1">
      <c r="B338" s="242"/>
      <c r="C338" s="243"/>
      <c r="D338" s="221" t="s">
        <v>209</v>
      </c>
      <c r="E338" s="244" t="s">
        <v>1</v>
      </c>
      <c r="F338" s="245" t="s">
        <v>240</v>
      </c>
      <c r="G338" s="243"/>
      <c r="H338" s="246">
        <v>0.95399999999999996</v>
      </c>
      <c r="I338" s="247"/>
      <c r="J338" s="243"/>
      <c r="K338" s="243"/>
      <c r="L338" s="248"/>
      <c r="M338" s="249"/>
      <c r="N338" s="250"/>
      <c r="O338" s="250"/>
      <c r="P338" s="250"/>
      <c r="Q338" s="250"/>
      <c r="R338" s="250"/>
      <c r="S338" s="250"/>
      <c r="T338" s="251"/>
      <c r="AT338" s="252" t="s">
        <v>209</v>
      </c>
      <c r="AU338" s="252" t="s">
        <v>88</v>
      </c>
      <c r="AV338" s="15" t="s">
        <v>219</v>
      </c>
      <c r="AW338" s="15" t="s">
        <v>31</v>
      </c>
      <c r="AX338" s="15" t="s">
        <v>76</v>
      </c>
      <c r="AY338" s="252" t="s">
        <v>201</v>
      </c>
    </row>
    <row r="339" spans="1:65" s="13" customFormat="1">
      <c r="B339" s="219"/>
      <c r="C339" s="220"/>
      <c r="D339" s="221" t="s">
        <v>209</v>
      </c>
      <c r="E339" s="222" t="s">
        <v>1</v>
      </c>
      <c r="F339" s="223" t="s">
        <v>475</v>
      </c>
      <c r="G339" s="220"/>
      <c r="H339" s="224">
        <v>4.8000000000000001E-2</v>
      </c>
      <c r="I339" s="225"/>
      <c r="J339" s="220"/>
      <c r="K339" s="220"/>
      <c r="L339" s="226"/>
      <c r="M339" s="227"/>
      <c r="N339" s="228"/>
      <c r="O339" s="228"/>
      <c r="P339" s="228"/>
      <c r="Q339" s="228"/>
      <c r="R339" s="228"/>
      <c r="S339" s="228"/>
      <c r="T339" s="229"/>
      <c r="AT339" s="230" t="s">
        <v>209</v>
      </c>
      <c r="AU339" s="230" t="s">
        <v>88</v>
      </c>
      <c r="AV339" s="13" t="s">
        <v>88</v>
      </c>
      <c r="AW339" s="13" t="s">
        <v>31</v>
      </c>
      <c r="AX339" s="13" t="s">
        <v>76</v>
      </c>
      <c r="AY339" s="230" t="s">
        <v>201</v>
      </c>
    </row>
    <row r="340" spans="1:65" s="13" customFormat="1">
      <c r="B340" s="219"/>
      <c r="C340" s="220"/>
      <c r="D340" s="221" t="s">
        <v>209</v>
      </c>
      <c r="E340" s="222" t="s">
        <v>1</v>
      </c>
      <c r="F340" s="223" t="s">
        <v>361</v>
      </c>
      <c r="G340" s="220"/>
      <c r="H340" s="224">
        <v>8.0000000000000002E-3</v>
      </c>
      <c r="I340" s="225"/>
      <c r="J340" s="220"/>
      <c r="K340" s="220"/>
      <c r="L340" s="226"/>
      <c r="M340" s="227"/>
      <c r="N340" s="228"/>
      <c r="O340" s="228"/>
      <c r="P340" s="228"/>
      <c r="Q340" s="228"/>
      <c r="R340" s="228"/>
      <c r="S340" s="228"/>
      <c r="T340" s="229"/>
      <c r="AT340" s="230" t="s">
        <v>209</v>
      </c>
      <c r="AU340" s="230" t="s">
        <v>88</v>
      </c>
      <c r="AV340" s="13" t="s">
        <v>88</v>
      </c>
      <c r="AW340" s="13" t="s">
        <v>31</v>
      </c>
      <c r="AX340" s="13" t="s">
        <v>76</v>
      </c>
      <c r="AY340" s="230" t="s">
        <v>201</v>
      </c>
    </row>
    <row r="341" spans="1:65" s="14" customFormat="1">
      <c r="B341" s="231"/>
      <c r="C341" s="232"/>
      <c r="D341" s="221" t="s">
        <v>209</v>
      </c>
      <c r="E341" s="233" t="s">
        <v>1</v>
      </c>
      <c r="F341" s="234" t="s">
        <v>232</v>
      </c>
      <c r="G341" s="232"/>
      <c r="H341" s="235">
        <v>1.01</v>
      </c>
      <c r="I341" s="236"/>
      <c r="J341" s="232"/>
      <c r="K341" s="232"/>
      <c r="L341" s="237"/>
      <c r="M341" s="238"/>
      <c r="N341" s="239"/>
      <c r="O341" s="239"/>
      <c r="P341" s="239"/>
      <c r="Q341" s="239"/>
      <c r="R341" s="239"/>
      <c r="S341" s="239"/>
      <c r="T341" s="240"/>
      <c r="AT341" s="241" t="s">
        <v>209</v>
      </c>
      <c r="AU341" s="241" t="s">
        <v>88</v>
      </c>
      <c r="AV341" s="14" t="s">
        <v>207</v>
      </c>
      <c r="AW341" s="14" t="s">
        <v>31</v>
      </c>
      <c r="AX341" s="14" t="s">
        <v>83</v>
      </c>
      <c r="AY341" s="241" t="s">
        <v>201</v>
      </c>
    </row>
    <row r="342" spans="1:65" s="2" customFormat="1" ht="27.75" customHeight="1">
      <c r="A342" s="35"/>
      <c r="B342" s="36"/>
      <c r="C342" s="205" t="s">
        <v>476</v>
      </c>
      <c r="D342" s="205" t="s">
        <v>203</v>
      </c>
      <c r="E342" s="206" t="s">
        <v>477</v>
      </c>
      <c r="F342" s="207" t="s">
        <v>478</v>
      </c>
      <c r="G342" s="208" t="s">
        <v>276</v>
      </c>
      <c r="H342" s="209">
        <v>34</v>
      </c>
      <c r="I342" s="210"/>
      <c r="J342" s="211">
        <f>ROUND(I342*H342,2)</f>
        <v>0</v>
      </c>
      <c r="K342" s="212"/>
      <c r="L342" s="40"/>
      <c r="M342" s="213" t="s">
        <v>1</v>
      </c>
      <c r="N342" s="214" t="s">
        <v>42</v>
      </c>
      <c r="O342" s="72"/>
      <c r="P342" s="215">
        <f>O342*H342</f>
        <v>0</v>
      </c>
      <c r="Q342" s="215">
        <v>0.11512</v>
      </c>
      <c r="R342" s="215">
        <f>Q342*H342</f>
        <v>3.9140800000000002</v>
      </c>
      <c r="S342" s="215">
        <v>0</v>
      </c>
      <c r="T342" s="216">
        <f>S342*H342</f>
        <v>0</v>
      </c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R342" s="217" t="s">
        <v>207</v>
      </c>
      <c r="AT342" s="217" t="s">
        <v>203</v>
      </c>
      <c r="AU342" s="217" t="s">
        <v>88</v>
      </c>
      <c r="AY342" s="18" t="s">
        <v>201</v>
      </c>
      <c r="BE342" s="218">
        <f>IF(N342="základná",J342,0)</f>
        <v>0</v>
      </c>
      <c r="BF342" s="218">
        <f>IF(N342="znížená",J342,0)</f>
        <v>0</v>
      </c>
      <c r="BG342" s="218">
        <f>IF(N342="zákl. prenesená",J342,0)</f>
        <v>0</v>
      </c>
      <c r="BH342" s="218">
        <f>IF(N342="zníž. prenesená",J342,0)</f>
        <v>0</v>
      </c>
      <c r="BI342" s="218">
        <f>IF(N342="nulová",J342,0)</f>
        <v>0</v>
      </c>
      <c r="BJ342" s="18" t="s">
        <v>88</v>
      </c>
      <c r="BK342" s="218">
        <f>ROUND(I342*H342,2)</f>
        <v>0</v>
      </c>
      <c r="BL342" s="18" t="s">
        <v>207</v>
      </c>
      <c r="BM342" s="217" t="s">
        <v>479</v>
      </c>
    </row>
    <row r="343" spans="1:65" s="13" customFormat="1">
      <c r="B343" s="219"/>
      <c r="C343" s="220"/>
      <c r="D343" s="221" t="s">
        <v>209</v>
      </c>
      <c r="E343" s="222" t="s">
        <v>1</v>
      </c>
      <c r="F343" s="223" t="s">
        <v>480</v>
      </c>
      <c r="G343" s="220"/>
      <c r="H343" s="224">
        <v>2.6850000000000001</v>
      </c>
      <c r="I343" s="225"/>
      <c r="J343" s="220"/>
      <c r="K343" s="220"/>
      <c r="L343" s="226"/>
      <c r="M343" s="227"/>
      <c r="N343" s="228"/>
      <c r="O343" s="228"/>
      <c r="P343" s="228"/>
      <c r="Q343" s="228"/>
      <c r="R343" s="228"/>
      <c r="S343" s="228"/>
      <c r="T343" s="229"/>
      <c r="AT343" s="230" t="s">
        <v>209</v>
      </c>
      <c r="AU343" s="230" t="s">
        <v>88</v>
      </c>
      <c r="AV343" s="13" t="s">
        <v>88</v>
      </c>
      <c r="AW343" s="13" t="s">
        <v>31</v>
      </c>
      <c r="AX343" s="13" t="s">
        <v>76</v>
      </c>
      <c r="AY343" s="230" t="s">
        <v>201</v>
      </c>
    </row>
    <row r="344" spans="1:65" s="13" customFormat="1">
      <c r="B344" s="219"/>
      <c r="C344" s="220"/>
      <c r="D344" s="221" t="s">
        <v>209</v>
      </c>
      <c r="E344" s="222" t="s">
        <v>1</v>
      </c>
      <c r="F344" s="223" t="s">
        <v>481</v>
      </c>
      <c r="G344" s="220"/>
      <c r="H344" s="224">
        <v>5.0599999999999996</v>
      </c>
      <c r="I344" s="225"/>
      <c r="J344" s="220"/>
      <c r="K344" s="220"/>
      <c r="L344" s="226"/>
      <c r="M344" s="227"/>
      <c r="N344" s="228"/>
      <c r="O344" s="228"/>
      <c r="P344" s="228"/>
      <c r="Q344" s="228"/>
      <c r="R344" s="228"/>
      <c r="S344" s="228"/>
      <c r="T344" s="229"/>
      <c r="AT344" s="230" t="s">
        <v>209</v>
      </c>
      <c r="AU344" s="230" t="s">
        <v>88</v>
      </c>
      <c r="AV344" s="13" t="s">
        <v>88</v>
      </c>
      <c r="AW344" s="13" t="s">
        <v>31</v>
      </c>
      <c r="AX344" s="13" t="s">
        <v>76</v>
      </c>
      <c r="AY344" s="230" t="s">
        <v>201</v>
      </c>
    </row>
    <row r="345" spans="1:65" s="13" customFormat="1">
      <c r="B345" s="219"/>
      <c r="C345" s="220"/>
      <c r="D345" s="221" t="s">
        <v>209</v>
      </c>
      <c r="E345" s="222" t="s">
        <v>1</v>
      </c>
      <c r="F345" s="223" t="s">
        <v>482</v>
      </c>
      <c r="G345" s="220"/>
      <c r="H345" s="224">
        <v>26.23</v>
      </c>
      <c r="I345" s="225"/>
      <c r="J345" s="220"/>
      <c r="K345" s="220"/>
      <c r="L345" s="226"/>
      <c r="M345" s="227"/>
      <c r="N345" s="228"/>
      <c r="O345" s="228"/>
      <c r="P345" s="228"/>
      <c r="Q345" s="228"/>
      <c r="R345" s="228"/>
      <c r="S345" s="228"/>
      <c r="T345" s="229"/>
      <c r="AT345" s="230" t="s">
        <v>209</v>
      </c>
      <c r="AU345" s="230" t="s">
        <v>88</v>
      </c>
      <c r="AV345" s="13" t="s">
        <v>88</v>
      </c>
      <c r="AW345" s="13" t="s">
        <v>31</v>
      </c>
      <c r="AX345" s="13" t="s">
        <v>76</v>
      </c>
      <c r="AY345" s="230" t="s">
        <v>201</v>
      </c>
    </row>
    <row r="346" spans="1:65" s="15" customFormat="1">
      <c r="B346" s="242"/>
      <c r="C346" s="243"/>
      <c r="D346" s="221" t="s">
        <v>209</v>
      </c>
      <c r="E346" s="244" t="s">
        <v>1</v>
      </c>
      <c r="F346" s="245" t="s">
        <v>240</v>
      </c>
      <c r="G346" s="243"/>
      <c r="H346" s="246">
        <v>33.975000000000001</v>
      </c>
      <c r="I346" s="247"/>
      <c r="J346" s="243"/>
      <c r="K346" s="243"/>
      <c r="L346" s="248"/>
      <c r="M346" s="249"/>
      <c r="N346" s="250"/>
      <c r="O346" s="250"/>
      <c r="P346" s="250"/>
      <c r="Q346" s="250"/>
      <c r="R346" s="250"/>
      <c r="S346" s="250"/>
      <c r="T346" s="251"/>
      <c r="AT346" s="252" t="s">
        <v>209</v>
      </c>
      <c r="AU346" s="252" t="s">
        <v>88</v>
      </c>
      <c r="AV346" s="15" t="s">
        <v>219</v>
      </c>
      <c r="AW346" s="15" t="s">
        <v>31</v>
      </c>
      <c r="AX346" s="15" t="s">
        <v>76</v>
      </c>
      <c r="AY346" s="252" t="s">
        <v>201</v>
      </c>
    </row>
    <row r="347" spans="1:65" s="13" customFormat="1">
      <c r="B347" s="219"/>
      <c r="C347" s="220"/>
      <c r="D347" s="221" t="s">
        <v>209</v>
      </c>
      <c r="E347" s="222" t="s">
        <v>1</v>
      </c>
      <c r="F347" s="223" t="s">
        <v>483</v>
      </c>
      <c r="G347" s="220"/>
      <c r="H347" s="224">
        <v>2.5000000000000001E-2</v>
      </c>
      <c r="I347" s="225"/>
      <c r="J347" s="220"/>
      <c r="K347" s="220"/>
      <c r="L347" s="226"/>
      <c r="M347" s="227"/>
      <c r="N347" s="228"/>
      <c r="O347" s="228"/>
      <c r="P347" s="228"/>
      <c r="Q347" s="228"/>
      <c r="R347" s="228"/>
      <c r="S347" s="228"/>
      <c r="T347" s="229"/>
      <c r="AT347" s="230" t="s">
        <v>209</v>
      </c>
      <c r="AU347" s="230" t="s">
        <v>88</v>
      </c>
      <c r="AV347" s="13" t="s">
        <v>88</v>
      </c>
      <c r="AW347" s="13" t="s">
        <v>31</v>
      </c>
      <c r="AX347" s="13" t="s">
        <v>76</v>
      </c>
      <c r="AY347" s="230" t="s">
        <v>201</v>
      </c>
    </row>
    <row r="348" spans="1:65" s="14" customFormat="1">
      <c r="B348" s="231"/>
      <c r="C348" s="232"/>
      <c r="D348" s="221" t="s">
        <v>209</v>
      </c>
      <c r="E348" s="233" t="s">
        <v>1</v>
      </c>
      <c r="F348" s="234" t="s">
        <v>232</v>
      </c>
      <c r="G348" s="232"/>
      <c r="H348" s="235">
        <v>34</v>
      </c>
      <c r="I348" s="236"/>
      <c r="J348" s="232"/>
      <c r="K348" s="232"/>
      <c r="L348" s="237"/>
      <c r="M348" s="238"/>
      <c r="N348" s="239"/>
      <c r="O348" s="239"/>
      <c r="P348" s="239"/>
      <c r="Q348" s="239"/>
      <c r="R348" s="239"/>
      <c r="S348" s="239"/>
      <c r="T348" s="240"/>
      <c r="AT348" s="241" t="s">
        <v>209</v>
      </c>
      <c r="AU348" s="241" t="s">
        <v>88</v>
      </c>
      <c r="AV348" s="14" t="s">
        <v>207</v>
      </c>
      <c r="AW348" s="14" t="s">
        <v>31</v>
      </c>
      <c r="AX348" s="14" t="s">
        <v>83</v>
      </c>
      <c r="AY348" s="241" t="s">
        <v>201</v>
      </c>
    </row>
    <row r="349" spans="1:65" s="2" customFormat="1" ht="30" customHeight="1">
      <c r="A349" s="35"/>
      <c r="B349" s="36"/>
      <c r="C349" s="205" t="s">
        <v>484</v>
      </c>
      <c r="D349" s="205" t="s">
        <v>203</v>
      </c>
      <c r="E349" s="206" t="s">
        <v>485</v>
      </c>
      <c r="F349" s="207" t="s">
        <v>486</v>
      </c>
      <c r="G349" s="208" t="s">
        <v>276</v>
      </c>
      <c r="H349" s="209">
        <v>21.3</v>
      </c>
      <c r="I349" s="210"/>
      <c r="J349" s="211">
        <f>ROUND(I349*H349,2)</f>
        <v>0</v>
      </c>
      <c r="K349" s="212"/>
      <c r="L349" s="40"/>
      <c r="M349" s="213" t="s">
        <v>1</v>
      </c>
      <c r="N349" s="214" t="s">
        <v>42</v>
      </c>
      <c r="O349" s="72"/>
      <c r="P349" s="215">
        <f>O349*H349</f>
        <v>0</v>
      </c>
      <c r="Q349" s="215">
        <v>9.5089999999999994E-2</v>
      </c>
      <c r="R349" s="215">
        <f>Q349*H349</f>
        <v>2.025417</v>
      </c>
      <c r="S349" s="215">
        <v>0</v>
      </c>
      <c r="T349" s="216">
        <f>S349*H349</f>
        <v>0</v>
      </c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R349" s="217" t="s">
        <v>207</v>
      </c>
      <c r="AT349" s="217" t="s">
        <v>203</v>
      </c>
      <c r="AU349" s="217" t="s">
        <v>88</v>
      </c>
      <c r="AY349" s="18" t="s">
        <v>201</v>
      </c>
      <c r="BE349" s="218">
        <f>IF(N349="základná",J349,0)</f>
        <v>0</v>
      </c>
      <c r="BF349" s="218">
        <f>IF(N349="znížená",J349,0)</f>
        <v>0</v>
      </c>
      <c r="BG349" s="218">
        <f>IF(N349="zákl. prenesená",J349,0)</f>
        <v>0</v>
      </c>
      <c r="BH349" s="218">
        <f>IF(N349="zníž. prenesená",J349,0)</f>
        <v>0</v>
      </c>
      <c r="BI349" s="218">
        <f>IF(N349="nulová",J349,0)</f>
        <v>0</v>
      </c>
      <c r="BJ349" s="18" t="s">
        <v>88</v>
      </c>
      <c r="BK349" s="218">
        <f>ROUND(I349*H349,2)</f>
        <v>0</v>
      </c>
      <c r="BL349" s="18" t="s">
        <v>207</v>
      </c>
      <c r="BM349" s="217" t="s">
        <v>487</v>
      </c>
    </row>
    <row r="350" spans="1:65" s="13" customFormat="1">
      <c r="B350" s="219"/>
      <c r="C350" s="220"/>
      <c r="D350" s="221" t="s">
        <v>209</v>
      </c>
      <c r="E350" s="222" t="s">
        <v>1</v>
      </c>
      <c r="F350" s="223" t="s">
        <v>488</v>
      </c>
      <c r="G350" s="220"/>
      <c r="H350" s="224">
        <v>19.375</v>
      </c>
      <c r="I350" s="225"/>
      <c r="J350" s="220"/>
      <c r="K350" s="220"/>
      <c r="L350" s="226"/>
      <c r="M350" s="227"/>
      <c r="N350" s="228"/>
      <c r="O350" s="228"/>
      <c r="P350" s="228"/>
      <c r="Q350" s="228"/>
      <c r="R350" s="228"/>
      <c r="S350" s="228"/>
      <c r="T350" s="229"/>
      <c r="AT350" s="230" t="s">
        <v>209</v>
      </c>
      <c r="AU350" s="230" t="s">
        <v>88</v>
      </c>
      <c r="AV350" s="13" t="s">
        <v>88</v>
      </c>
      <c r="AW350" s="13" t="s">
        <v>31</v>
      </c>
      <c r="AX350" s="13" t="s">
        <v>76</v>
      </c>
      <c r="AY350" s="230" t="s">
        <v>201</v>
      </c>
    </row>
    <row r="351" spans="1:65" s="13" customFormat="1">
      <c r="B351" s="219"/>
      <c r="C351" s="220"/>
      <c r="D351" s="221" t="s">
        <v>209</v>
      </c>
      <c r="E351" s="222" t="s">
        <v>1</v>
      </c>
      <c r="F351" s="223" t="s">
        <v>489</v>
      </c>
      <c r="G351" s="220"/>
      <c r="H351" s="224">
        <v>1.9530000000000001</v>
      </c>
      <c r="I351" s="225"/>
      <c r="J351" s="220"/>
      <c r="K351" s="220"/>
      <c r="L351" s="226"/>
      <c r="M351" s="227"/>
      <c r="N351" s="228"/>
      <c r="O351" s="228"/>
      <c r="P351" s="228"/>
      <c r="Q351" s="228"/>
      <c r="R351" s="228"/>
      <c r="S351" s="228"/>
      <c r="T351" s="229"/>
      <c r="AT351" s="230" t="s">
        <v>209</v>
      </c>
      <c r="AU351" s="230" t="s">
        <v>88</v>
      </c>
      <c r="AV351" s="13" t="s">
        <v>88</v>
      </c>
      <c r="AW351" s="13" t="s">
        <v>31</v>
      </c>
      <c r="AX351" s="13" t="s">
        <v>76</v>
      </c>
      <c r="AY351" s="230" t="s">
        <v>201</v>
      </c>
    </row>
    <row r="352" spans="1:65" s="15" customFormat="1">
      <c r="B352" s="242"/>
      <c r="C352" s="243"/>
      <c r="D352" s="221" t="s">
        <v>209</v>
      </c>
      <c r="E352" s="244" t="s">
        <v>1</v>
      </c>
      <c r="F352" s="245" t="s">
        <v>240</v>
      </c>
      <c r="G352" s="243"/>
      <c r="H352" s="246">
        <v>21.327999999999999</v>
      </c>
      <c r="I352" s="247"/>
      <c r="J352" s="243"/>
      <c r="K352" s="243"/>
      <c r="L352" s="248"/>
      <c r="M352" s="249"/>
      <c r="N352" s="250"/>
      <c r="O352" s="250"/>
      <c r="P352" s="250"/>
      <c r="Q352" s="250"/>
      <c r="R352" s="250"/>
      <c r="S352" s="250"/>
      <c r="T352" s="251"/>
      <c r="AT352" s="252" t="s">
        <v>209</v>
      </c>
      <c r="AU352" s="252" t="s">
        <v>88</v>
      </c>
      <c r="AV352" s="15" t="s">
        <v>219</v>
      </c>
      <c r="AW352" s="15" t="s">
        <v>31</v>
      </c>
      <c r="AX352" s="15" t="s">
        <v>76</v>
      </c>
      <c r="AY352" s="252" t="s">
        <v>201</v>
      </c>
    </row>
    <row r="353" spans="1:65" s="13" customFormat="1">
      <c r="B353" s="219"/>
      <c r="C353" s="220"/>
      <c r="D353" s="221" t="s">
        <v>209</v>
      </c>
      <c r="E353" s="222" t="s">
        <v>1</v>
      </c>
      <c r="F353" s="223" t="s">
        <v>490</v>
      </c>
      <c r="G353" s="220"/>
      <c r="H353" s="224">
        <v>-2.8000000000000001E-2</v>
      </c>
      <c r="I353" s="225"/>
      <c r="J353" s="220"/>
      <c r="K353" s="220"/>
      <c r="L353" s="226"/>
      <c r="M353" s="227"/>
      <c r="N353" s="228"/>
      <c r="O353" s="228"/>
      <c r="P353" s="228"/>
      <c r="Q353" s="228"/>
      <c r="R353" s="228"/>
      <c r="S353" s="228"/>
      <c r="T353" s="229"/>
      <c r="AT353" s="230" t="s">
        <v>209</v>
      </c>
      <c r="AU353" s="230" t="s">
        <v>88</v>
      </c>
      <c r="AV353" s="13" t="s">
        <v>88</v>
      </c>
      <c r="AW353" s="13" t="s">
        <v>31</v>
      </c>
      <c r="AX353" s="13" t="s">
        <v>76</v>
      </c>
      <c r="AY353" s="230" t="s">
        <v>201</v>
      </c>
    </row>
    <row r="354" spans="1:65" s="14" customFormat="1">
      <c r="B354" s="231"/>
      <c r="C354" s="232"/>
      <c r="D354" s="221" t="s">
        <v>209</v>
      </c>
      <c r="E354" s="233" t="s">
        <v>1</v>
      </c>
      <c r="F354" s="234" t="s">
        <v>232</v>
      </c>
      <c r="G354" s="232"/>
      <c r="H354" s="235">
        <v>21.3</v>
      </c>
      <c r="I354" s="236"/>
      <c r="J354" s="232"/>
      <c r="K354" s="232"/>
      <c r="L354" s="237"/>
      <c r="M354" s="238"/>
      <c r="N354" s="239"/>
      <c r="O354" s="239"/>
      <c r="P354" s="239"/>
      <c r="Q354" s="239"/>
      <c r="R354" s="239"/>
      <c r="S354" s="239"/>
      <c r="T354" s="240"/>
      <c r="AT354" s="241" t="s">
        <v>209</v>
      </c>
      <c r="AU354" s="241" t="s">
        <v>88</v>
      </c>
      <c r="AV354" s="14" t="s">
        <v>207</v>
      </c>
      <c r="AW354" s="14" t="s">
        <v>31</v>
      </c>
      <c r="AX354" s="14" t="s">
        <v>83</v>
      </c>
      <c r="AY354" s="241" t="s">
        <v>201</v>
      </c>
    </row>
    <row r="355" spans="1:65" s="2" customFormat="1" ht="32.25" customHeight="1">
      <c r="A355" s="35"/>
      <c r="B355" s="36"/>
      <c r="C355" s="205" t="s">
        <v>491</v>
      </c>
      <c r="D355" s="205" t="s">
        <v>203</v>
      </c>
      <c r="E355" s="206" t="s">
        <v>492</v>
      </c>
      <c r="F355" s="207" t="s">
        <v>493</v>
      </c>
      <c r="G355" s="208" t="s">
        <v>276</v>
      </c>
      <c r="H355" s="209">
        <v>2.5</v>
      </c>
      <c r="I355" s="210"/>
      <c r="J355" s="211">
        <f>ROUND(I355*H355,2)</f>
        <v>0</v>
      </c>
      <c r="K355" s="212"/>
      <c r="L355" s="40"/>
      <c r="M355" s="213" t="s">
        <v>1</v>
      </c>
      <c r="N355" s="214" t="s">
        <v>42</v>
      </c>
      <c r="O355" s="72"/>
      <c r="P355" s="215">
        <f>O355*H355</f>
        <v>0</v>
      </c>
      <c r="Q355" s="215">
        <v>0.16678000000000001</v>
      </c>
      <c r="R355" s="215">
        <f>Q355*H355</f>
        <v>0.41695000000000004</v>
      </c>
      <c r="S355" s="215">
        <v>0</v>
      </c>
      <c r="T355" s="216">
        <f>S355*H355</f>
        <v>0</v>
      </c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R355" s="217" t="s">
        <v>207</v>
      </c>
      <c r="AT355" s="217" t="s">
        <v>203</v>
      </c>
      <c r="AU355" s="217" t="s">
        <v>88</v>
      </c>
      <c r="AY355" s="18" t="s">
        <v>201</v>
      </c>
      <c r="BE355" s="218">
        <f>IF(N355="základná",J355,0)</f>
        <v>0</v>
      </c>
      <c r="BF355" s="218">
        <f>IF(N355="znížená",J355,0)</f>
        <v>0</v>
      </c>
      <c r="BG355" s="218">
        <f>IF(N355="zákl. prenesená",J355,0)</f>
        <v>0</v>
      </c>
      <c r="BH355" s="218">
        <f>IF(N355="zníž. prenesená",J355,0)</f>
        <v>0</v>
      </c>
      <c r="BI355" s="218">
        <f>IF(N355="nulová",J355,0)</f>
        <v>0</v>
      </c>
      <c r="BJ355" s="18" t="s">
        <v>88</v>
      </c>
      <c r="BK355" s="218">
        <f>ROUND(I355*H355,2)</f>
        <v>0</v>
      </c>
      <c r="BL355" s="18" t="s">
        <v>207</v>
      </c>
      <c r="BM355" s="217" t="s">
        <v>494</v>
      </c>
    </row>
    <row r="356" spans="1:65" s="13" customFormat="1">
      <c r="B356" s="219"/>
      <c r="C356" s="220"/>
      <c r="D356" s="221" t="s">
        <v>209</v>
      </c>
      <c r="E356" s="222" t="s">
        <v>1</v>
      </c>
      <c r="F356" s="223" t="s">
        <v>495</v>
      </c>
      <c r="G356" s="220"/>
      <c r="H356" s="224">
        <v>2.44</v>
      </c>
      <c r="I356" s="225"/>
      <c r="J356" s="220"/>
      <c r="K356" s="220"/>
      <c r="L356" s="226"/>
      <c r="M356" s="227"/>
      <c r="N356" s="228"/>
      <c r="O356" s="228"/>
      <c r="P356" s="228"/>
      <c r="Q356" s="228"/>
      <c r="R356" s="228"/>
      <c r="S356" s="228"/>
      <c r="T356" s="229"/>
      <c r="AT356" s="230" t="s">
        <v>209</v>
      </c>
      <c r="AU356" s="230" t="s">
        <v>88</v>
      </c>
      <c r="AV356" s="13" t="s">
        <v>88</v>
      </c>
      <c r="AW356" s="13" t="s">
        <v>31</v>
      </c>
      <c r="AX356" s="13" t="s">
        <v>76</v>
      </c>
      <c r="AY356" s="230" t="s">
        <v>201</v>
      </c>
    </row>
    <row r="357" spans="1:65" s="13" customFormat="1">
      <c r="B357" s="219"/>
      <c r="C357" s="220"/>
      <c r="D357" s="221" t="s">
        <v>209</v>
      </c>
      <c r="E357" s="222" t="s">
        <v>1</v>
      </c>
      <c r="F357" s="223" t="s">
        <v>496</v>
      </c>
      <c r="G357" s="220"/>
      <c r="H357" s="224">
        <v>0.06</v>
      </c>
      <c r="I357" s="225"/>
      <c r="J357" s="220"/>
      <c r="K357" s="220"/>
      <c r="L357" s="226"/>
      <c r="M357" s="227"/>
      <c r="N357" s="228"/>
      <c r="O357" s="228"/>
      <c r="P357" s="228"/>
      <c r="Q357" s="228"/>
      <c r="R357" s="228"/>
      <c r="S357" s="228"/>
      <c r="T357" s="229"/>
      <c r="AT357" s="230" t="s">
        <v>209</v>
      </c>
      <c r="AU357" s="230" t="s">
        <v>88</v>
      </c>
      <c r="AV357" s="13" t="s">
        <v>88</v>
      </c>
      <c r="AW357" s="13" t="s">
        <v>31</v>
      </c>
      <c r="AX357" s="13" t="s">
        <v>76</v>
      </c>
      <c r="AY357" s="230" t="s">
        <v>201</v>
      </c>
    </row>
    <row r="358" spans="1:65" s="14" customFormat="1">
      <c r="B358" s="231"/>
      <c r="C358" s="232"/>
      <c r="D358" s="221" t="s">
        <v>209</v>
      </c>
      <c r="E358" s="233" t="s">
        <v>1</v>
      </c>
      <c r="F358" s="234" t="s">
        <v>497</v>
      </c>
      <c r="G358" s="232"/>
      <c r="H358" s="235">
        <v>2.5</v>
      </c>
      <c r="I358" s="236"/>
      <c r="J358" s="232"/>
      <c r="K358" s="232"/>
      <c r="L358" s="237"/>
      <c r="M358" s="238"/>
      <c r="N358" s="239"/>
      <c r="O358" s="239"/>
      <c r="P358" s="239"/>
      <c r="Q358" s="239"/>
      <c r="R358" s="239"/>
      <c r="S358" s="239"/>
      <c r="T358" s="240"/>
      <c r="AT358" s="241" t="s">
        <v>209</v>
      </c>
      <c r="AU358" s="241" t="s">
        <v>88</v>
      </c>
      <c r="AV358" s="14" t="s">
        <v>207</v>
      </c>
      <c r="AW358" s="14" t="s">
        <v>31</v>
      </c>
      <c r="AX358" s="14" t="s">
        <v>83</v>
      </c>
      <c r="AY358" s="241" t="s">
        <v>201</v>
      </c>
    </row>
    <row r="359" spans="1:65" s="12" customFormat="1" ht="22.9" customHeight="1">
      <c r="B359" s="189"/>
      <c r="C359" s="190"/>
      <c r="D359" s="191" t="s">
        <v>75</v>
      </c>
      <c r="E359" s="203" t="s">
        <v>207</v>
      </c>
      <c r="F359" s="203" t="s">
        <v>498</v>
      </c>
      <c r="G359" s="190"/>
      <c r="H359" s="190"/>
      <c r="I359" s="193"/>
      <c r="J359" s="204">
        <f>BK359</f>
        <v>0</v>
      </c>
      <c r="K359" s="190"/>
      <c r="L359" s="195"/>
      <c r="M359" s="196"/>
      <c r="N359" s="197"/>
      <c r="O359" s="197"/>
      <c r="P359" s="198">
        <f>SUM(P360:P456)</f>
        <v>0</v>
      </c>
      <c r="Q359" s="197"/>
      <c r="R359" s="198">
        <f>SUM(R360:R456)</f>
        <v>139.97257959999999</v>
      </c>
      <c r="S359" s="197"/>
      <c r="T359" s="199">
        <f>SUM(T360:T456)</f>
        <v>0</v>
      </c>
      <c r="AR359" s="200" t="s">
        <v>83</v>
      </c>
      <c r="AT359" s="201" t="s">
        <v>75</v>
      </c>
      <c r="AU359" s="201" t="s">
        <v>83</v>
      </c>
      <c r="AY359" s="200" t="s">
        <v>201</v>
      </c>
      <c r="BK359" s="202">
        <f>SUM(BK360:BK456)</f>
        <v>0</v>
      </c>
    </row>
    <row r="360" spans="1:65" s="2" customFormat="1" ht="24.75" customHeight="1">
      <c r="A360" s="35"/>
      <c r="B360" s="36"/>
      <c r="C360" s="205" t="s">
        <v>499</v>
      </c>
      <c r="D360" s="205" t="s">
        <v>203</v>
      </c>
      <c r="E360" s="206" t="s">
        <v>500</v>
      </c>
      <c r="F360" s="207" t="s">
        <v>501</v>
      </c>
      <c r="G360" s="208" t="s">
        <v>206</v>
      </c>
      <c r="H360" s="209">
        <v>36</v>
      </c>
      <c r="I360" s="210"/>
      <c r="J360" s="211">
        <f>ROUND(I360*H360,2)</f>
        <v>0</v>
      </c>
      <c r="K360" s="212"/>
      <c r="L360" s="40"/>
      <c r="M360" s="213" t="s">
        <v>1</v>
      </c>
      <c r="N360" s="214" t="s">
        <v>42</v>
      </c>
      <c r="O360" s="72"/>
      <c r="P360" s="215">
        <f>O360*H360</f>
        <v>0</v>
      </c>
      <c r="Q360" s="215">
        <v>2.46536</v>
      </c>
      <c r="R360" s="215">
        <f>Q360*H360</f>
        <v>88.752960000000002</v>
      </c>
      <c r="S360" s="215">
        <v>0</v>
      </c>
      <c r="T360" s="216">
        <f>S360*H360</f>
        <v>0</v>
      </c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R360" s="217" t="s">
        <v>207</v>
      </c>
      <c r="AT360" s="217" t="s">
        <v>203</v>
      </c>
      <c r="AU360" s="217" t="s">
        <v>88</v>
      </c>
      <c r="AY360" s="18" t="s">
        <v>201</v>
      </c>
      <c r="BE360" s="218">
        <f>IF(N360="základná",J360,0)</f>
        <v>0</v>
      </c>
      <c r="BF360" s="218">
        <f>IF(N360="znížená",J360,0)</f>
        <v>0</v>
      </c>
      <c r="BG360" s="218">
        <f>IF(N360="zákl. prenesená",J360,0)</f>
        <v>0</v>
      </c>
      <c r="BH360" s="218">
        <f>IF(N360="zníž. prenesená",J360,0)</f>
        <v>0</v>
      </c>
      <c r="BI360" s="218">
        <f>IF(N360="nulová",J360,0)</f>
        <v>0</v>
      </c>
      <c r="BJ360" s="18" t="s">
        <v>88</v>
      </c>
      <c r="BK360" s="218">
        <f>ROUND(I360*H360,2)</f>
        <v>0</v>
      </c>
      <c r="BL360" s="18" t="s">
        <v>207</v>
      </c>
      <c r="BM360" s="217" t="s">
        <v>502</v>
      </c>
    </row>
    <row r="361" spans="1:65" s="13" customFormat="1" ht="22.5">
      <c r="B361" s="219"/>
      <c r="C361" s="220"/>
      <c r="D361" s="221" t="s">
        <v>209</v>
      </c>
      <c r="E361" s="222" t="s">
        <v>1</v>
      </c>
      <c r="F361" s="223" t="s">
        <v>503</v>
      </c>
      <c r="G361" s="220"/>
      <c r="H361" s="224">
        <v>27.17</v>
      </c>
      <c r="I361" s="225"/>
      <c r="J361" s="220"/>
      <c r="K361" s="220"/>
      <c r="L361" s="226"/>
      <c r="M361" s="227"/>
      <c r="N361" s="228"/>
      <c r="O361" s="228"/>
      <c r="P361" s="228"/>
      <c r="Q361" s="228"/>
      <c r="R361" s="228"/>
      <c r="S361" s="228"/>
      <c r="T361" s="229"/>
      <c r="AT361" s="230" t="s">
        <v>209</v>
      </c>
      <c r="AU361" s="230" t="s">
        <v>88</v>
      </c>
      <c r="AV361" s="13" t="s">
        <v>88</v>
      </c>
      <c r="AW361" s="13" t="s">
        <v>31</v>
      </c>
      <c r="AX361" s="13" t="s">
        <v>76</v>
      </c>
      <c r="AY361" s="230" t="s">
        <v>201</v>
      </c>
    </row>
    <row r="362" spans="1:65" s="13" customFormat="1">
      <c r="B362" s="219"/>
      <c r="C362" s="220"/>
      <c r="D362" s="221" t="s">
        <v>209</v>
      </c>
      <c r="E362" s="222" t="s">
        <v>1</v>
      </c>
      <c r="F362" s="223" t="s">
        <v>504</v>
      </c>
      <c r="G362" s="220"/>
      <c r="H362" s="224">
        <v>2.4830000000000001</v>
      </c>
      <c r="I362" s="225"/>
      <c r="J362" s="220"/>
      <c r="K362" s="220"/>
      <c r="L362" s="226"/>
      <c r="M362" s="227"/>
      <c r="N362" s="228"/>
      <c r="O362" s="228"/>
      <c r="P362" s="228"/>
      <c r="Q362" s="228"/>
      <c r="R362" s="228"/>
      <c r="S362" s="228"/>
      <c r="T362" s="229"/>
      <c r="AT362" s="230" t="s">
        <v>209</v>
      </c>
      <c r="AU362" s="230" t="s">
        <v>88</v>
      </c>
      <c r="AV362" s="13" t="s">
        <v>88</v>
      </c>
      <c r="AW362" s="13" t="s">
        <v>31</v>
      </c>
      <c r="AX362" s="13" t="s">
        <v>76</v>
      </c>
      <c r="AY362" s="230" t="s">
        <v>201</v>
      </c>
    </row>
    <row r="363" spans="1:65" s="13" customFormat="1">
      <c r="B363" s="219"/>
      <c r="C363" s="220"/>
      <c r="D363" s="221" t="s">
        <v>209</v>
      </c>
      <c r="E363" s="222" t="s">
        <v>1</v>
      </c>
      <c r="F363" s="223" t="s">
        <v>505</v>
      </c>
      <c r="G363" s="220"/>
      <c r="H363" s="224">
        <v>6.3460000000000001</v>
      </c>
      <c r="I363" s="225"/>
      <c r="J363" s="220"/>
      <c r="K363" s="220"/>
      <c r="L363" s="226"/>
      <c r="M363" s="227"/>
      <c r="N363" s="228"/>
      <c r="O363" s="228"/>
      <c r="P363" s="228"/>
      <c r="Q363" s="228"/>
      <c r="R363" s="228"/>
      <c r="S363" s="228"/>
      <c r="T363" s="229"/>
      <c r="AT363" s="230" t="s">
        <v>209</v>
      </c>
      <c r="AU363" s="230" t="s">
        <v>88</v>
      </c>
      <c r="AV363" s="13" t="s">
        <v>88</v>
      </c>
      <c r="AW363" s="13" t="s">
        <v>31</v>
      </c>
      <c r="AX363" s="13" t="s">
        <v>76</v>
      </c>
      <c r="AY363" s="230" t="s">
        <v>201</v>
      </c>
    </row>
    <row r="364" spans="1:65" s="15" customFormat="1">
      <c r="B364" s="242"/>
      <c r="C364" s="243"/>
      <c r="D364" s="221" t="s">
        <v>209</v>
      </c>
      <c r="E364" s="244" t="s">
        <v>1</v>
      </c>
      <c r="F364" s="245" t="s">
        <v>240</v>
      </c>
      <c r="G364" s="243"/>
      <c r="H364" s="246">
        <v>35.999000000000002</v>
      </c>
      <c r="I364" s="247"/>
      <c r="J364" s="243"/>
      <c r="K364" s="243"/>
      <c r="L364" s="248"/>
      <c r="M364" s="249"/>
      <c r="N364" s="250"/>
      <c r="O364" s="250"/>
      <c r="P364" s="250"/>
      <c r="Q364" s="250"/>
      <c r="R364" s="250"/>
      <c r="S364" s="250"/>
      <c r="T364" s="251"/>
      <c r="AT364" s="252" t="s">
        <v>209</v>
      </c>
      <c r="AU364" s="252" t="s">
        <v>88</v>
      </c>
      <c r="AV364" s="15" t="s">
        <v>219</v>
      </c>
      <c r="AW364" s="15" t="s">
        <v>31</v>
      </c>
      <c r="AX364" s="15" t="s">
        <v>76</v>
      </c>
      <c r="AY364" s="252" t="s">
        <v>201</v>
      </c>
    </row>
    <row r="365" spans="1:65" s="13" customFormat="1">
      <c r="B365" s="219"/>
      <c r="C365" s="220"/>
      <c r="D365" s="221" t="s">
        <v>209</v>
      </c>
      <c r="E365" s="222" t="s">
        <v>1</v>
      </c>
      <c r="F365" s="223" t="s">
        <v>11</v>
      </c>
      <c r="G365" s="220"/>
      <c r="H365" s="224">
        <v>1E-3</v>
      </c>
      <c r="I365" s="225"/>
      <c r="J365" s="220"/>
      <c r="K365" s="220"/>
      <c r="L365" s="226"/>
      <c r="M365" s="227"/>
      <c r="N365" s="228"/>
      <c r="O365" s="228"/>
      <c r="P365" s="228"/>
      <c r="Q365" s="228"/>
      <c r="R365" s="228"/>
      <c r="S365" s="228"/>
      <c r="T365" s="229"/>
      <c r="AT365" s="230" t="s">
        <v>209</v>
      </c>
      <c r="AU365" s="230" t="s">
        <v>88</v>
      </c>
      <c r="AV365" s="13" t="s">
        <v>88</v>
      </c>
      <c r="AW365" s="13" t="s">
        <v>31</v>
      </c>
      <c r="AX365" s="13" t="s">
        <v>76</v>
      </c>
      <c r="AY365" s="230" t="s">
        <v>201</v>
      </c>
    </row>
    <row r="366" spans="1:65" s="14" customFormat="1">
      <c r="B366" s="231"/>
      <c r="C366" s="232"/>
      <c r="D366" s="221" t="s">
        <v>209</v>
      </c>
      <c r="E366" s="233" t="s">
        <v>1</v>
      </c>
      <c r="F366" s="234" t="s">
        <v>232</v>
      </c>
      <c r="G366" s="232"/>
      <c r="H366" s="235">
        <v>36</v>
      </c>
      <c r="I366" s="236"/>
      <c r="J366" s="232"/>
      <c r="K366" s="232"/>
      <c r="L366" s="237"/>
      <c r="M366" s="238"/>
      <c r="N366" s="239"/>
      <c r="O366" s="239"/>
      <c r="P366" s="239"/>
      <c r="Q366" s="239"/>
      <c r="R366" s="239"/>
      <c r="S366" s="239"/>
      <c r="T366" s="240"/>
      <c r="AT366" s="241" t="s">
        <v>209</v>
      </c>
      <c r="AU366" s="241" t="s">
        <v>88</v>
      </c>
      <c r="AV366" s="14" t="s">
        <v>207</v>
      </c>
      <c r="AW366" s="14" t="s">
        <v>31</v>
      </c>
      <c r="AX366" s="14" t="s">
        <v>83</v>
      </c>
      <c r="AY366" s="241" t="s">
        <v>201</v>
      </c>
    </row>
    <row r="367" spans="1:65" s="2" customFormat="1" ht="16.5" customHeight="1">
      <c r="A367" s="35"/>
      <c r="B367" s="36"/>
      <c r="C367" s="205" t="s">
        <v>506</v>
      </c>
      <c r="D367" s="205" t="s">
        <v>203</v>
      </c>
      <c r="E367" s="206" t="s">
        <v>507</v>
      </c>
      <c r="F367" s="207" t="s">
        <v>508</v>
      </c>
      <c r="G367" s="208" t="s">
        <v>276</v>
      </c>
      <c r="H367" s="209">
        <v>180</v>
      </c>
      <c r="I367" s="210"/>
      <c r="J367" s="211">
        <f>ROUND(I367*H367,2)</f>
        <v>0</v>
      </c>
      <c r="K367" s="212"/>
      <c r="L367" s="40"/>
      <c r="M367" s="213" t="s">
        <v>1</v>
      </c>
      <c r="N367" s="214" t="s">
        <v>42</v>
      </c>
      <c r="O367" s="72"/>
      <c r="P367" s="215">
        <f>O367*H367</f>
        <v>0</v>
      </c>
      <c r="Q367" s="215">
        <v>1.1299999999999999E-3</v>
      </c>
      <c r="R367" s="215">
        <f>Q367*H367</f>
        <v>0.2034</v>
      </c>
      <c r="S367" s="215">
        <v>0</v>
      </c>
      <c r="T367" s="216">
        <f>S367*H367</f>
        <v>0</v>
      </c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R367" s="217" t="s">
        <v>207</v>
      </c>
      <c r="AT367" s="217" t="s">
        <v>203</v>
      </c>
      <c r="AU367" s="217" t="s">
        <v>88</v>
      </c>
      <c r="AY367" s="18" t="s">
        <v>201</v>
      </c>
      <c r="BE367" s="218">
        <f>IF(N367="základná",J367,0)</f>
        <v>0</v>
      </c>
      <c r="BF367" s="218">
        <f>IF(N367="znížená",J367,0)</f>
        <v>0</v>
      </c>
      <c r="BG367" s="218">
        <f>IF(N367="zákl. prenesená",J367,0)</f>
        <v>0</v>
      </c>
      <c r="BH367" s="218">
        <f>IF(N367="zníž. prenesená",J367,0)</f>
        <v>0</v>
      </c>
      <c r="BI367" s="218">
        <f>IF(N367="nulová",J367,0)</f>
        <v>0</v>
      </c>
      <c r="BJ367" s="18" t="s">
        <v>88</v>
      </c>
      <c r="BK367" s="218">
        <f>ROUND(I367*H367,2)</f>
        <v>0</v>
      </c>
      <c r="BL367" s="18" t="s">
        <v>207</v>
      </c>
      <c r="BM367" s="217" t="s">
        <v>509</v>
      </c>
    </row>
    <row r="368" spans="1:65" s="13" customFormat="1" ht="22.5">
      <c r="B368" s="219"/>
      <c r="C368" s="220"/>
      <c r="D368" s="221" t="s">
        <v>209</v>
      </c>
      <c r="E368" s="222" t="s">
        <v>1</v>
      </c>
      <c r="F368" s="223" t="s">
        <v>510</v>
      </c>
      <c r="G368" s="220"/>
      <c r="H368" s="224">
        <v>135.84899999999999</v>
      </c>
      <c r="I368" s="225"/>
      <c r="J368" s="220"/>
      <c r="K368" s="220"/>
      <c r="L368" s="226"/>
      <c r="M368" s="227"/>
      <c r="N368" s="228"/>
      <c r="O368" s="228"/>
      <c r="P368" s="228"/>
      <c r="Q368" s="228"/>
      <c r="R368" s="228"/>
      <c r="S368" s="228"/>
      <c r="T368" s="229"/>
      <c r="AT368" s="230" t="s">
        <v>209</v>
      </c>
      <c r="AU368" s="230" t="s">
        <v>88</v>
      </c>
      <c r="AV368" s="13" t="s">
        <v>88</v>
      </c>
      <c r="AW368" s="13" t="s">
        <v>31</v>
      </c>
      <c r="AX368" s="13" t="s">
        <v>76</v>
      </c>
      <c r="AY368" s="230" t="s">
        <v>201</v>
      </c>
    </row>
    <row r="369" spans="1:65" s="13" customFormat="1">
      <c r="B369" s="219"/>
      <c r="C369" s="220"/>
      <c r="D369" s="221" t="s">
        <v>209</v>
      </c>
      <c r="E369" s="222" t="s">
        <v>1</v>
      </c>
      <c r="F369" s="223" t="s">
        <v>511</v>
      </c>
      <c r="G369" s="220"/>
      <c r="H369" s="224">
        <v>12.413</v>
      </c>
      <c r="I369" s="225"/>
      <c r="J369" s="220"/>
      <c r="K369" s="220"/>
      <c r="L369" s="226"/>
      <c r="M369" s="227"/>
      <c r="N369" s="228"/>
      <c r="O369" s="228"/>
      <c r="P369" s="228"/>
      <c r="Q369" s="228"/>
      <c r="R369" s="228"/>
      <c r="S369" s="228"/>
      <c r="T369" s="229"/>
      <c r="AT369" s="230" t="s">
        <v>209</v>
      </c>
      <c r="AU369" s="230" t="s">
        <v>88</v>
      </c>
      <c r="AV369" s="13" t="s">
        <v>88</v>
      </c>
      <c r="AW369" s="13" t="s">
        <v>31</v>
      </c>
      <c r="AX369" s="13" t="s">
        <v>76</v>
      </c>
      <c r="AY369" s="230" t="s">
        <v>201</v>
      </c>
    </row>
    <row r="370" spans="1:65" s="13" customFormat="1">
      <c r="B370" s="219"/>
      <c r="C370" s="220"/>
      <c r="D370" s="221" t="s">
        <v>209</v>
      </c>
      <c r="E370" s="222" t="s">
        <v>1</v>
      </c>
      <c r="F370" s="223" t="s">
        <v>512</v>
      </c>
      <c r="G370" s="220"/>
      <c r="H370" s="224">
        <v>31.73</v>
      </c>
      <c r="I370" s="225"/>
      <c r="J370" s="220"/>
      <c r="K370" s="220"/>
      <c r="L370" s="226"/>
      <c r="M370" s="227"/>
      <c r="N370" s="228"/>
      <c r="O370" s="228"/>
      <c r="P370" s="228"/>
      <c r="Q370" s="228"/>
      <c r="R370" s="228"/>
      <c r="S370" s="228"/>
      <c r="T370" s="229"/>
      <c r="AT370" s="230" t="s">
        <v>209</v>
      </c>
      <c r="AU370" s="230" t="s">
        <v>88</v>
      </c>
      <c r="AV370" s="13" t="s">
        <v>88</v>
      </c>
      <c r="AW370" s="13" t="s">
        <v>31</v>
      </c>
      <c r="AX370" s="13" t="s">
        <v>76</v>
      </c>
      <c r="AY370" s="230" t="s">
        <v>201</v>
      </c>
    </row>
    <row r="371" spans="1:65" s="15" customFormat="1">
      <c r="B371" s="242"/>
      <c r="C371" s="243"/>
      <c r="D371" s="221" t="s">
        <v>209</v>
      </c>
      <c r="E371" s="244" t="s">
        <v>1</v>
      </c>
      <c r="F371" s="245" t="s">
        <v>240</v>
      </c>
      <c r="G371" s="243"/>
      <c r="H371" s="246">
        <v>179.99199999999999</v>
      </c>
      <c r="I371" s="247"/>
      <c r="J371" s="243"/>
      <c r="K371" s="243"/>
      <c r="L371" s="248"/>
      <c r="M371" s="249"/>
      <c r="N371" s="250"/>
      <c r="O371" s="250"/>
      <c r="P371" s="250"/>
      <c r="Q371" s="250"/>
      <c r="R371" s="250"/>
      <c r="S371" s="250"/>
      <c r="T371" s="251"/>
      <c r="AT371" s="252" t="s">
        <v>209</v>
      </c>
      <c r="AU371" s="252" t="s">
        <v>88</v>
      </c>
      <c r="AV371" s="15" t="s">
        <v>219</v>
      </c>
      <c r="AW371" s="15" t="s">
        <v>31</v>
      </c>
      <c r="AX371" s="15" t="s">
        <v>76</v>
      </c>
      <c r="AY371" s="252" t="s">
        <v>201</v>
      </c>
    </row>
    <row r="372" spans="1:65" s="13" customFormat="1">
      <c r="B372" s="219"/>
      <c r="C372" s="220"/>
      <c r="D372" s="221" t="s">
        <v>209</v>
      </c>
      <c r="E372" s="222" t="s">
        <v>1</v>
      </c>
      <c r="F372" s="223" t="s">
        <v>361</v>
      </c>
      <c r="G372" s="220"/>
      <c r="H372" s="224">
        <v>8.0000000000000002E-3</v>
      </c>
      <c r="I372" s="225"/>
      <c r="J372" s="220"/>
      <c r="K372" s="220"/>
      <c r="L372" s="226"/>
      <c r="M372" s="227"/>
      <c r="N372" s="228"/>
      <c r="O372" s="228"/>
      <c r="P372" s="228"/>
      <c r="Q372" s="228"/>
      <c r="R372" s="228"/>
      <c r="S372" s="228"/>
      <c r="T372" s="229"/>
      <c r="AT372" s="230" t="s">
        <v>209</v>
      </c>
      <c r="AU372" s="230" t="s">
        <v>88</v>
      </c>
      <c r="AV372" s="13" t="s">
        <v>88</v>
      </c>
      <c r="AW372" s="13" t="s">
        <v>31</v>
      </c>
      <c r="AX372" s="13" t="s">
        <v>76</v>
      </c>
      <c r="AY372" s="230" t="s">
        <v>201</v>
      </c>
    </row>
    <row r="373" spans="1:65" s="14" customFormat="1">
      <c r="B373" s="231"/>
      <c r="C373" s="232"/>
      <c r="D373" s="221" t="s">
        <v>209</v>
      </c>
      <c r="E373" s="233" t="s">
        <v>1</v>
      </c>
      <c r="F373" s="234" t="s">
        <v>232</v>
      </c>
      <c r="G373" s="232"/>
      <c r="H373" s="235">
        <v>180</v>
      </c>
      <c r="I373" s="236"/>
      <c r="J373" s="232"/>
      <c r="K373" s="232"/>
      <c r="L373" s="237"/>
      <c r="M373" s="238"/>
      <c r="N373" s="239"/>
      <c r="O373" s="239"/>
      <c r="P373" s="239"/>
      <c r="Q373" s="239"/>
      <c r="R373" s="239"/>
      <c r="S373" s="239"/>
      <c r="T373" s="240"/>
      <c r="AT373" s="241" t="s">
        <v>209</v>
      </c>
      <c r="AU373" s="241" t="s">
        <v>88</v>
      </c>
      <c r="AV373" s="14" t="s">
        <v>207</v>
      </c>
      <c r="AW373" s="14" t="s">
        <v>31</v>
      </c>
      <c r="AX373" s="14" t="s">
        <v>83</v>
      </c>
      <c r="AY373" s="241" t="s">
        <v>201</v>
      </c>
    </row>
    <row r="374" spans="1:65" s="2" customFormat="1" ht="23.25" customHeight="1">
      <c r="A374" s="35"/>
      <c r="B374" s="36"/>
      <c r="C374" s="205" t="s">
        <v>513</v>
      </c>
      <c r="D374" s="205" t="s">
        <v>203</v>
      </c>
      <c r="E374" s="206" t="s">
        <v>514</v>
      </c>
      <c r="F374" s="207" t="s">
        <v>515</v>
      </c>
      <c r="G374" s="208" t="s">
        <v>276</v>
      </c>
      <c r="H374" s="209">
        <v>180</v>
      </c>
      <c r="I374" s="210"/>
      <c r="J374" s="211">
        <f>ROUND(I374*H374,2)</f>
        <v>0</v>
      </c>
      <c r="K374" s="212"/>
      <c r="L374" s="40"/>
      <c r="M374" s="213" t="s">
        <v>1</v>
      </c>
      <c r="N374" s="214" t="s">
        <v>42</v>
      </c>
      <c r="O374" s="72"/>
      <c r="P374" s="215">
        <f>O374*H374</f>
        <v>0</v>
      </c>
      <c r="Q374" s="215">
        <v>0</v>
      </c>
      <c r="R374" s="215">
        <f>Q374*H374</f>
        <v>0</v>
      </c>
      <c r="S374" s="215">
        <v>0</v>
      </c>
      <c r="T374" s="216">
        <f>S374*H374</f>
        <v>0</v>
      </c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R374" s="217" t="s">
        <v>207</v>
      </c>
      <c r="AT374" s="217" t="s">
        <v>203</v>
      </c>
      <c r="AU374" s="217" t="s">
        <v>88</v>
      </c>
      <c r="AY374" s="18" t="s">
        <v>201</v>
      </c>
      <c r="BE374" s="218">
        <f>IF(N374="základná",J374,0)</f>
        <v>0</v>
      </c>
      <c r="BF374" s="218">
        <f>IF(N374="znížená",J374,0)</f>
        <v>0</v>
      </c>
      <c r="BG374" s="218">
        <f>IF(N374="zákl. prenesená",J374,0)</f>
        <v>0</v>
      </c>
      <c r="BH374" s="218">
        <f>IF(N374="zníž. prenesená",J374,0)</f>
        <v>0</v>
      </c>
      <c r="BI374" s="218">
        <f>IF(N374="nulová",J374,0)</f>
        <v>0</v>
      </c>
      <c r="BJ374" s="18" t="s">
        <v>88</v>
      </c>
      <c r="BK374" s="218">
        <f>ROUND(I374*H374,2)</f>
        <v>0</v>
      </c>
      <c r="BL374" s="18" t="s">
        <v>207</v>
      </c>
      <c r="BM374" s="217" t="s">
        <v>516</v>
      </c>
    </row>
    <row r="375" spans="1:65" s="2" customFormat="1" ht="28.5" customHeight="1">
      <c r="A375" s="35"/>
      <c r="B375" s="36"/>
      <c r="C375" s="205" t="s">
        <v>517</v>
      </c>
      <c r="D375" s="205" t="s">
        <v>203</v>
      </c>
      <c r="E375" s="206" t="s">
        <v>518</v>
      </c>
      <c r="F375" s="207" t="s">
        <v>519</v>
      </c>
      <c r="G375" s="208" t="s">
        <v>276</v>
      </c>
      <c r="H375" s="209">
        <v>180</v>
      </c>
      <c r="I375" s="210"/>
      <c r="J375" s="211">
        <f>ROUND(I375*H375,2)</f>
        <v>0</v>
      </c>
      <c r="K375" s="212"/>
      <c r="L375" s="40"/>
      <c r="M375" s="213" t="s">
        <v>1</v>
      </c>
      <c r="N375" s="214" t="s">
        <v>42</v>
      </c>
      <c r="O375" s="72"/>
      <c r="P375" s="215">
        <f>O375*H375</f>
        <v>0</v>
      </c>
      <c r="Q375" s="215">
        <v>2.2799999999999999E-3</v>
      </c>
      <c r="R375" s="215">
        <f>Q375*H375</f>
        <v>0.41039999999999999</v>
      </c>
      <c r="S375" s="215">
        <v>0</v>
      </c>
      <c r="T375" s="216">
        <f>S375*H375</f>
        <v>0</v>
      </c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R375" s="217" t="s">
        <v>207</v>
      </c>
      <c r="AT375" s="217" t="s">
        <v>203</v>
      </c>
      <c r="AU375" s="217" t="s">
        <v>88</v>
      </c>
      <c r="AY375" s="18" t="s">
        <v>201</v>
      </c>
      <c r="BE375" s="218">
        <f>IF(N375="základná",J375,0)</f>
        <v>0</v>
      </c>
      <c r="BF375" s="218">
        <f>IF(N375="znížená",J375,0)</f>
        <v>0</v>
      </c>
      <c r="BG375" s="218">
        <f>IF(N375="zákl. prenesená",J375,0)</f>
        <v>0</v>
      </c>
      <c r="BH375" s="218">
        <f>IF(N375="zníž. prenesená",J375,0)</f>
        <v>0</v>
      </c>
      <c r="BI375" s="218">
        <f>IF(N375="nulová",J375,0)</f>
        <v>0</v>
      </c>
      <c r="BJ375" s="18" t="s">
        <v>88</v>
      </c>
      <c r="BK375" s="218">
        <f>ROUND(I375*H375,2)</f>
        <v>0</v>
      </c>
      <c r="BL375" s="18" t="s">
        <v>207</v>
      </c>
      <c r="BM375" s="217" t="s">
        <v>520</v>
      </c>
    </row>
    <row r="376" spans="1:65" s="2" customFormat="1" ht="25.5" customHeight="1">
      <c r="A376" s="35"/>
      <c r="B376" s="36"/>
      <c r="C376" s="205" t="s">
        <v>521</v>
      </c>
      <c r="D376" s="205" t="s">
        <v>203</v>
      </c>
      <c r="E376" s="206" t="s">
        <v>522</v>
      </c>
      <c r="F376" s="207" t="s">
        <v>523</v>
      </c>
      <c r="G376" s="208" t="s">
        <v>276</v>
      </c>
      <c r="H376" s="209">
        <v>180</v>
      </c>
      <c r="I376" s="210"/>
      <c r="J376" s="211">
        <f>ROUND(I376*H376,2)</f>
        <v>0</v>
      </c>
      <c r="K376" s="212"/>
      <c r="L376" s="40"/>
      <c r="M376" s="213" t="s">
        <v>1</v>
      </c>
      <c r="N376" s="214" t="s">
        <v>42</v>
      </c>
      <c r="O376" s="72"/>
      <c r="P376" s="215">
        <f>O376*H376</f>
        <v>0</v>
      </c>
      <c r="Q376" s="215">
        <v>0</v>
      </c>
      <c r="R376" s="215">
        <f>Q376*H376</f>
        <v>0</v>
      </c>
      <c r="S376" s="215">
        <v>0</v>
      </c>
      <c r="T376" s="216">
        <f>S376*H376</f>
        <v>0</v>
      </c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R376" s="217" t="s">
        <v>207</v>
      </c>
      <c r="AT376" s="217" t="s">
        <v>203</v>
      </c>
      <c r="AU376" s="217" t="s">
        <v>88</v>
      </c>
      <c r="AY376" s="18" t="s">
        <v>201</v>
      </c>
      <c r="BE376" s="218">
        <f>IF(N376="základná",J376,0)</f>
        <v>0</v>
      </c>
      <c r="BF376" s="218">
        <f>IF(N376="znížená",J376,0)</f>
        <v>0</v>
      </c>
      <c r="BG376" s="218">
        <f>IF(N376="zákl. prenesená",J376,0)</f>
        <v>0</v>
      </c>
      <c r="BH376" s="218">
        <f>IF(N376="zníž. prenesená",J376,0)</f>
        <v>0</v>
      </c>
      <c r="BI376" s="218">
        <f>IF(N376="nulová",J376,0)</f>
        <v>0</v>
      </c>
      <c r="BJ376" s="18" t="s">
        <v>88</v>
      </c>
      <c r="BK376" s="218">
        <f>ROUND(I376*H376,2)</f>
        <v>0</v>
      </c>
      <c r="BL376" s="18" t="s">
        <v>207</v>
      </c>
      <c r="BM376" s="217" t="s">
        <v>524</v>
      </c>
    </row>
    <row r="377" spans="1:65" s="2" customFormat="1" ht="28.5" customHeight="1">
      <c r="A377" s="35"/>
      <c r="B377" s="36"/>
      <c r="C377" s="205" t="s">
        <v>525</v>
      </c>
      <c r="D377" s="205" t="s">
        <v>203</v>
      </c>
      <c r="E377" s="206" t="s">
        <v>526</v>
      </c>
      <c r="F377" s="207" t="s">
        <v>527</v>
      </c>
      <c r="G377" s="208" t="s">
        <v>329</v>
      </c>
      <c r="H377" s="209">
        <v>3.24</v>
      </c>
      <c r="I377" s="210"/>
      <c r="J377" s="211">
        <f>ROUND(I377*H377,2)</f>
        <v>0</v>
      </c>
      <c r="K377" s="212"/>
      <c r="L377" s="40"/>
      <c r="M377" s="213" t="s">
        <v>1</v>
      </c>
      <c r="N377" s="214" t="s">
        <v>42</v>
      </c>
      <c r="O377" s="72"/>
      <c r="P377" s="215">
        <f>O377*H377</f>
        <v>0</v>
      </c>
      <c r="Q377" s="215">
        <v>1.0162899999999999</v>
      </c>
      <c r="R377" s="215">
        <f>Q377*H377</f>
        <v>3.2927795999999998</v>
      </c>
      <c r="S377" s="215">
        <v>0</v>
      </c>
      <c r="T377" s="216">
        <f>S377*H377</f>
        <v>0</v>
      </c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R377" s="217" t="s">
        <v>207</v>
      </c>
      <c r="AT377" s="217" t="s">
        <v>203</v>
      </c>
      <c r="AU377" s="217" t="s">
        <v>88</v>
      </c>
      <c r="AY377" s="18" t="s">
        <v>201</v>
      </c>
      <c r="BE377" s="218">
        <f>IF(N377="základná",J377,0)</f>
        <v>0</v>
      </c>
      <c r="BF377" s="218">
        <f>IF(N377="znížená",J377,0)</f>
        <v>0</v>
      </c>
      <c r="BG377" s="218">
        <f>IF(N377="zákl. prenesená",J377,0)</f>
        <v>0</v>
      </c>
      <c r="BH377" s="218">
        <f>IF(N377="zníž. prenesená",J377,0)</f>
        <v>0</v>
      </c>
      <c r="BI377" s="218">
        <f>IF(N377="nulová",J377,0)</f>
        <v>0</v>
      </c>
      <c r="BJ377" s="18" t="s">
        <v>88</v>
      </c>
      <c r="BK377" s="218">
        <f>ROUND(I377*H377,2)</f>
        <v>0</v>
      </c>
      <c r="BL377" s="18" t="s">
        <v>207</v>
      </c>
      <c r="BM377" s="217" t="s">
        <v>528</v>
      </c>
    </row>
    <row r="378" spans="1:65" s="13" customFormat="1">
      <c r="B378" s="219"/>
      <c r="C378" s="220"/>
      <c r="D378" s="221" t="s">
        <v>209</v>
      </c>
      <c r="E378" s="222" t="s">
        <v>1</v>
      </c>
      <c r="F378" s="223" t="s">
        <v>529</v>
      </c>
      <c r="G378" s="220"/>
      <c r="H378" s="224">
        <v>3.24</v>
      </c>
      <c r="I378" s="225"/>
      <c r="J378" s="220"/>
      <c r="K378" s="220"/>
      <c r="L378" s="226"/>
      <c r="M378" s="227"/>
      <c r="N378" s="228"/>
      <c r="O378" s="228"/>
      <c r="P378" s="228"/>
      <c r="Q378" s="228"/>
      <c r="R378" s="228"/>
      <c r="S378" s="228"/>
      <c r="T378" s="229"/>
      <c r="AT378" s="230" t="s">
        <v>209</v>
      </c>
      <c r="AU378" s="230" t="s">
        <v>88</v>
      </c>
      <c r="AV378" s="13" t="s">
        <v>88</v>
      </c>
      <c r="AW378" s="13" t="s">
        <v>31</v>
      </c>
      <c r="AX378" s="13" t="s">
        <v>76</v>
      </c>
      <c r="AY378" s="230" t="s">
        <v>201</v>
      </c>
    </row>
    <row r="379" spans="1:65" s="14" customFormat="1">
      <c r="B379" s="231"/>
      <c r="C379" s="232"/>
      <c r="D379" s="221" t="s">
        <v>209</v>
      </c>
      <c r="E379" s="233" t="s">
        <v>1</v>
      </c>
      <c r="F379" s="234" t="s">
        <v>530</v>
      </c>
      <c r="G379" s="232"/>
      <c r="H379" s="235">
        <v>3.24</v>
      </c>
      <c r="I379" s="236"/>
      <c r="J379" s="232"/>
      <c r="K379" s="232"/>
      <c r="L379" s="237"/>
      <c r="M379" s="238"/>
      <c r="N379" s="239"/>
      <c r="O379" s="239"/>
      <c r="P379" s="239"/>
      <c r="Q379" s="239"/>
      <c r="R379" s="239"/>
      <c r="S379" s="239"/>
      <c r="T379" s="240"/>
      <c r="AT379" s="241" t="s">
        <v>209</v>
      </c>
      <c r="AU379" s="241" t="s">
        <v>88</v>
      </c>
      <c r="AV379" s="14" t="s">
        <v>207</v>
      </c>
      <c r="AW379" s="14" t="s">
        <v>31</v>
      </c>
      <c r="AX379" s="14" t="s">
        <v>83</v>
      </c>
      <c r="AY379" s="241" t="s">
        <v>201</v>
      </c>
    </row>
    <row r="380" spans="1:65" s="2" customFormat="1" ht="23.25" customHeight="1">
      <c r="A380" s="35"/>
      <c r="B380" s="36"/>
      <c r="C380" s="205" t="s">
        <v>531</v>
      </c>
      <c r="D380" s="205" t="s">
        <v>203</v>
      </c>
      <c r="E380" s="206" t="s">
        <v>532</v>
      </c>
      <c r="F380" s="207" t="s">
        <v>533</v>
      </c>
      <c r="G380" s="208" t="s">
        <v>206</v>
      </c>
      <c r="H380" s="209">
        <v>16.7</v>
      </c>
      <c r="I380" s="210"/>
      <c r="J380" s="211">
        <f>ROUND(I380*H380,2)</f>
        <v>0</v>
      </c>
      <c r="K380" s="212"/>
      <c r="L380" s="40"/>
      <c r="M380" s="213" t="s">
        <v>1</v>
      </c>
      <c r="N380" s="214" t="s">
        <v>42</v>
      </c>
      <c r="O380" s="72"/>
      <c r="P380" s="215">
        <f>O380*H380</f>
        <v>0</v>
      </c>
      <c r="Q380" s="215">
        <v>2.4603799999999998</v>
      </c>
      <c r="R380" s="215">
        <f>Q380*H380</f>
        <v>41.088345999999994</v>
      </c>
      <c r="S380" s="215">
        <v>0</v>
      </c>
      <c r="T380" s="216">
        <f>S380*H380</f>
        <v>0</v>
      </c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R380" s="217" t="s">
        <v>207</v>
      </c>
      <c r="AT380" s="217" t="s">
        <v>203</v>
      </c>
      <c r="AU380" s="217" t="s">
        <v>88</v>
      </c>
      <c r="AY380" s="18" t="s">
        <v>201</v>
      </c>
      <c r="BE380" s="218">
        <f>IF(N380="základná",J380,0)</f>
        <v>0</v>
      </c>
      <c r="BF380" s="218">
        <f>IF(N380="znížená",J380,0)</f>
        <v>0</v>
      </c>
      <c r="BG380" s="218">
        <f>IF(N380="zákl. prenesená",J380,0)</f>
        <v>0</v>
      </c>
      <c r="BH380" s="218">
        <f>IF(N380="zníž. prenesená",J380,0)</f>
        <v>0</v>
      </c>
      <c r="BI380" s="218">
        <f>IF(N380="nulová",J380,0)</f>
        <v>0</v>
      </c>
      <c r="BJ380" s="18" t="s">
        <v>88</v>
      </c>
      <c r="BK380" s="218">
        <f>ROUND(I380*H380,2)</f>
        <v>0</v>
      </c>
      <c r="BL380" s="18" t="s">
        <v>207</v>
      </c>
      <c r="BM380" s="217" t="s">
        <v>534</v>
      </c>
    </row>
    <row r="381" spans="1:65" s="13" customFormat="1">
      <c r="B381" s="219"/>
      <c r="C381" s="220"/>
      <c r="D381" s="221" t="s">
        <v>209</v>
      </c>
      <c r="E381" s="222" t="s">
        <v>1</v>
      </c>
      <c r="F381" s="223" t="s">
        <v>535</v>
      </c>
      <c r="G381" s="220"/>
      <c r="H381" s="224">
        <v>6.468</v>
      </c>
      <c r="I381" s="225"/>
      <c r="J381" s="220"/>
      <c r="K381" s="220"/>
      <c r="L381" s="226"/>
      <c r="M381" s="227"/>
      <c r="N381" s="228"/>
      <c r="O381" s="228"/>
      <c r="P381" s="228"/>
      <c r="Q381" s="228"/>
      <c r="R381" s="228"/>
      <c r="S381" s="228"/>
      <c r="T381" s="229"/>
      <c r="AT381" s="230" t="s">
        <v>209</v>
      </c>
      <c r="AU381" s="230" t="s">
        <v>88</v>
      </c>
      <c r="AV381" s="13" t="s">
        <v>88</v>
      </c>
      <c r="AW381" s="13" t="s">
        <v>31</v>
      </c>
      <c r="AX381" s="13" t="s">
        <v>76</v>
      </c>
      <c r="AY381" s="230" t="s">
        <v>201</v>
      </c>
    </row>
    <row r="382" spans="1:65" s="13" customFormat="1">
      <c r="B382" s="219"/>
      <c r="C382" s="220"/>
      <c r="D382" s="221" t="s">
        <v>209</v>
      </c>
      <c r="E382" s="222" t="s">
        <v>1</v>
      </c>
      <c r="F382" s="223" t="s">
        <v>536</v>
      </c>
      <c r="G382" s="220"/>
      <c r="H382" s="224">
        <v>2.3130000000000002</v>
      </c>
      <c r="I382" s="225"/>
      <c r="J382" s="220"/>
      <c r="K382" s="220"/>
      <c r="L382" s="226"/>
      <c r="M382" s="227"/>
      <c r="N382" s="228"/>
      <c r="O382" s="228"/>
      <c r="P382" s="228"/>
      <c r="Q382" s="228"/>
      <c r="R382" s="228"/>
      <c r="S382" s="228"/>
      <c r="T382" s="229"/>
      <c r="AT382" s="230" t="s">
        <v>209</v>
      </c>
      <c r="AU382" s="230" t="s">
        <v>88</v>
      </c>
      <c r="AV382" s="13" t="s">
        <v>88</v>
      </c>
      <c r="AW382" s="13" t="s">
        <v>31</v>
      </c>
      <c r="AX382" s="13" t="s">
        <v>76</v>
      </c>
      <c r="AY382" s="230" t="s">
        <v>201</v>
      </c>
    </row>
    <row r="383" spans="1:65" s="13" customFormat="1">
      <c r="B383" s="219"/>
      <c r="C383" s="220"/>
      <c r="D383" s="221" t="s">
        <v>209</v>
      </c>
      <c r="E383" s="222" t="s">
        <v>1</v>
      </c>
      <c r="F383" s="223" t="s">
        <v>537</v>
      </c>
      <c r="G383" s="220"/>
      <c r="H383" s="224">
        <v>3.0830000000000002</v>
      </c>
      <c r="I383" s="225"/>
      <c r="J383" s="220"/>
      <c r="K383" s="220"/>
      <c r="L383" s="226"/>
      <c r="M383" s="227"/>
      <c r="N383" s="228"/>
      <c r="O383" s="228"/>
      <c r="P383" s="228"/>
      <c r="Q383" s="228"/>
      <c r="R383" s="228"/>
      <c r="S383" s="228"/>
      <c r="T383" s="229"/>
      <c r="AT383" s="230" t="s">
        <v>209</v>
      </c>
      <c r="AU383" s="230" t="s">
        <v>88</v>
      </c>
      <c r="AV383" s="13" t="s">
        <v>88</v>
      </c>
      <c r="AW383" s="13" t="s">
        <v>31</v>
      </c>
      <c r="AX383" s="13" t="s">
        <v>76</v>
      </c>
      <c r="AY383" s="230" t="s">
        <v>201</v>
      </c>
    </row>
    <row r="384" spans="1:65" s="13" customFormat="1">
      <c r="B384" s="219"/>
      <c r="C384" s="220"/>
      <c r="D384" s="221" t="s">
        <v>209</v>
      </c>
      <c r="E384" s="222" t="s">
        <v>1</v>
      </c>
      <c r="F384" s="223" t="s">
        <v>538</v>
      </c>
      <c r="G384" s="220"/>
      <c r="H384" s="224">
        <v>2.2050000000000001</v>
      </c>
      <c r="I384" s="225"/>
      <c r="J384" s="220"/>
      <c r="K384" s="220"/>
      <c r="L384" s="226"/>
      <c r="M384" s="227"/>
      <c r="N384" s="228"/>
      <c r="O384" s="228"/>
      <c r="P384" s="228"/>
      <c r="Q384" s="228"/>
      <c r="R384" s="228"/>
      <c r="S384" s="228"/>
      <c r="T384" s="229"/>
      <c r="AT384" s="230" t="s">
        <v>209</v>
      </c>
      <c r="AU384" s="230" t="s">
        <v>88</v>
      </c>
      <c r="AV384" s="13" t="s">
        <v>88</v>
      </c>
      <c r="AW384" s="13" t="s">
        <v>31</v>
      </c>
      <c r="AX384" s="13" t="s">
        <v>76</v>
      </c>
      <c r="AY384" s="230" t="s">
        <v>201</v>
      </c>
    </row>
    <row r="385" spans="1:65" s="15" customFormat="1">
      <c r="B385" s="242"/>
      <c r="C385" s="243"/>
      <c r="D385" s="221" t="s">
        <v>209</v>
      </c>
      <c r="E385" s="244" t="s">
        <v>1</v>
      </c>
      <c r="F385" s="245" t="s">
        <v>240</v>
      </c>
      <c r="G385" s="243"/>
      <c r="H385" s="246">
        <v>14.069000000000001</v>
      </c>
      <c r="I385" s="247"/>
      <c r="J385" s="243"/>
      <c r="K385" s="243"/>
      <c r="L385" s="248"/>
      <c r="M385" s="249"/>
      <c r="N385" s="250"/>
      <c r="O385" s="250"/>
      <c r="P385" s="250"/>
      <c r="Q385" s="250"/>
      <c r="R385" s="250"/>
      <c r="S385" s="250"/>
      <c r="T385" s="251"/>
      <c r="AT385" s="252" t="s">
        <v>209</v>
      </c>
      <c r="AU385" s="252" t="s">
        <v>88</v>
      </c>
      <c r="AV385" s="15" t="s">
        <v>219</v>
      </c>
      <c r="AW385" s="15" t="s">
        <v>31</v>
      </c>
      <c r="AX385" s="15" t="s">
        <v>76</v>
      </c>
      <c r="AY385" s="252" t="s">
        <v>201</v>
      </c>
    </row>
    <row r="386" spans="1:65" s="13" customFormat="1">
      <c r="B386" s="219"/>
      <c r="C386" s="220"/>
      <c r="D386" s="221" t="s">
        <v>209</v>
      </c>
      <c r="E386" s="222" t="s">
        <v>1</v>
      </c>
      <c r="F386" s="223" t="s">
        <v>539</v>
      </c>
      <c r="G386" s="220"/>
      <c r="H386" s="224">
        <v>1.383</v>
      </c>
      <c r="I386" s="225"/>
      <c r="J386" s="220"/>
      <c r="K386" s="220"/>
      <c r="L386" s="226"/>
      <c r="M386" s="227"/>
      <c r="N386" s="228"/>
      <c r="O386" s="228"/>
      <c r="P386" s="228"/>
      <c r="Q386" s="228"/>
      <c r="R386" s="228"/>
      <c r="S386" s="228"/>
      <c r="T386" s="229"/>
      <c r="AT386" s="230" t="s">
        <v>209</v>
      </c>
      <c r="AU386" s="230" t="s">
        <v>88</v>
      </c>
      <c r="AV386" s="13" t="s">
        <v>88</v>
      </c>
      <c r="AW386" s="13" t="s">
        <v>31</v>
      </c>
      <c r="AX386" s="13" t="s">
        <v>76</v>
      </c>
      <c r="AY386" s="230" t="s">
        <v>201</v>
      </c>
    </row>
    <row r="387" spans="1:65" s="13" customFormat="1">
      <c r="B387" s="219"/>
      <c r="C387" s="220"/>
      <c r="D387" s="221" t="s">
        <v>209</v>
      </c>
      <c r="E387" s="222" t="s">
        <v>1</v>
      </c>
      <c r="F387" s="223" t="s">
        <v>540</v>
      </c>
      <c r="G387" s="220"/>
      <c r="H387" s="224">
        <v>1.2250000000000001</v>
      </c>
      <c r="I387" s="225"/>
      <c r="J387" s="220"/>
      <c r="K387" s="220"/>
      <c r="L387" s="226"/>
      <c r="M387" s="227"/>
      <c r="N387" s="228"/>
      <c r="O387" s="228"/>
      <c r="P387" s="228"/>
      <c r="Q387" s="228"/>
      <c r="R387" s="228"/>
      <c r="S387" s="228"/>
      <c r="T387" s="229"/>
      <c r="AT387" s="230" t="s">
        <v>209</v>
      </c>
      <c r="AU387" s="230" t="s">
        <v>88</v>
      </c>
      <c r="AV387" s="13" t="s">
        <v>88</v>
      </c>
      <c r="AW387" s="13" t="s">
        <v>31</v>
      </c>
      <c r="AX387" s="13" t="s">
        <v>76</v>
      </c>
      <c r="AY387" s="230" t="s">
        <v>201</v>
      </c>
    </row>
    <row r="388" spans="1:65" s="15" customFormat="1">
      <c r="B388" s="242"/>
      <c r="C388" s="243"/>
      <c r="D388" s="221" t="s">
        <v>209</v>
      </c>
      <c r="E388" s="244" t="s">
        <v>1</v>
      </c>
      <c r="F388" s="245" t="s">
        <v>240</v>
      </c>
      <c r="G388" s="243"/>
      <c r="H388" s="246">
        <v>2.6080000000000001</v>
      </c>
      <c r="I388" s="247"/>
      <c r="J388" s="243"/>
      <c r="K388" s="243"/>
      <c r="L388" s="248"/>
      <c r="M388" s="249"/>
      <c r="N388" s="250"/>
      <c r="O388" s="250"/>
      <c r="P388" s="250"/>
      <c r="Q388" s="250"/>
      <c r="R388" s="250"/>
      <c r="S388" s="250"/>
      <c r="T388" s="251"/>
      <c r="AT388" s="252" t="s">
        <v>209</v>
      </c>
      <c r="AU388" s="252" t="s">
        <v>88</v>
      </c>
      <c r="AV388" s="15" t="s">
        <v>219</v>
      </c>
      <c r="AW388" s="15" t="s">
        <v>31</v>
      </c>
      <c r="AX388" s="15" t="s">
        <v>76</v>
      </c>
      <c r="AY388" s="252" t="s">
        <v>201</v>
      </c>
    </row>
    <row r="389" spans="1:65" s="13" customFormat="1">
      <c r="B389" s="219"/>
      <c r="C389" s="220"/>
      <c r="D389" s="221" t="s">
        <v>209</v>
      </c>
      <c r="E389" s="222" t="s">
        <v>1</v>
      </c>
      <c r="F389" s="223" t="s">
        <v>541</v>
      </c>
      <c r="G389" s="220"/>
      <c r="H389" s="224">
        <v>0.04</v>
      </c>
      <c r="I389" s="225"/>
      <c r="J389" s="220"/>
      <c r="K389" s="220"/>
      <c r="L389" s="226"/>
      <c r="M389" s="227"/>
      <c r="N389" s="228"/>
      <c r="O389" s="228"/>
      <c r="P389" s="228"/>
      <c r="Q389" s="228"/>
      <c r="R389" s="228"/>
      <c r="S389" s="228"/>
      <c r="T389" s="229"/>
      <c r="AT389" s="230" t="s">
        <v>209</v>
      </c>
      <c r="AU389" s="230" t="s">
        <v>88</v>
      </c>
      <c r="AV389" s="13" t="s">
        <v>88</v>
      </c>
      <c r="AW389" s="13" t="s">
        <v>31</v>
      </c>
      <c r="AX389" s="13" t="s">
        <v>76</v>
      </c>
      <c r="AY389" s="230" t="s">
        <v>201</v>
      </c>
    </row>
    <row r="390" spans="1:65" s="13" customFormat="1">
      <c r="B390" s="219"/>
      <c r="C390" s="220"/>
      <c r="D390" s="221" t="s">
        <v>209</v>
      </c>
      <c r="E390" s="222" t="s">
        <v>1</v>
      </c>
      <c r="F390" s="223" t="s">
        <v>542</v>
      </c>
      <c r="G390" s="220"/>
      <c r="H390" s="224">
        <v>-1.7000000000000001E-2</v>
      </c>
      <c r="I390" s="225"/>
      <c r="J390" s="220"/>
      <c r="K390" s="220"/>
      <c r="L390" s="226"/>
      <c r="M390" s="227"/>
      <c r="N390" s="228"/>
      <c r="O390" s="228"/>
      <c r="P390" s="228"/>
      <c r="Q390" s="228"/>
      <c r="R390" s="228"/>
      <c r="S390" s="228"/>
      <c r="T390" s="229"/>
      <c r="AT390" s="230" t="s">
        <v>209</v>
      </c>
      <c r="AU390" s="230" t="s">
        <v>88</v>
      </c>
      <c r="AV390" s="13" t="s">
        <v>88</v>
      </c>
      <c r="AW390" s="13" t="s">
        <v>31</v>
      </c>
      <c r="AX390" s="13" t="s">
        <v>76</v>
      </c>
      <c r="AY390" s="230" t="s">
        <v>201</v>
      </c>
    </row>
    <row r="391" spans="1:65" s="14" customFormat="1">
      <c r="B391" s="231"/>
      <c r="C391" s="232"/>
      <c r="D391" s="221" t="s">
        <v>209</v>
      </c>
      <c r="E391" s="233" t="s">
        <v>1</v>
      </c>
      <c r="F391" s="234" t="s">
        <v>212</v>
      </c>
      <c r="G391" s="232"/>
      <c r="H391" s="235">
        <v>16.7</v>
      </c>
      <c r="I391" s="236"/>
      <c r="J391" s="232"/>
      <c r="K391" s="232"/>
      <c r="L391" s="237"/>
      <c r="M391" s="238"/>
      <c r="N391" s="239"/>
      <c r="O391" s="239"/>
      <c r="P391" s="239"/>
      <c r="Q391" s="239"/>
      <c r="R391" s="239"/>
      <c r="S391" s="239"/>
      <c r="T391" s="240"/>
      <c r="AT391" s="241" t="s">
        <v>209</v>
      </c>
      <c r="AU391" s="241" t="s">
        <v>88</v>
      </c>
      <c r="AV391" s="14" t="s">
        <v>207</v>
      </c>
      <c r="AW391" s="14" t="s">
        <v>31</v>
      </c>
      <c r="AX391" s="14" t="s">
        <v>83</v>
      </c>
      <c r="AY391" s="241" t="s">
        <v>201</v>
      </c>
    </row>
    <row r="392" spans="1:65" s="2" customFormat="1" ht="29.25" customHeight="1">
      <c r="A392" s="35"/>
      <c r="B392" s="36"/>
      <c r="C392" s="205" t="s">
        <v>543</v>
      </c>
      <c r="D392" s="205" t="s">
        <v>203</v>
      </c>
      <c r="E392" s="206" t="s">
        <v>544</v>
      </c>
      <c r="F392" s="207" t="s">
        <v>545</v>
      </c>
      <c r="G392" s="208" t="s">
        <v>276</v>
      </c>
      <c r="H392" s="209">
        <v>115</v>
      </c>
      <c r="I392" s="210"/>
      <c r="J392" s="211">
        <f>ROUND(I392*H392,2)</f>
        <v>0</v>
      </c>
      <c r="K392" s="212"/>
      <c r="L392" s="40"/>
      <c r="M392" s="213" t="s">
        <v>1</v>
      </c>
      <c r="N392" s="214" t="s">
        <v>42</v>
      </c>
      <c r="O392" s="72"/>
      <c r="P392" s="215">
        <f>O392*H392</f>
        <v>0</v>
      </c>
      <c r="Q392" s="215">
        <v>3.4399999999999999E-3</v>
      </c>
      <c r="R392" s="215">
        <f>Q392*H392</f>
        <v>0.39560000000000001</v>
      </c>
      <c r="S392" s="215">
        <v>0</v>
      </c>
      <c r="T392" s="216">
        <f>S392*H392</f>
        <v>0</v>
      </c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R392" s="217" t="s">
        <v>207</v>
      </c>
      <c r="AT392" s="217" t="s">
        <v>203</v>
      </c>
      <c r="AU392" s="217" t="s">
        <v>88</v>
      </c>
      <c r="AY392" s="18" t="s">
        <v>201</v>
      </c>
      <c r="BE392" s="218">
        <f>IF(N392="základná",J392,0)</f>
        <v>0</v>
      </c>
      <c r="BF392" s="218">
        <f>IF(N392="znížená",J392,0)</f>
        <v>0</v>
      </c>
      <c r="BG392" s="218">
        <f>IF(N392="zákl. prenesená",J392,0)</f>
        <v>0</v>
      </c>
      <c r="BH392" s="218">
        <f>IF(N392="zníž. prenesená",J392,0)</f>
        <v>0</v>
      </c>
      <c r="BI392" s="218">
        <f>IF(N392="nulová",J392,0)</f>
        <v>0</v>
      </c>
      <c r="BJ392" s="18" t="s">
        <v>88</v>
      </c>
      <c r="BK392" s="218">
        <f>ROUND(I392*H392,2)</f>
        <v>0</v>
      </c>
      <c r="BL392" s="18" t="s">
        <v>207</v>
      </c>
      <c r="BM392" s="217" t="s">
        <v>546</v>
      </c>
    </row>
    <row r="393" spans="1:65" s="13" customFormat="1">
      <c r="B393" s="219"/>
      <c r="C393" s="220"/>
      <c r="D393" s="221" t="s">
        <v>209</v>
      </c>
      <c r="E393" s="222" t="s">
        <v>1</v>
      </c>
      <c r="F393" s="223" t="s">
        <v>547</v>
      </c>
      <c r="G393" s="220"/>
      <c r="H393" s="224">
        <v>43.12</v>
      </c>
      <c r="I393" s="225"/>
      <c r="J393" s="220"/>
      <c r="K393" s="220"/>
      <c r="L393" s="226"/>
      <c r="M393" s="227"/>
      <c r="N393" s="228"/>
      <c r="O393" s="228"/>
      <c r="P393" s="228"/>
      <c r="Q393" s="228"/>
      <c r="R393" s="228"/>
      <c r="S393" s="228"/>
      <c r="T393" s="229"/>
      <c r="AT393" s="230" t="s">
        <v>209</v>
      </c>
      <c r="AU393" s="230" t="s">
        <v>88</v>
      </c>
      <c r="AV393" s="13" t="s">
        <v>88</v>
      </c>
      <c r="AW393" s="13" t="s">
        <v>31</v>
      </c>
      <c r="AX393" s="13" t="s">
        <v>76</v>
      </c>
      <c r="AY393" s="230" t="s">
        <v>201</v>
      </c>
    </row>
    <row r="394" spans="1:65" s="13" customFormat="1">
      <c r="B394" s="219"/>
      <c r="C394" s="220"/>
      <c r="D394" s="221" t="s">
        <v>209</v>
      </c>
      <c r="E394" s="222" t="s">
        <v>1</v>
      </c>
      <c r="F394" s="223" t="s">
        <v>548</v>
      </c>
      <c r="G394" s="220"/>
      <c r="H394" s="224">
        <v>15.417999999999999</v>
      </c>
      <c r="I394" s="225"/>
      <c r="J394" s="220"/>
      <c r="K394" s="220"/>
      <c r="L394" s="226"/>
      <c r="M394" s="227"/>
      <c r="N394" s="228"/>
      <c r="O394" s="228"/>
      <c r="P394" s="228"/>
      <c r="Q394" s="228"/>
      <c r="R394" s="228"/>
      <c r="S394" s="228"/>
      <c r="T394" s="229"/>
      <c r="AT394" s="230" t="s">
        <v>209</v>
      </c>
      <c r="AU394" s="230" t="s">
        <v>88</v>
      </c>
      <c r="AV394" s="13" t="s">
        <v>88</v>
      </c>
      <c r="AW394" s="13" t="s">
        <v>31</v>
      </c>
      <c r="AX394" s="13" t="s">
        <v>76</v>
      </c>
      <c r="AY394" s="230" t="s">
        <v>201</v>
      </c>
    </row>
    <row r="395" spans="1:65" s="13" customFormat="1">
      <c r="B395" s="219"/>
      <c r="C395" s="220"/>
      <c r="D395" s="221" t="s">
        <v>209</v>
      </c>
      <c r="E395" s="222" t="s">
        <v>1</v>
      </c>
      <c r="F395" s="223" t="s">
        <v>549</v>
      </c>
      <c r="G395" s="220"/>
      <c r="H395" s="224">
        <v>20.55</v>
      </c>
      <c r="I395" s="225"/>
      <c r="J395" s="220"/>
      <c r="K395" s="220"/>
      <c r="L395" s="226"/>
      <c r="M395" s="227"/>
      <c r="N395" s="228"/>
      <c r="O395" s="228"/>
      <c r="P395" s="228"/>
      <c r="Q395" s="228"/>
      <c r="R395" s="228"/>
      <c r="S395" s="228"/>
      <c r="T395" s="229"/>
      <c r="AT395" s="230" t="s">
        <v>209</v>
      </c>
      <c r="AU395" s="230" t="s">
        <v>88</v>
      </c>
      <c r="AV395" s="13" t="s">
        <v>88</v>
      </c>
      <c r="AW395" s="13" t="s">
        <v>31</v>
      </c>
      <c r="AX395" s="13" t="s">
        <v>76</v>
      </c>
      <c r="AY395" s="230" t="s">
        <v>201</v>
      </c>
    </row>
    <row r="396" spans="1:65" s="13" customFormat="1">
      <c r="B396" s="219"/>
      <c r="C396" s="220"/>
      <c r="D396" s="221" t="s">
        <v>209</v>
      </c>
      <c r="E396" s="222" t="s">
        <v>1</v>
      </c>
      <c r="F396" s="223" t="s">
        <v>550</v>
      </c>
      <c r="G396" s="220"/>
      <c r="H396" s="224">
        <v>14.7</v>
      </c>
      <c r="I396" s="225"/>
      <c r="J396" s="220"/>
      <c r="K396" s="220"/>
      <c r="L396" s="226"/>
      <c r="M396" s="227"/>
      <c r="N396" s="228"/>
      <c r="O396" s="228"/>
      <c r="P396" s="228"/>
      <c r="Q396" s="228"/>
      <c r="R396" s="228"/>
      <c r="S396" s="228"/>
      <c r="T396" s="229"/>
      <c r="AT396" s="230" t="s">
        <v>209</v>
      </c>
      <c r="AU396" s="230" t="s">
        <v>88</v>
      </c>
      <c r="AV396" s="13" t="s">
        <v>88</v>
      </c>
      <c r="AW396" s="13" t="s">
        <v>31</v>
      </c>
      <c r="AX396" s="13" t="s">
        <v>76</v>
      </c>
      <c r="AY396" s="230" t="s">
        <v>201</v>
      </c>
    </row>
    <row r="397" spans="1:65" s="15" customFormat="1">
      <c r="B397" s="242"/>
      <c r="C397" s="243"/>
      <c r="D397" s="221" t="s">
        <v>209</v>
      </c>
      <c r="E397" s="244" t="s">
        <v>1</v>
      </c>
      <c r="F397" s="245" t="s">
        <v>240</v>
      </c>
      <c r="G397" s="243"/>
      <c r="H397" s="246">
        <v>93.787999999999997</v>
      </c>
      <c r="I397" s="247"/>
      <c r="J397" s="243"/>
      <c r="K397" s="243"/>
      <c r="L397" s="248"/>
      <c r="M397" s="249"/>
      <c r="N397" s="250"/>
      <c r="O397" s="250"/>
      <c r="P397" s="250"/>
      <c r="Q397" s="250"/>
      <c r="R397" s="250"/>
      <c r="S397" s="250"/>
      <c r="T397" s="251"/>
      <c r="AT397" s="252" t="s">
        <v>209</v>
      </c>
      <c r="AU397" s="252" t="s">
        <v>88</v>
      </c>
      <c r="AV397" s="15" t="s">
        <v>219</v>
      </c>
      <c r="AW397" s="15" t="s">
        <v>31</v>
      </c>
      <c r="AX397" s="15" t="s">
        <v>76</v>
      </c>
      <c r="AY397" s="252" t="s">
        <v>201</v>
      </c>
    </row>
    <row r="398" spans="1:65" s="13" customFormat="1">
      <c r="B398" s="219"/>
      <c r="C398" s="220"/>
      <c r="D398" s="221" t="s">
        <v>209</v>
      </c>
      <c r="E398" s="222" t="s">
        <v>1</v>
      </c>
      <c r="F398" s="223" t="s">
        <v>551</v>
      </c>
      <c r="G398" s="220"/>
      <c r="H398" s="224">
        <v>11.06</v>
      </c>
      <c r="I398" s="225"/>
      <c r="J398" s="220"/>
      <c r="K398" s="220"/>
      <c r="L398" s="226"/>
      <c r="M398" s="227"/>
      <c r="N398" s="228"/>
      <c r="O398" s="228"/>
      <c r="P398" s="228"/>
      <c r="Q398" s="228"/>
      <c r="R398" s="228"/>
      <c r="S398" s="228"/>
      <c r="T398" s="229"/>
      <c r="AT398" s="230" t="s">
        <v>209</v>
      </c>
      <c r="AU398" s="230" t="s">
        <v>88</v>
      </c>
      <c r="AV398" s="13" t="s">
        <v>88</v>
      </c>
      <c r="AW398" s="13" t="s">
        <v>31</v>
      </c>
      <c r="AX398" s="13" t="s">
        <v>76</v>
      </c>
      <c r="AY398" s="230" t="s">
        <v>201</v>
      </c>
    </row>
    <row r="399" spans="1:65" s="13" customFormat="1">
      <c r="B399" s="219"/>
      <c r="C399" s="220"/>
      <c r="D399" s="221" t="s">
        <v>209</v>
      </c>
      <c r="E399" s="222" t="s">
        <v>1</v>
      </c>
      <c r="F399" s="223" t="s">
        <v>552</v>
      </c>
      <c r="G399" s="220"/>
      <c r="H399" s="224">
        <v>9.8000000000000007</v>
      </c>
      <c r="I399" s="225"/>
      <c r="J399" s="220"/>
      <c r="K399" s="220"/>
      <c r="L399" s="226"/>
      <c r="M399" s="227"/>
      <c r="N399" s="228"/>
      <c r="O399" s="228"/>
      <c r="P399" s="228"/>
      <c r="Q399" s="228"/>
      <c r="R399" s="228"/>
      <c r="S399" s="228"/>
      <c r="T399" s="229"/>
      <c r="AT399" s="230" t="s">
        <v>209</v>
      </c>
      <c r="AU399" s="230" t="s">
        <v>88</v>
      </c>
      <c r="AV399" s="13" t="s">
        <v>88</v>
      </c>
      <c r="AW399" s="13" t="s">
        <v>31</v>
      </c>
      <c r="AX399" s="13" t="s">
        <v>76</v>
      </c>
      <c r="AY399" s="230" t="s">
        <v>201</v>
      </c>
    </row>
    <row r="400" spans="1:65" s="15" customFormat="1">
      <c r="B400" s="242"/>
      <c r="C400" s="243"/>
      <c r="D400" s="221" t="s">
        <v>209</v>
      </c>
      <c r="E400" s="244" t="s">
        <v>1</v>
      </c>
      <c r="F400" s="245" t="s">
        <v>240</v>
      </c>
      <c r="G400" s="243"/>
      <c r="H400" s="246">
        <v>20.86</v>
      </c>
      <c r="I400" s="247"/>
      <c r="J400" s="243"/>
      <c r="K400" s="243"/>
      <c r="L400" s="248"/>
      <c r="M400" s="249"/>
      <c r="N400" s="250"/>
      <c r="O400" s="250"/>
      <c r="P400" s="250"/>
      <c r="Q400" s="250"/>
      <c r="R400" s="250"/>
      <c r="S400" s="250"/>
      <c r="T400" s="251"/>
      <c r="AT400" s="252" t="s">
        <v>209</v>
      </c>
      <c r="AU400" s="252" t="s">
        <v>88</v>
      </c>
      <c r="AV400" s="15" t="s">
        <v>219</v>
      </c>
      <c r="AW400" s="15" t="s">
        <v>31</v>
      </c>
      <c r="AX400" s="15" t="s">
        <v>76</v>
      </c>
      <c r="AY400" s="252" t="s">
        <v>201</v>
      </c>
    </row>
    <row r="401" spans="1:65" s="13" customFormat="1">
      <c r="B401" s="219"/>
      <c r="C401" s="220"/>
      <c r="D401" s="221" t="s">
        <v>209</v>
      </c>
      <c r="E401" s="222" t="s">
        <v>1</v>
      </c>
      <c r="F401" s="223" t="s">
        <v>553</v>
      </c>
      <c r="G401" s="220"/>
      <c r="H401" s="224">
        <v>0.4</v>
      </c>
      <c r="I401" s="225"/>
      <c r="J401" s="220"/>
      <c r="K401" s="220"/>
      <c r="L401" s="226"/>
      <c r="M401" s="227"/>
      <c r="N401" s="228"/>
      <c r="O401" s="228"/>
      <c r="P401" s="228"/>
      <c r="Q401" s="228"/>
      <c r="R401" s="228"/>
      <c r="S401" s="228"/>
      <c r="T401" s="229"/>
      <c r="AT401" s="230" t="s">
        <v>209</v>
      </c>
      <c r="AU401" s="230" t="s">
        <v>88</v>
      </c>
      <c r="AV401" s="13" t="s">
        <v>88</v>
      </c>
      <c r="AW401" s="13" t="s">
        <v>31</v>
      </c>
      <c r="AX401" s="13" t="s">
        <v>76</v>
      </c>
      <c r="AY401" s="230" t="s">
        <v>201</v>
      </c>
    </row>
    <row r="402" spans="1:65" s="13" customFormat="1">
      <c r="B402" s="219"/>
      <c r="C402" s="220"/>
      <c r="D402" s="221" t="s">
        <v>209</v>
      </c>
      <c r="E402" s="222" t="s">
        <v>1</v>
      </c>
      <c r="F402" s="223" t="s">
        <v>554</v>
      </c>
      <c r="G402" s="220"/>
      <c r="H402" s="224">
        <v>-4.8000000000000001E-2</v>
      </c>
      <c r="I402" s="225"/>
      <c r="J402" s="220"/>
      <c r="K402" s="220"/>
      <c r="L402" s="226"/>
      <c r="M402" s="227"/>
      <c r="N402" s="228"/>
      <c r="O402" s="228"/>
      <c r="P402" s="228"/>
      <c r="Q402" s="228"/>
      <c r="R402" s="228"/>
      <c r="S402" s="228"/>
      <c r="T402" s="229"/>
      <c r="AT402" s="230" t="s">
        <v>209</v>
      </c>
      <c r="AU402" s="230" t="s">
        <v>88</v>
      </c>
      <c r="AV402" s="13" t="s">
        <v>88</v>
      </c>
      <c r="AW402" s="13" t="s">
        <v>31</v>
      </c>
      <c r="AX402" s="13" t="s">
        <v>76</v>
      </c>
      <c r="AY402" s="230" t="s">
        <v>201</v>
      </c>
    </row>
    <row r="403" spans="1:65" s="14" customFormat="1">
      <c r="B403" s="231"/>
      <c r="C403" s="232"/>
      <c r="D403" s="221" t="s">
        <v>209</v>
      </c>
      <c r="E403" s="233" t="s">
        <v>1</v>
      </c>
      <c r="F403" s="234" t="s">
        <v>212</v>
      </c>
      <c r="G403" s="232"/>
      <c r="H403" s="235">
        <v>115</v>
      </c>
      <c r="I403" s="236"/>
      <c r="J403" s="232"/>
      <c r="K403" s="232"/>
      <c r="L403" s="237"/>
      <c r="M403" s="238"/>
      <c r="N403" s="239"/>
      <c r="O403" s="239"/>
      <c r="P403" s="239"/>
      <c r="Q403" s="239"/>
      <c r="R403" s="239"/>
      <c r="S403" s="239"/>
      <c r="T403" s="240"/>
      <c r="AT403" s="241" t="s">
        <v>209</v>
      </c>
      <c r="AU403" s="241" t="s">
        <v>88</v>
      </c>
      <c r="AV403" s="14" t="s">
        <v>207</v>
      </c>
      <c r="AW403" s="14" t="s">
        <v>31</v>
      </c>
      <c r="AX403" s="14" t="s">
        <v>83</v>
      </c>
      <c r="AY403" s="241" t="s">
        <v>201</v>
      </c>
    </row>
    <row r="404" spans="1:65" s="2" customFormat="1" ht="30" customHeight="1">
      <c r="A404" s="35"/>
      <c r="B404" s="36"/>
      <c r="C404" s="205" t="s">
        <v>555</v>
      </c>
      <c r="D404" s="205" t="s">
        <v>203</v>
      </c>
      <c r="E404" s="206" t="s">
        <v>556</v>
      </c>
      <c r="F404" s="207" t="s">
        <v>557</v>
      </c>
      <c r="G404" s="208" t="s">
        <v>276</v>
      </c>
      <c r="H404" s="209">
        <v>115</v>
      </c>
      <c r="I404" s="210"/>
      <c r="J404" s="211">
        <f>ROUND(I404*H404,2)</f>
        <v>0</v>
      </c>
      <c r="K404" s="212"/>
      <c r="L404" s="40"/>
      <c r="M404" s="213" t="s">
        <v>1</v>
      </c>
      <c r="N404" s="214" t="s">
        <v>42</v>
      </c>
      <c r="O404" s="72"/>
      <c r="P404" s="215">
        <f>O404*H404</f>
        <v>0</v>
      </c>
      <c r="Q404" s="215">
        <v>0</v>
      </c>
      <c r="R404" s="215">
        <f>Q404*H404</f>
        <v>0</v>
      </c>
      <c r="S404" s="215">
        <v>0</v>
      </c>
      <c r="T404" s="216">
        <f>S404*H404</f>
        <v>0</v>
      </c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R404" s="217" t="s">
        <v>207</v>
      </c>
      <c r="AT404" s="217" t="s">
        <v>203</v>
      </c>
      <c r="AU404" s="217" t="s">
        <v>88</v>
      </c>
      <c r="AY404" s="18" t="s">
        <v>201</v>
      </c>
      <c r="BE404" s="218">
        <f>IF(N404="základná",J404,0)</f>
        <v>0</v>
      </c>
      <c r="BF404" s="218">
        <f>IF(N404="znížená",J404,0)</f>
        <v>0</v>
      </c>
      <c r="BG404" s="218">
        <f>IF(N404="zákl. prenesená",J404,0)</f>
        <v>0</v>
      </c>
      <c r="BH404" s="218">
        <f>IF(N404="zníž. prenesená",J404,0)</f>
        <v>0</v>
      </c>
      <c r="BI404" s="218">
        <f>IF(N404="nulová",J404,0)</f>
        <v>0</v>
      </c>
      <c r="BJ404" s="18" t="s">
        <v>88</v>
      </c>
      <c r="BK404" s="218">
        <f>ROUND(I404*H404,2)</f>
        <v>0</v>
      </c>
      <c r="BL404" s="18" t="s">
        <v>207</v>
      </c>
      <c r="BM404" s="217" t="s">
        <v>558</v>
      </c>
    </row>
    <row r="405" spans="1:65" s="2" customFormat="1" ht="28.5" customHeight="1">
      <c r="A405" s="35"/>
      <c r="B405" s="36"/>
      <c r="C405" s="205" t="s">
        <v>559</v>
      </c>
      <c r="D405" s="205" t="s">
        <v>203</v>
      </c>
      <c r="E405" s="206" t="s">
        <v>560</v>
      </c>
      <c r="F405" s="207" t="s">
        <v>561</v>
      </c>
      <c r="G405" s="208" t="s">
        <v>329</v>
      </c>
      <c r="H405" s="209">
        <v>2.12</v>
      </c>
      <c r="I405" s="210"/>
      <c r="J405" s="211">
        <f>ROUND(I405*H405,2)</f>
        <v>0</v>
      </c>
      <c r="K405" s="212"/>
      <c r="L405" s="40"/>
      <c r="M405" s="213" t="s">
        <v>1</v>
      </c>
      <c r="N405" s="214" t="s">
        <v>42</v>
      </c>
      <c r="O405" s="72"/>
      <c r="P405" s="215">
        <f>O405*H405</f>
        <v>0</v>
      </c>
      <c r="Q405" s="215">
        <v>1.6799999999999999E-2</v>
      </c>
      <c r="R405" s="215">
        <f>Q405*H405</f>
        <v>3.5616000000000002E-2</v>
      </c>
      <c r="S405" s="215">
        <v>0</v>
      </c>
      <c r="T405" s="216">
        <f>S405*H405</f>
        <v>0</v>
      </c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R405" s="217" t="s">
        <v>207</v>
      </c>
      <c r="AT405" s="217" t="s">
        <v>203</v>
      </c>
      <c r="AU405" s="217" t="s">
        <v>88</v>
      </c>
      <c r="AY405" s="18" t="s">
        <v>201</v>
      </c>
      <c r="BE405" s="218">
        <f>IF(N405="základná",J405,0)</f>
        <v>0</v>
      </c>
      <c r="BF405" s="218">
        <f>IF(N405="znížená",J405,0)</f>
        <v>0</v>
      </c>
      <c r="BG405" s="218">
        <f>IF(N405="zákl. prenesená",J405,0)</f>
        <v>0</v>
      </c>
      <c r="BH405" s="218">
        <f>IF(N405="zníž. prenesená",J405,0)</f>
        <v>0</v>
      </c>
      <c r="BI405" s="218">
        <f>IF(N405="nulová",J405,0)</f>
        <v>0</v>
      </c>
      <c r="BJ405" s="18" t="s">
        <v>88</v>
      </c>
      <c r="BK405" s="218">
        <f>ROUND(I405*H405,2)</f>
        <v>0</v>
      </c>
      <c r="BL405" s="18" t="s">
        <v>207</v>
      </c>
      <c r="BM405" s="217" t="s">
        <v>562</v>
      </c>
    </row>
    <row r="406" spans="1:65" s="13" customFormat="1">
      <c r="B406" s="219"/>
      <c r="C406" s="220"/>
      <c r="D406" s="221" t="s">
        <v>209</v>
      </c>
      <c r="E406" s="222" t="s">
        <v>1</v>
      </c>
      <c r="F406" s="223" t="s">
        <v>563</v>
      </c>
      <c r="G406" s="220"/>
      <c r="H406" s="224">
        <v>0.438</v>
      </c>
      <c r="I406" s="225"/>
      <c r="J406" s="220"/>
      <c r="K406" s="220"/>
      <c r="L406" s="226"/>
      <c r="M406" s="227"/>
      <c r="N406" s="228"/>
      <c r="O406" s="228"/>
      <c r="P406" s="228"/>
      <c r="Q406" s="228"/>
      <c r="R406" s="228"/>
      <c r="S406" s="228"/>
      <c r="T406" s="229"/>
      <c r="AT406" s="230" t="s">
        <v>209</v>
      </c>
      <c r="AU406" s="230" t="s">
        <v>88</v>
      </c>
      <c r="AV406" s="13" t="s">
        <v>88</v>
      </c>
      <c r="AW406" s="13" t="s">
        <v>31</v>
      </c>
      <c r="AX406" s="13" t="s">
        <v>76</v>
      </c>
      <c r="AY406" s="230" t="s">
        <v>201</v>
      </c>
    </row>
    <row r="407" spans="1:65" s="13" customFormat="1">
      <c r="B407" s="219"/>
      <c r="C407" s="220"/>
      <c r="D407" s="221" t="s">
        <v>209</v>
      </c>
      <c r="E407" s="222" t="s">
        <v>1</v>
      </c>
      <c r="F407" s="223" t="s">
        <v>564</v>
      </c>
      <c r="G407" s="220"/>
      <c r="H407" s="224">
        <v>0.157</v>
      </c>
      <c r="I407" s="225"/>
      <c r="J407" s="220"/>
      <c r="K407" s="220"/>
      <c r="L407" s="226"/>
      <c r="M407" s="227"/>
      <c r="N407" s="228"/>
      <c r="O407" s="228"/>
      <c r="P407" s="228"/>
      <c r="Q407" s="228"/>
      <c r="R407" s="228"/>
      <c r="S407" s="228"/>
      <c r="T407" s="229"/>
      <c r="AT407" s="230" t="s">
        <v>209</v>
      </c>
      <c r="AU407" s="230" t="s">
        <v>88</v>
      </c>
      <c r="AV407" s="13" t="s">
        <v>88</v>
      </c>
      <c r="AW407" s="13" t="s">
        <v>31</v>
      </c>
      <c r="AX407" s="13" t="s">
        <v>76</v>
      </c>
      <c r="AY407" s="230" t="s">
        <v>201</v>
      </c>
    </row>
    <row r="408" spans="1:65" s="13" customFormat="1">
      <c r="B408" s="219"/>
      <c r="C408" s="220"/>
      <c r="D408" s="221" t="s">
        <v>209</v>
      </c>
      <c r="E408" s="222" t="s">
        <v>1</v>
      </c>
      <c r="F408" s="223" t="s">
        <v>565</v>
      </c>
      <c r="G408" s="220"/>
      <c r="H408" s="224">
        <v>0.29199999999999998</v>
      </c>
      <c r="I408" s="225"/>
      <c r="J408" s="220"/>
      <c r="K408" s="220"/>
      <c r="L408" s="226"/>
      <c r="M408" s="227"/>
      <c r="N408" s="228"/>
      <c r="O408" s="228"/>
      <c r="P408" s="228"/>
      <c r="Q408" s="228"/>
      <c r="R408" s="228"/>
      <c r="S408" s="228"/>
      <c r="T408" s="229"/>
      <c r="AT408" s="230" t="s">
        <v>209</v>
      </c>
      <c r="AU408" s="230" t="s">
        <v>88</v>
      </c>
      <c r="AV408" s="13" t="s">
        <v>88</v>
      </c>
      <c r="AW408" s="13" t="s">
        <v>31</v>
      </c>
      <c r="AX408" s="13" t="s">
        <v>76</v>
      </c>
      <c r="AY408" s="230" t="s">
        <v>201</v>
      </c>
    </row>
    <row r="409" spans="1:65" s="13" customFormat="1">
      <c r="B409" s="219"/>
      <c r="C409" s="220"/>
      <c r="D409" s="221" t="s">
        <v>209</v>
      </c>
      <c r="E409" s="222" t="s">
        <v>1</v>
      </c>
      <c r="F409" s="223" t="s">
        <v>566</v>
      </c>
      <c r="G409" s="220"/>
      <c r="H409" s="224">
        <v>0.20899999999999999</v>
      </c>
      <c r="I409" s="225"/>
      <c r="J409" s="220"/>
      <c r="K409" s="220"/>
      <c r="L409" s="226"/>
      <c r="M409" s="227"/>
      <c r="N409" s="228"/>
      <c r="O409" s="228"/>
      <c r="P409" s="228"/>
      <c r="Q409" s="228"/>
      <c r="R409" s="228"/>
      <c r="S409" s="228"/>
      <c r="T409" s="229"/>
      <c r="AT409" s="230" t="s">
        <v>209</v>
      </c>
      <c r="AU409" s="230" t="s">
        <v>88</v>
      </c>
      <c r="AV409" s="13" t="s">
        <v>88</v>
      </c>
      <c r="AW409" s="13" t="s">
        <v>31</v>
      </c>
      <c r="AX409" s="13" t="s">
        <v>76</v>
      </c>
      <c r="AY409" s="230" t="s">
        <v>201</v>
      </c>
    </row>
    <row r="410" spans="1:65" s="13" customFormat="1">
      <c r="B410" s="219"/>
      <c r="C410" s="220"/>
      <c r="D410" s="221" t="s">
        <v>209</v>
      </c>
      <c r="E410" s="222" t="s">
        <v>1</v>
      </c>
      <c r="F410" s="223" t="s">
        <v>567</v>
      </c>
      <c r="G410" s="220"/>
      <c r="H410" s="224">
        <v>0.112</v>
      </c>
      <c r="I410" s="225"/>
      <c r="J410" s="220"/>
      <c r="K410" s="220"/>
      <c r="L410" s="226"/>
      <c r="M410" s="227"/>
      <c r="N410" s="228"/>
      <c r="O410" s="228"/>
      <c r="P410" s="228"/>
      <c r="Q410" s="228"/>
      <c r="R410" s="228"/>
      <c r="S410" s="228"/>
      <c r="T410" s="229"/>
      <c r="AT410" s="230" t="s">
        <v>209</v>
      </c>
      <c r="AU410" s="230" t="s">
        <v>88</v>
      </c>
      <c r="AV410" s="13" t="s">
        <v>88</v>
      </c>
      <c r="AW410" s="13" t="s">
        <v>31</v>
      </c>
      <c r="AX410" s="13" t="s">
        <v>76</v>
      </c>
      <c r="AY410" s="230" t="s">
        <v>201</v>
      </c>
    </row>
    <row r="411" spans="1:65" s="13" customFormat="1">
      <c r="B411" s="219"/>
      <c r="C411" s="220"/>
      <c r="D411" s="221" t="s">
        <v>209</v>
      </c>
      <c r="E411" s="222" t="s">
        <v>1</v>
      </c>
      <c r="F411" s="223" t="s">
        <v>568</v>
      </c>
      <c r="G411" s="220"/>
      <c r="H411" s="224">
        <v>0.13900000000000001</v>
      </c>
      <c r="I411" s="225"/>
      <c r="J411" s="220"/>
      <c r="K411" s="220"/>
      <c r="L411" s="226"/>
      <c r="M411" s="227"/>
      <c r="N411" s="228"/>
      <c r="O411" s="228"/>
      <c r="P411" s="228"/>
      <c r="Q411" s="228"/>
      <c r="R411" s="228"/>
      <c r="S411" s="228"/>
      <c r="T411" s="229"/>
      <c r="AT411" s="230" t="s">
        <v>209</v>
      </c>
      <c r="AU411" s="230" t="s">
        <v>88</v>
      </c>
      <c r="AV411" s="13" t="s">
        <v>88</v>
      </c>
      <c r="AW411" s="13" t="s">
        <v>31</v>
      </c>
      <c r="AX411" s="13" t="s">
        <v>76</v>
      </c>
      <c r="AY411" s="230" t="s">
        <v>201</v>
      </c>
    </row>
    <row r="412" spans="1:65" s="13" customFormat="1">
      <c r="B412" s="219"/>
      <c r="C412" s="220"/>
      <c r="D412" s="221" t="s">
        <v>209</v>
      </c>
      <c r="E412" s="222" t="s">
        <v>1</v>
      </c>
      <c r="F412" s="223" t="s">
        <v>569</v>
      </c>
      <c r="G412" s="220"/>
      <c r="H412" s="224">
        <v>4.0000000000000001E-3</v>
      </c>
      <c r="I412" s="225"/>
      <c r="J412" s="220"/>
      <c r="K412" s="220"/>
      <c r="L412" s="226"/>
      <c r="M412" s="227"/>
      <c r="N412" s="228"/>
      <c r="O412" s="228"/>
      <c r="P412" s="228"/>
      <c r="Q412" s="228"/>
      <c r="R412" s="228"/>
      <c r="S412" s="228"/>
      <c r="T412" s="229"/>
      <c r="AT412" s="230" t="s">
        <v>209</v>
      </c>
      <c r="AU412" s="230" t="s">
        <v>88</v>
      </c>
      <c r="AV412" s="13" t="s">
        <v>88</v>
      </c>
      <c r="AW412" s="13" t="s">
        <v>31</v>
      </c>
      <c r="AX412" s="13" t="s">
        <v>76</v>
      </c>
      <c r="AY412" s="230" t="s">
        <v>201</v>
      </c>
    </row>
    <row r="413" spans="1:65" s="15" customFormat="1">
      <c r="B413" s="242"/>
      <c r="C413" s="243"/>
      <c r="D413" s="221" t="s">
        <v>209</v>
      </c>
      <c r="E413" s="244" t="s">
        <v>1</v>
      </c>
      <c r="F413" s="245" t="s">
        <v>240</v>
      </c>
      <c r="G413" s="243"/>
      <c r="H413" s="246">
        <v>1.351</v>
      </c>
      <c r="I413" s="247"/>
      <c r="J413" s="243"/>
      <c r="K413" s="243"/>
      <c r="L413" s="248"/>
      <c r="M413" s="249"/>
      <c r="N413" s="250"/>
      <c r="O413" s="250"/>
      <c r="P413" s="250"/>
      <c r="Q413" s="250"/>
      <c r="R413" s="250"/>
      <c r="S413" s="250"/>
      <c r="T413" s="251"/>
      <c r="AT413" s="252" t="s">
        <v>209</v>
      </c>
      <c r="AU413" s="252" t="s">
        <v>88</v>
      </c>
      <c r="AV413" s="15" t="s">
        <v>219</v>
      </c>
      <c r="AW413" s="15" t="s">
        <v>31</v>
      </c>
      <c r="AX413" s="15" t="s">
        <v>76</v>
      </c>
      <c r="AY413" s="252" t="s">
        <v>201</v>
      </c>
    </row>
    <row r="414" spans="1:65" s="13" customFormat="1">
      <c r="B414" s="219"/>
      <c r="C414" s="220"/>
      <c r="D414" s="221" t="s">
        <v>209</v>
      </c>
      <c r="E414" s="222" t="s">
        <v>1</v>
      </c>
      <c r="F414" s="223" t="s">
        <v>570</v>
      </c>
      <c r="G414" s="220"/>
      <c r="H414" s="224">
        <v>0.23699999999999999</v>
      </c>
      <c r="I414" s="225"/>
      <c r="J414" s="220"/>
      <c r="K414" s="220"/>
      <c r="L414" s="226"/>
      <c r="M414" s="227"/>
      <c r="N414" s="228"/>
      <c r="O414" s="228"/>
      <c r="P414" s="228"/>
      <c r="Q414" s="228"/>
      <c r="R414" s="228"/>
      <c r="S414" s="228"/>
      <c r="T414" s="229"/>
      <c r="AT414" s="230" t="s">
        <v>209</v>
      </c>
      <c r="AU414" s="230" t="s">
        <v>88</v>
      </c>
      <c r="AV414" s="13" t="s">
        <v>88</v>
      </c>
      <c r="AW414" s="13" t="s">
        <v>31</v>
      </c>
      <c r="AX414" s="13" t="s">
        <v>76</v>
      </c>
      <c r="AY414" s="230" t="s">
        <v>201</v>
      </c>
    </row>
    <row r="415" spans="1:65" s="13" customFormat="1">
      <c r="B415" s="219"/>
      <c r="C415" s="220"/>
      <c r="D415" s="221" t="s">
        <v>209</v>
      </c>
      <c r="E415" s="222" t="s">
        <v>1</v>
      </c>
      <c r="F415" s="223" t="s">
        <v>571</v>
      </c>
      <c r="G415" s="220"/>
      <c r="H415" s="224">
        <v>8.5000000000000006E-2</v>
      </c>
      <c r="I415" s="225"/>
      <c r="J415" s="220"/>
      <c r="K415" s="220"/>
      <c r="L415" s="226"/>
      <c r="M415" s="227"/>
      <c r="N415" s="228"/>
      <c r="O415" s="228"/>
      <c r="P415" s="228"/>
      <c r="Q415" s="228"/>
      <c r="R415" s="228"/>
      <c r="S415" s="228"/>
      <c r="T415" s="229"/>
      <c r="AT415" s="230" t="s">
        <v>209</v>
      </c>
      <c r="AU415" s="230" t="s">
        <v>88</v>
      </c>
      <c r="AV415" s="13" t="s">
        <v>88</v>
      </c>
      <c r="AW415" s="13" t="s">
        <v>31</v>
      </c>
      <c r="AX415" s="13" t="s">
        <v>76</v>
      </c>
      <c r="AY415" s="230" t="s">
        <v>201</v>
      </c>
    </row>
    <row r="416" spans="1:65" s="13" customFormat="1">
      <c r="B416" s="219"/>
      <c r="C416" s="220"/>
      <c r="D416" s="221" t="s">
        <v>209</v>
      </c>
      <c r="E416" s="222" t="s">
        <v>1</v>
      </c>
      <c r="F416" s="223" t="s">
        <v>572</v>
      </c>
      <c r="G416" s="220"/>
      <c r="H416" s="224">
        <v>0.13400000000000001</v>
      </c>
      <c r="I416" s="225"/>
      <c r="J416" s="220"/>
      <c r="K416" s="220"/>
      <c r="L416" s="226"/>
      <c r="M416" s="227"/>
      <c r="N416" s="228"/>
      <c r="O416" s="228"/>
      <c r="P416" s="228"/>
      <c r="Q416" s="228"/>
      <c r="R416" s="228"/>
      <c r="S416" s="228"/>
      <c r="T416" s="229"/>
      <c r="AT416" s="230" t="s">
        <v>209</v>
      </c>
      <c r="AU416" s="230" t="s">
        <v>88</v>
      </c>
      <c r="AV416" s="13" t="s">
        <v>88</v>
      </c>
      <c r="AW416" s="13" t="s">
        <v>31</v>
      </c>
      <c r="AX416" s="13" t="s">
        <v>76</v>
      </c>
      <c r="AY416" s="230" t="s">
        <v>201</v>
      </c>
    </row>
    <row r="417" spans="1:65" s="13" customFormat="1">
      <c r="B417" s="219"/>
      <c r="C417" s="220"/>
      <c r="D417" s="221" t="s">
        <v>209</v>
      </c>
      <c r="E417" s="222" t="s">
        <v>1</v>
      </c>
      <c r="F417" s="223" t="s">
        <v>573</v>
      </c>
      <c r="G417" s="220"/>
      <c r="H417" s="224">
        <v>9.6000000000000002E-2</v>
      </c>
      <c r="I417" s="225"/>
      <c r="J417" s="220"/>
      <c r="K417" s="220"/>
      <c r="L417" s="226"/>
      <c r="M417" s="227"/>
      <c r="N417" s="228"/>
      <c r="O417" s="228"/>
      <c r="P417" s="228"/>
      <c r="Q417" s="228"/>
      <c r="R417" s="228"/>
      <c r="S417" s="228"/>
      <c r="T417" s="229"/>
      <c r="AT417" s="230" t="s">
        <v>209</v>
      </c>
      <c r="AU417" s="230" t="s">
        <v>88</v>
      </c>
      <c r="AV417" s="13" t="s">
        <v>88</v>
      </c>
      <c r="AW417" s="13" t="s">
        <v>31</v>
      </c>
      <c r="AX417" s="13" t="s">
        <v>76</v>
      </c>
      <c r="AY417" s="230" t="s">
        <v>201</v>
      </c>
    </row>
    <row r="418" spans="1:65" s="13" customFormat="1">
      <c r="B418" s="219"/>
      <c r="C418" s="220"/>
      <c r="D418" s="221" t="s">
        <v>209</v>
      </c>
      <c r="E418" s="222" t="s">
        <v>1</v>
      </c>
      <c r="F418" s="223" t="s">
        <v>574</v>
      </c>
      <c r="G418" s="220"/>
      <c r="H418" s="224">
        <v>5.6000000000000001E-2</v>
      </c>
      <c r="I418" s="225"/>
      <c r="J418" s="220"/>
      <c r="K418" s="220"/>
      <c r="L418" s="226"/>
      <c r="M418" s="227"/>
      <c r="N418" s="228"/>
      <c r="O418" s="228"/>
      <c r="P418" s="228"/>
      <c r="Q418" s="228"/>
      <c r="R418" s="228"/>
      <c r="S418" s="228"/>
      <c r="T418" s="229"/>
      <c r="AT418" s="230" t="s">
        <v>209</v>
      </c>
      <c r="AU418" s="230" t="s">
        <v>88</v>
      </c>
      <c r="AV418" s="13" t="s">
        <v>88</v>
      </c>
      <c r="AW418" s="13" t="s">
        <v>31</v>
      </c>
      <c r="AX418" s="13" t="s">
        <v>76</v>
      </c>
      <c r="AY418" s="230" t="s">
        <v>201</v>
      </c>
    </row>
    <row r="419" spans="1:65" s="13" customFormat="1">
      <c r="B419" s="219"/>
      <c r="C419" s="220"/>
      <c r="D419" s="221" t="s">
        <v>209</v>
      </c>
      <c r="E419" s="222" t="s">
        <v>1</v>
      </c>
      <c r="F419" s="223" t="s">
        <v>575</v>
      </c>
      <c r="G419" s="220"/>
      <c r="H419" s="224">
        <v>5.8000000000000003E-2</v>
      </c>
      <c r="I419" s="225"/>
      <c r="J419" s="220"/>
      <c r="K419" s="220"/>
      <c r="L419" s="226"/>
      <c r="M419" s="227"/>
      <c r="N419" s="228"/>
      <c r="O419" s="228"/>
      <c r="P419" s="228"/>
      <c r="Q419" s="228"/>
      <c r="R419" s="228"/>
      <c r="S419" s="228"/>
      <c r="T419" s="229"/>
      <c r="AT419" s="230" t="s">
        <v>209</v>
      </c>
      <c r="AU419" s="230" t="s">
        <v>88</v>
      </c>
      <c r="AV419" s="13" t="s">
        <v>88</v>
      </c>
      <c r="AW419" s="13" t="s">
        <v>31</v>
      </c>
      <c r="AX419" s="13" t="s">
        <v>76</v>
      </c>
      <c r="AY419" s="230" t="s">
        <v>201</v>
      </c>
    </row>
    <row r="420" spans="1:65" s="13" customFormat="1">
      <c r="B420" s="219"/>
      <c r="C420" s="220"/>
      <c r="D420" s="221" t="s">
        <v>209</v>
      </c>
      <c r="E420" s="222" t="s">
        <v>1</v>
      </c>
      <c r="F420" s="223" t="s">
        <v>576</v>
      </c>
      <c r="G420" s="220"/>
      <c r="H420" s="224">
        <v>2E-3</v>
      </c>
      <c r="I420" s="225"/>
      <c r="J420" s="220"/>
      <c r="K420" s="220"/>
      <c r="L420" s="226"/>
      <c r="M420" s="227"/>
      <c r="N420" s="228"/>
      <c r="O420" s="228"/>
      <c r="P420" s="228"/>
      <c r="Q420" s="228"/>
      <c r="R420" s="228"/>
      <c r="S420" s="228"/>
      <c r="T420" s="229"/>
      <c r="AT420" s="230" t="s">
        <v>209</v>
      </c>
      <c r="AU420" s="230" t="s">
        <v>88</v>
      </c>
      <c r="AV420" s="13" t="s">
        <v>88</v>
      </c>
      <c r="AW420" s="13" t="s">
        <v>31</v>
      </c>
      <c r="AX420" s="13" t="s">
        <v>76</v>
      </c>
      <c r="AY420" s="230" t="s">
        <v>201</v>
      </c>
    </row>
    <row r="421" spans="1:65" s="15" customFormat="1">
      <c r="B421" s="242"/>
      <c r="C421" s="243"/>
      <c r="D421" s="221" t="s">
        <v>209</v>
      </c>
      <c r="E421" s="244" t="s">
        <v>1</v>
      </c>
      <c r="F421" s="245" t="s">
        <v>240</v>
      </c>
      <c r="G421" s="243"/>
      <c r="H421" s="246">
        <v>0.66800000000000004</v>
      </c>
      <c r="I421" s="247"/>
      <c r="J421" s="243"/>
      <c r="K421" s="243"/>
      <c r="L421" s="248"/>
      <c r="M421" s="249"/>
      <c r="N421" s="250"/>
      <c r="O421" s="250"/>
      <c r="P421" s="250"/>
      <c r="Q421" s="250"/>
      <c r="R421" s="250"/>
      <c r="S421" s="250"/>
      <c r="T421" s="251"/>
      <c r="AT421" s="252" t="s">
        <v>209</v>
      </c>
      <c r="AU421" s="252" t="s">
        <v>88</v>
      </c>
      <c r="AV421" s="15" t="s">
        <v>219</v>
      </c>
      <c r="AW421" s="15" t="s">
        <v>31</v>
      </c>
      <c r="AX421" s="15" t="s">
        <v>76</v>
      </c>
      <c r="AY421" s="252" t="s">
        <v>201</v>
      </c>
    </row>
    <row r="422" spans="1:65" s="13" customFormat="1">
      <c r="B422" s="219"/>
      <c r="C422" s="220"/>
      <c r="D422" s="221" t="s">
        <v>209</v>
      </c>
      <c r="E422" s="222" t="s">
        <v>1</v>
      </c>
      <c r="F422" s="223" t="s">
        <v>3985</v>
      </c>
      <c r="G422" s="220"/>
      <c r="H422" s="224">
        <v>0.10100000000000001</v>
      </c>
      <c r="I422" s="225"/>
      <c r="J422" s="220"/>
      <c r="K422" s="220"/>
      <c r="L422" s="226"/>
      <c r="M422" s="227"/>
      <c r="N422" s="228"/>
      <c r="O422" s="228"/>
      <c r="P422" s="228"/>
      <c r="Q422" s="228"/>
      <c r="R422" s="228"/>
      <c r="S422" s="228"/>
      <c r="T422" s="229"/>
      <c r="AT422" s="230" t="s">
        <v>209</v>
      </c>
      <c r="AU422" s="230" t="s">
        <v>88</v>
      </c>
      <c r="AV422" s="13" t="s">
        <v>88</v>
      </c>
      <c r="AW422" s="13" t="s">
        <v>31</v>
      </c>
      <c r="AX422" s="13" t="s">
        <v>76</v>
      </c>
      <c r="AY422" s="230" t="s">
        <v>201</v>
      </c>
    </row>
    <row r="423" spans="1:65" s="14" customFormat="1">
      <c r="B423" s="231"/>
      <c r="C423" s="232"/>
      <c r="D423" s="221" t="s">
        <v>209</v>
      </c>
      <c r="E423" s="233" t="s">
        <v>1</v>
      </c>
      <c r="F423" s="234" t="s">
        <v>212</v>
      </c>
      <c r="G423" s="232"/>
      <c r="H423" s="235">
        <v>2.12</v>
      </c>
      <c r="I423" s="236"/>
      <c r="J423" s="232"/>
      <c r="K423" s="232"/>
      <c r="L423" s="237"/>
      <c r="M423" s="238"/>
      <c r="N423" s="239"/>
      <c r="O423" s="239"/>
      <c r="P423" s="239"/>
      <c r="Q423" s="239"/>
      <c r="R423" s="239"/>
      <c r="S423" s="239"/>
      <c r="T423" s="240"/>
      <c r="AT423" s="241" t="s">
        <v>209</v>
      </c>
      <c r="AU423" s="241" t="s">
        <v>88</v>
      </c>
      <c r="AV423" s="14" t="s">
        <v>207</v>
      </c>
      <c r="AW423" s="14" t="s">
        <v>31</v>
      </c>
      <c r="AX423" s="14" t="s">
        <v>83</v>
      </c>
      <c r="AY423" s="241" t="s">
        <v>201</v>
      </c>
    </row>
    <row r="424" spans="1:65" s="2" customFormat="1" ht="28.5" customHeight="1">
      <c r="A424" s="35"/>
      <c r="B424" s="36"/>
      <c r="C424" s="205" t="s">
        <v>577</v>
      </c>
      <c r="D424" s="205" t="s">
        <v>203</v>
      </c>
      <c r="E424" s="206" t="s">
        <v>578</v>
      </c>
      <c r="F424" s="207" t="s">
        <v>579</v>
      </c>
      <c r="G424" s="208" t="s">
        <v>276</v>
      </c>
      <c r="H424" s="209">
        <v>38.5</v>
      </c>
      <c r="I424" s="210"/>
      <c r="J424" s="211">
        <f>ROUND(I424*H424,2)</f>
        <v>0</v>
      </c>
      <c r="K424" s="212"/>
      <c r="L424" s="40"/>
      <c r="M424" s="213" t="s">
        <v>1</v>
      </c>
      <c r="N424" s="214" t="s">
        <v>42</v>
      </c>
      <c r="O424" s="72"/>
      <c r="P424" s="215">
        <f>O424*H424</f>
        <v>0</v>
      </c>
      <c r="Q424" s="215">
        <v>1.4999999999999999E-4</v>
      </c>
      <c r="R424" s="215">
        <f>Q424*H424</f>
        <v>5.7749999999999998E-3</v>
      </c>
      <c r="S424" s="215">
        <v>0</v>
      </c>
      <c r="T424" s="216">
        <f>S424*H424</f>
        <v>0</v>
      </c>
      <c r="U424" s="35"/>
      <c r="V424" s="35"/>
      <c r="W424" s="35"/>
      <c r="X424" s="35"/>
      <c r="Y424" s="35"/>
      <c r="Z424" s="35"/>
      <c r="AA424" s="35"/>
      <c r="AB424" s="35"/>
      <c r="AC424" s="35"/>
      <c r="AD424" s="35"/>
      <c r="AE424" s="35"/>
      <c r="AR424" s="217" t="s">
        <v>207</v>
      </c>
      <c r="AT424" s="217" t="s">
        <v>203</v>
      </c>
      <c r="AU424" s="217" t="s">
        <v>88</v>
      </c>
      <c r="AY424" s="18" t="s">
        <v>201</v>
      </c>
      <c r="BE424" s="218">
        <f>IF(N424="základná",J424,0)</f>
        <v>0</v>
      </c>
      <c r="BF424" s="218">
        <f>IF(N424="znížená",J424,0)</f>
        <v>0</v>
      </c>
      <c r="BG424" s="218">
        <f>IF(N424="zákl. prenesená",J424,0)</f>
        <v>0</v>
      </c>
      <c r="BH424" s="218">
        <f>IF(N424="zníž. prenesená",J424,0)</f>
        <v>0</v>
      </c>
      <c r="BI424" s="218">
        <f>IF(N424="nulová",J424,0)</f>
        <v>0</v>
      </c>
      <c r="BJ424" s="18" t="s">
        <v>88</v>
      </c>
      <c r="BK424" s="218">
        <f>ROUND(I424*H424,2)</f>
        <v>0</v>
      </c>
      <c r="BL424" s="18" t="s">
        <v>207</v>
      </c>
      <c r="BM424" s="217" t="s">
        <v>580</v>
      </c>
    </row>
    <row r="425" spans="1:65" s="13" customFormat="1">
      <c r="B425" s="219"/>
      <c r="C425" s="220"/>
      <c r="D425" s="221" t="s">
        <v>209</v>
      </c>
      <c r="E425" s="222" t="s">
        <v>1</v>
      </c>
      <c r="F425" s="223" t="s">
        <v>581</v>
      </c>
      <c r="G425" s="220"/>
      <c r="H425" s="224">
        <v>21.98</v>
      </c>
      <c r="I425" s="225"/>
      <c r="J425" s="220"/>
      <c r="K425" s="220"/>
      <c r="L425" s="226"/>
      <c r="M425" s="227"/>
      <c r="N425" s="228"/>
      <c r="O425" s="228"/>
      <c r="P425" s="228"/>
      <c r="Q425" s="228"/>
      <c r="R425" s="228"/>
      <c r="S425" s="228"/>
      <c r="T425" s="229"/>
      <c r="AT425" s="230" t="s">
        <v>209</v>
      </c>
      <c r="AU425" s="230" t="s">
        <v>88</v>
      </c>
      <c r="AV425" s="13" t="s">
        <v>88</v>
      </c>
      <c r="AW425" s="13" t="s">
        <v>31</v>
      </c>
      <c r="AX425" s="13" t="s">
        <v>76</v>
      </c>
      <c r="AY425" s="230" t="s">
        <v>201</v>
      </c>
    </row>
    <row r="426" spans="1:65" s="13" customFormat="1">
      <c r="B426" s="219"/>
      <c r="C426" s="220"/>
      <c r="D426" s="221" t="s">
        <v>209</v>
      </c>
      <c r="E426" s="222" t="s">
        <v>1</v>
      </c>
      <c r="F426" s="223" t="s">
        <v>582</v>
      </c>
      <c r="G426" s="220"/>
      <c r="H426" s="224">
        <v>16.475000000000001</v>
      </c>
      <c r="I426" s="225"/>
      <c r="J426" s="220"/>
      <c r="K426" s="220"/>
      <c r="L426" s="226"/>
      <c r="M426" s="227"/>
      <c r="N426" s="228"/>
      <c r="O426" s="228"/>
      <c r="P426" s="228"/>
      <c r="Q426" s="228"/>
      <c r="R426" s="228"/>
      <c r="S426" s="228"/>
      <c r="T426" s="229"/>
      <c r="AT426" s="230" t="s">
        <v>209</v>
      </c>
      <c r="AU426" s="230" t="s">
        <v>88</v>
      </c>
      <c r="AV426" s="13" t="s">
        <v>88</v>
      </c>
      <c r="AW426" s="13" t="s">
        <v>31</v>
      </c>
      <c r="AX426" s="13" t="s">
        <v>76</v>
      </c>
      <c r="AY426" s="230" t="s">
        <v>201</v>
      </c>
    </row>
    <row r="427" spans="1:65" s="15" customFormat="1">
      <c r="B427" s="242"/>
      <c r="C427" s="243"/>
      <c r="D427" s="221" t="s">
        <v>209</v>
      </c>
      <c r="E427" s="244" t="s">
        <v>1</v>
      </c>
      <c r="F427" s="245" t="s">
        <v>240</v>
      </c>
      <c r="G427" s="243"/>
      <c r="H427" s="246">
        <v>38.454999999999998</v>
      </c>
      <c r="I427" s="247"/>
      <c r="J427" s="243"/>
      <c r="K427" s="243"/>
      <c r="L427" s="248"/>
      <c r="M427" s="249"/>
      <c r="N427" s="250"/>
      <c r="O427" s="250"/>
      <c r="P427" s="250"/>
      <c r="Q427" s="250"/>
      <c r="R427" s="250"/>
      <c r="S427" s="250"/>
      <c r="T427" s="251"/>
      <c r="AT427" s="252" t="s">
        <v>209</v>
      </c>
      <c r="AU427" s="252" t="s">
        <v>88</v>
      </c>
      <c r="AV427" s="15" t="s">
        <v>219</v>
      </c>
      <c r="AW427" s="15" t="s">
        <v>31</v>
      </c>
      <c r="AX427" s="15" t="s">
        <v>76</v>
      </c>
      <c r="AY427" s="252" t="s">
        <v>201</v>
      </c>
    </row>
    <row r="428" spans="1:65" s="13" customFormat="1">
      <c r="B428" s="219"/>
      <c r="C428" s="220"/>
      <c r="D428" s="221" t="s">
        <v>209</v>
      </c>
      <c r="E428" s="222" t="s">
        <v>1</v>
      </c>
      <c r="F428" s="223" t="s">
        <v>583</v>
      </c>
      <c r="G428" s="220"/>
      <c r="H428" s="224">
        <v>4.4999999999999998E-2</v>
      </c>
      <c r="I428" s="225"/>
      <c r="J428" s="220"/>
      <c r="K428" s="220"/>
      <c r="L428" s="226"/>
      <c r="M428" s="227"/>
      <c r="N428" s="228"/>
      <c r="O428" s="228"/>
      <c r="P428" s="228"/>
      <c r="Q428" s="228"/>
      <c r="R428" s="228"/>
      <c r="S428" s="228"/>
      <c r="T428" s="229"/>
      <c r="AT428" s="230" t="s">
        <v>209</v>
      </c>
      <c r="AU428" s="230" t="s">
        <v>88</v>
      </c>
      <c r="AV428" s="13" t="s">
        <v>88</v>
      </c>
      <c r="AW428" s="13" t="s">
        <v>31</v>
      </c>
      <c r="AX428" s="13" t="s">
        <v>76</v>
      </c>
      <c r="AY428" s="230" t="s">
        <v>201</v>
      </c>
    </row>
    <row r="429" spans="1:65" s="14" customFormat="1">
      <c r="B429" s="231"/>
      <c r="C429" s="232"/>
      <c r="D429" s="221" t="s">
        <v>209</v>
      </c>
      <c r="E429" s="233" t="s">
        <v>1</v>
      </c>
      <c r="F429" s="234" t="s">
        <v>232</v>
      </c>
      <c r="G429" s="232"/>
      <c r="H429" s="235">
        <v>38.5</v>
      </c>
      <c r="I429" s="236"/>
      <c r="J429" s="232"/>
      <c r="K429" s="232"/>
      <c r="L429" s="237"/>
      <c r="M429" s="238"/>
      <c r="N429" s="239"/>
      <c r="O429" s="239"/>
      <c r="P429" s="239"/>
      <c r="Q429" s="239"/>
      <c r="R429" s="239"/>
      <c r="S429" s="239"/>
      <c r="T429" s="240"/>
      <c r="AT429" s="241" t="s">
        <v>209</v>
      </c>
      <c r="AU429" s="241" t="s">
        <v>88</v>
      </c>
      <c r="AV429" s="14" t="s">
        <v>207</v>
      </c>
      <c r="AW429" s="14" t="s">
        <v>31</v>
      </c>
      <c r="AX429" s="14" t="s">
        <v>83</v>
      </c>
      <c r="AY429" s="241" t="s">
        <v>201</v>
      </c>
    </row>
    <row r="430" spans="1:65" s="2" customFormat="1" ht="31.5" customHeight="1">
      <c r="A430" s="35"/>
      <c r="B430" s="36"/>
      <c r="C430" s="253" t="s">
        <v>584</v>
      </c>
      <c r="D430" s="253" t="s">
        <v>585</v>
      </c>
      <c r="E430" s="254" t="s">
        <v>586</v>
      </c>
      <c r="F430" s="255" t="s">
        <v>587</v>
      </c>
      <c r="G430" s="256" t="s">
        <v>276</v>
      </c>
      <c r="H430" s="257">
        <v>39.299999999999997</v>
      </c>
      <c r="I430" s="258"/>
      <c r="J430" s="259">
        <f>ROUND(I430*H430,2)</f>
        <v>0</v>
      </c>
      <c r="K430" s="260"/>
      <c r="L430" s="261"/>
      <c r="M430" s="262" t="s">
        <v>1</v>
      </c>
      <c r="N430" s="263" t="s">
        <v>42</v>
      </c>
      <c r="O430" s="72"/>
      <c r="P430" s="215">
        <f>O430*H430</f>
        <v>0</v>
      </c>
      <c r="Q430" s="215">
        <v>1.5E-3</v>
      </c>
      <c r="R430" s="215">
        <f>Q430*H430</f>
        <v>5.8949999999999995E-2</v>
      </c>
      <c r="S430" s="215">
        <v>0</v>
      </c>
      <c r="T430" s="216">
        <f>S430*H430</f>
        <v>0</v>
      </c>
      <c r="U430" s="35"/>
      <c r="V430" s="35"/>
      <c r="W430" s="35"/>
      <c r="X430" s="35"/>
      <c r="Y430" s="35"/>
      <c r="Z430" s="35"/>
      <c r="AA430" s="35"/>
      <c r="AB430" s="35"/>
      <c r="AC430" s="35"/>
      <c r="AD430" s="35"/>
      <c r="AE430" s="35"/>
      <c r="AR430" s="217" t="s">
        <v>253</v>
      </c>
      <c r="AT430" s="217" t="s">
        <v>585</v>
      </c>
      <c r="AU430" s="217" t="s">
        <v>88</v>
      </c>
      <c r="AY430" s="18" t="s">
        <v>201</v>
      </c>
      <c r="BE430" s="218">
        <f>IF(N430="základná",J430,0)</f>
        <v>0</v>
      </c>
      <c r="BF430" s="218">
        <f>IF(N430="znížená",J430,0)</f>
        <v>0</v>
      </c>
      <c r="BG430" s="218">
        <f>IF(N430="zákl. prenesená",J430,0)</f>
        <v>0</v>
      </c>
      <c r="BH430" s="218">
        <f>IF(N430="zníž. prenesená",J430,0)</f>
        <v>0</v>
      </c>
      <c r="BI430" s="218">
        <f>IF(N430="nulová",J430,0)</f>
        <v>0</v>
      </c>
      <c r="BJ430" s="18" t="s">
        <v>88</v>
      </c>
      <c r="BK430" s="218">
        <f>ROUND(I430*H430,2)</f>
        <v>0</v>
      </c>
      <c r="BL430" s="18" t="s">
        <v>207</v>
      </c>
      <c r="BM430" s="217" t="s">
        <v>588</v>
      </c>
    </row>
    <row r="431" spans="1:65" s="13" customFormat="1">
      <c r="B431" s="219"/>
      <c r="C431" s="220"/>
      <c r="D431" s="221" t="s">
        <v>209</v>
      </c>
      <c r="E431" s="222" t="s">
        <v>1</v>
      </c>
      <c r="F431" s="223" t="s">
        <v>589</v>
      </c>
      <c r="G431" s="220"/>
      <c r="H431" s="224">
        <v>39.270000000000003</v>
      </c>
      <c r="I431" s="225"/>
      <c r="J431" s="220"/>
      <c r="K431" s="220"/>
      <c r="L431" s="226"/>
      <c r="M431" s="227"/>
      <c r="N431" s="228"/>
      <c r="O431" s="228"/>
      <c r="P431" s="228"/>
      <c r="Q431" s="228"/>
      <c r="R431" s="228"/>
      <c r="S431" s="228"/>
      <c r="T431" s="229"/>
      <c r="AT431" s="230" t="s">
        <v>209</v>
      </c>
      <c r="AU431" s="230" t="s">
        <v>88</v>
      </c>
      <c r="AV431" s="13" t="s">
        <v>88</v>
      </c>
      <c r="AW431" s="13" t="s">
        <v>31</v>
      </c>
      <c r="AX431" s="13" t="s">
        <v>76</v>
      </c>
      <c r="AY431" s="230" t="s">
        <v>201</v>
      </c>
    </row>
    <row r="432" spans="1:65" s="13" customFormat="1">
      <c r="B432" s="219"/>
      <c r="C432" s="220"/>
      <c r="D432" s="221" t="s">
        <v>209</v>
      </c>
      <c r="E432" s="222" t="s">
        <v>1</v>
      </c>
      <c r="F432" s="223" t="s">
        <v>590</v>
      </c>
      <c r="G432" s="220"/>
      <c r="H432" s="224">
        <v>0.03</v>
      </c>
      <c r="I432" s="225"/>
      <c r="J432" s="220"/>
      <c r="K432" s="220"/>
      <c r="L432" s="226"/>
      <c r="M432" s="227"/>
      <c r="N432" s="228"/>
      <c r="O432" s="228"/>
      <c r="P432" s="228"/>
      <c r="Q432" s="228"/>
      <c r="R432" s="228"/>
      <c r="S432" s="228"/>
      <c r="T432" s="229"/>
      <c r="AT432" s="230" t="s">
        <v>209</v>
      </c>
      <c r="AU432" s="230" t="s">
        <v>88</v>
      </c>
      <c r="AV432" s="13" t="s">
        <v>88</v>
      </c>
      <c r="AW432" s="13" t="s">
        <v>31</v>
      </c>
      <c r="AX432" s="13" t="s">
        <v>76</v>
      </c>
      <c r="AY432" s="230" t="s">
        <v>201</v>
      </c>
    </row>
    <row r="433" spans="1:65" s="14" customFormat="1">
      <c r="B433" s="231"/>
      <c r="C433" s="232"/>
      <c r="D433" s="221" t="s">
        <v>209</v>
      </c>
      <c r="E433" s="233" t="s">
        <v>1</v>
      </c>
      <c r="F433" s="234" t="s">
        <v>232</v>
      </c>
      <c r="G433" s="232"/>
      <c r="H433" s="235">
        <v>39.299999999999997</v>
      </c>
      <c r="I433" s="236"/>
      <c r="J433" s="232"/>
      <c r="K433" s="232"/>
      <c r="L433" s="237"/>
      <c r="M433" s="238"/>
      <c r="N433" s="239"/>
      <c r="O433" s="239"/>
      <c r="P433" s="239"/>
      <c r="Q433" s="239"/>
      <c r="R433" s="239"/>
      <c r="S433" s="239"/>
      <c r="T433" s="240"/>
      <c r="AT433" s="241" t="s">
        <v>209</v>
      </c>
      <c r="AU433" s="241" t="s">
        <v>88</v>
      </c>
      <c r="AV433" s="14" t="s">
        <v>207</v>
      </c>
      <c r="AW433" s="14" t="s">
        <v>31</v>
      </c>
      <c r="AX433" s="14" t="s">
        <v>83</v>
      </c>
      <c r="AY433" s="241" t="s">
        <v>201</v>
      </c>
    </row>
    <row r="434" spans="1:65" s="2" customFormat="1" ht="22.5" customHeight="1">
      <c r="A434" s="35"/>
      <c r="B434" s="36"/>
      <c r="C434" s="205" t="s">
        <v>591</v>
      </c>
      <c r="D434" s="205" t="s">
        <v>203</v>
      </c>
      <c r="E434" s="206" t="s">
        <v>592</v>
      </c>
      <c r="F434" s="207" t="s">
        <v>593</v>
      </c>
      <c r="G434" s="208" t="s">
        <v>206</v>
      </c>
      <c r="H434" s="209">
        <v>1.4</v>
      </c>
      <c r="I434" s="210"/>
      <c r="J434" s="211">
        <f>ROUND(I434*H434,2)</f>
        <v>0</v>
      </c>
      <c r="K434" s="212"/>
      <c r="L434" s="40"/>
      <c r="M434" s="213" t="s">
        <v>1</v>
      </c>
      <c r="N434" s="214" t="s">
        <v>42</v>
      </c>
      <c r="O434" s="72"/>
      <c r="P434" s="215">
        <f>O434*H434</f>
        <v>0</v>
      </c>
      <c r="Q434" s="215">
        <v>2.3126899999999999</v>
      </c>
      <c r="R434" s="215">
        <f>Q434*H434</f>
        <v>3.2377659999999997</v>
      </c>
      <c r="S434" s="215">
        <v>0</v>
      </c>
      <c r="T434" s="216">
        <f>S434*H434</f>
        <v>0</v>
      </c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R434" s="217" t="s">
        <v>207</v>
      </c>
      <c r="AT434" s="217" t="s">
        <v>203</v>
      </c>
      <c r="AU434" s="217" t="s">
        <v>88</v>
      </c>
      <c r="AY434" s="18" t="s">
        <v>201</v>
      </c>
      <c r="BE434" s="218">
        <f>IF(N434="základná",J434,0)</f>
        <v>0</v>
      </c>
      <c r="BF434" s="218">
        <f>IF(N434="znížená",J434,0)</f>
        <v>0</v>
      </c>
      <c r="BG434" s="218">
        <f>IF(N434="zákl. prenesená",J434,0)</f>
        <v>0</v>
      </c>
      <c r="BH434" s="218">
        <f>IF(N434="zníž. prenesená",J434,0)</f>
        <v>0</v>
      </c>
      <c r="BI434" s="218">
        <f>IF(N434="nulová",J434,0)</f>
        <v>0</v>
      </c>
      <c r="BJ434" s="18" t="s">
        <v>88</v>
      </c>
      <c r="BK434" s="218">
        <f>ROUND(I434*H434,2)</f>
        <v>0</v>
      </c>
      <c r="BL434" s="18" t="s">
        <v>207</v>
      </c>
      <c r="BM434" s="217" t="s">
        <v>594</v>
      </c>
    </row>
    <row r="435" spans="1:65" s="13" customFormat="1">
      <c r="B435" s="219"/>
      <c r="C435" s="220"/>
      <c r="D435" s="221" t="s">
        <v>209</v>
      </c>
      <c r="E435" s="222" t="s">
        <v>1</v>
      </c>
      <c r="F435" s="223" t="s">
        <v>595</v>
      </c>
      <c r="G435" s="220"/>
      <c r="H435" s="224">
        <v>1.3560000000000001</v>
      </c>
      <c r="I435" s="225"/>
      <c r="J435" s="220"/>
      <c r="K435" s="220"/>
      <c r="L435" s="226"/>
      <c r="M435" s="227"/>
      <c r="N435" s="228"/>
      <c r="O435" s="228"/>
      <c r="P435" s="228"/>
      <c r="Q435" s="228"/>
      <c r="R435" s="228"/>
      <c r="S435" s="228"/>
      <c r="T435" s="229"/>
      <c r="AT435" s="230" t="s">
        <v>209</v>
      </c>
      <c r="AU435" s="230" t="s">
        <v>88</v>
      </c>
      <c r="AV435" s="13" t="s">
        <v>88</v>
      </c>
      <c r="AW435" s="13" t="s">
        <v>31</v>
      </c>
      <c r="AX435" s="13" t="s">
        <v>76</v>
      </c>
      <c r="AY435" s="230" t="s">
        <v>201</v>
      </c>
    </row>
    <row r="436" spans="1:65" s="13" customFormat="1">
      <c r="B436" s="219"/>
      <c r="C436" s="220"/>
      <c r="D436" s="221" t="s">
        <v>209</v>
      </c>
      <c r="E436" s="222" t="s">
        <v>1</v>
      </c>
      <c r="F436" s="223" t="s">
        <v>596</v>
      </c>
      <c r="G436" s="220"/>
      <c r="H436" s="224">
        <v>4.3999999999999997E-2</v>
      </c>
      <c r="I436" s="225"/>
      <c r="J436" s="220"/>
      <c r="K436" s="220"/>
      <c r="L436" s="226"/>
      <c r="M436" s="227"/>
      <c r="N436" s="228"/>
      <c r="O436" s="228"/>
      <c r="P436" s="228"/>
      <c r="Q436" s="228"/>
      <c r="R436" s="228"/>
      <c r="S436" s="228"/>
      <c r="T436" s="229"/>
      <c r="AT436" s="230" t="s">
        <v>209</v>
      </c>
      <c r="AU436" s="230" t="s">
        <v>88</v>
      </c>
      <c r="AV436" s="13" t="s">
        <v>88</v>
      </c>
      <c r="AW436" s="13" t="s">
        <v>31</v>
      </c>
      <c r="AX436" s="13" t="s">
        <v>76</v>
      </c>
      <c r="AY436" s="230" t="s">
        <v>201</v>
      </c>
    </row>
    <row r="437" spans="1:65" s="14" customFormat="1">
      <c r="B437" s="231"/>
      <c r="C437" s="232"/>
      <c r="D437" s="221" t="s">
        <v>209</v>
      </c>
      <c r="E437" s="233" t="s">
        <v>1</v>
      </c>
      <c r="F437" s="234" t="s">
        <v>232</v>
      </c>
      <c r="G437" s="232"/>
      <c r="H437" s="235">
        <v>1.4</v>
      </c>
      <c r="I437" s="236"/>
      <c r="J437" s="232"/>
      <c r="K437" s="232"/>
      <c r="L437" s="237"/>
      <c r="M437" s="238"/>
      <c r="N437" s="239"/>
      <c r="O437" s="239"/>
      <c r="P437" s="239"/>
      <c r="Q437" s="239"/>
      <c r="R437" s="239"/>
      <c r="S437" s="239"/>
      <c r="T437" s="240"/>
      <c r="AT437" s="241" t="s">
        <v>209</v>
      </c>
      <c r="AU437" s="241" t="s">
        <v>88</v>
      </c>
      <c r="AV437" s="14" t="s">
        <v>207</v>
      </c>
      <c r="AW437" s="14" t="s">
        <v>31</v>
      </c>
      <c r="AX437" s="14" t="s">
        <v>83</v>
      </c>
      <c r="AY437" s="241" t="s">
        <v>201</v>
      </c>
    </row>
    <row r="438" spans="1:65" s="2" customFormat="1" ht="30" customHeight="1">
      <c r="A438" s="35"/>
      <c r="B438" s="36"/>
      <c r="C438" s="205" t="s">
        <v>597</v>
      </c>
      <c r="D438" s="205" t="s">
        <v>203</v>
      </c>
      <c r="E438" s="206" t="s">
        <v>598</v>
      </c>
      <c r="F438" s="207" t="s">
        <v>599</v>
      </c>
      <c r="G438" s="208" t="s">
        <v>329</v>
      </c>
      <c r="H438" s="209">
        <v>0.08</v>
      </c>
      <c r="I438" s="210"/>
      <c r="J438" s="211">
        <f>ROUND(I438*H438,2)</f>
        <v>0</v>
      </c>
      <c r="K438" s="212"/>
      <c r="L438" s="40"/>
      <c r="M438" s="213" t="s">
        <v>1</v>
      </c>
      <c r="N438" s="214" t="s">
        <v>42</v>
      </c>
      <c r="O438" s="72"/>
      <c r="P438" s="215">
        <f>O438*H438</f>
        <v>0</v>
      </c>
      <c r="Q438" s="215">
        <v>1.0165500000000001</v>
      </c>
      <c r="R438" s="215">
        <f>Q438*H438</f>
        <v>8.1324000000000007E-2</v>
      </c>
      <c r="S438" s="215">
        <v>0</v>
      </c>
      <c r="T438" s="216">
        <f>S438*H438</f>
        <v>0</v>
      </c>
      <c r="U438" s="35"/>
      <c r="V438" s="35"/>
      <c r="W438" s="35"/>
      <c r="X438" s="35"/>
      <c r="Y438" s="35"/>
      <c r="Z438" s="35"/>
      <c r="AA438" s="35"/>
      <c r="AB438" s="35"/>
      <c r="AC438" s="35"/>
      <c r="AD438" s="35"/>
      <c r="AE438" s="35"/>
      <c r="AR438" s="217" t="s">
        <v>207</v>
      </c>
      <c r="AT438" s="217" t="s">
        <v>203</v>
      </c>
      <c r="AU438" s="217" t="s">
        <v>88</v>
      </c>
      <c r="AY438" s="18" t="s">
        <v>201</v>
      </c>
      <c r="BE438" s="218">
        <f>IF(N438="základná",J438,0)</f>
        <v>0</v>
      </c>
      <c r="BF438" s="218">
        <f>IF(N438="znížená",J438,0)</f>
        <v>0</v>
      </c>
      <c r="BG438" s="218">
        <f>IF(N438="zákl. prenesená",J438,0)</f>
        <v>0</v>
      </c>
      <c r="BH438" s="218">
        <f>IF(N438="zníž. prenesená",J438,0)</f>
        <v>0</v>
      </c>
      <c r="BI438" s="218">
        <f>IF(N438="nulová",J438,0)</f>
        <v>0</v>
      </c>
      <c r="BJ438" s="18" t="s">
        <v>88</v>
      </c>
      <c r="BK438" s="218">
        <f>ROUND(I438*H438,2)</f>
        <v>0</v>
      </c>
      <c r="BL438" s="18" t="s">
        <v>207</v>
      </c>
      <c r="BM438" s="217" t="s">
        <v>600</v>
      </c>
    </row>
    <row r="439" spans="1:65" s="13" customFormat="1">
      <c r="B439" s="219"/>
      <c r="C439" s="220"/>
      <c r="D439" s="221" t="s">
        <v>209</v>
      </c>
      <c r="E439" s="222" t="s">
        <v>1</v>
      </c>
      <c r="F439" s="223" t="s">
        <v>601</v>
      </c>
      <c r="G439" s="220"/>
      <c r="H439" s="224">
        <v>6.5000000000000002E-2</v>
      </c>
      <c r="I439" s="225"/>
      <c r="J439" s="220"/>
      <c r="K439" s="220"/>
      <c r="L439" s="226"/>
      <c r="M439" s="227"/>
      <c r="N439" s="228"/>
      <c r="O439" s="228"/>
      <c r="P439" s="228"/>
      <c r="Q439" s="228"/>
      <c r="R439" s="228"/>
      <c r="S439" s="228"/>
      <c r="T439" s="229"/>
      <c r="AT439" s="230" t="s">
        <v>209</v>
      </c>
      <c r="AU439" s="230" t="s">
        <v>88</v>
      </c>
      <c r="AV439" s="13" t="s">
        <v>88</v>
      </c>
      <c r="AW439" s="13" t="s">
        <v>31</v>
      </c>
      <c r="AX439" s="13" t="s">
        <v>76</v>
      </c>
      <c r="AY439" s="230" t="s">
        <v>201</v>
      </c>
    </row>
    <row r="440" spans="1:65" s="13" customFormat="1">
      <c r="B440" s="219"/>
      <c r="C440" s="220"/>
      <c r="D440" s="221" t="s">
        <v>209</v>
      </c>
      <c r="E440" s="222" t="s">
        <v>1</v>
      </c>
      <c r="F440" s="223" t="s">
        <v>602</v>
      </c>
      <c r="G440" s="220"/>
      <c r="H440" s="224">
        <v>8.9999999999999993E-3</v>
      </c>
      <c r="I440" s="225"/>
      <c r="J440" s="220"/>
      <c r="K440" s="220"/>
      <c r="L440" s="226"/>
      <c r="M440" s="227"/>
      <c r="N440" s="228"/>
      <c r="O440" s="228"/>
      <c r="P440" s="228"/>
      <c r="Q440" s="228"/>
      <c r="R440" s="228"/>
      <c r="S440" s="228"/>
      <c r="T440" s="229"/>
      <c r="AT440" s="230" t="s">
        <v>209</v>
      </c>
      <c r="AU440" s="230" t="s">
        <v>88</v>
      </c>
      <c r="AV440" s="13" t="s">
        <v>88</v>
      </c>
      <c r="AW440" s="13" t="s">
        <v>31</v>
      </c>
      <c r="AX440" s="13" t="s">
        <v>76</v>
      </c>
      <c r="AY440" s="230" t="s">
        <v>201</v>
      </c>
    </row>
    <row r="441" spans="1:65" s="15" customFormat="1">
      <c r="B441" s="242"/>
      <c r="C441" s="243"/>
      <c r="D441" s="221" t="s">
        <v>209</v>
      </c>
      <c r="E441" s="244" t="s">
        <v>1</v>
      </c>
      <c r="F441" s="245" t="s">
        <v>240</v>
      </c>
      <c r="G441" s="243"/>
      <c r="H441" s="246">
        <v>7.3999999999999996E-2</v>
      </c>
      <c r="I441" s="247"/>
      <c r="J441" s="243"/>
      <c r="K441" s="243"/>
      <c r="L441" s="248"/>
      <c r="M441" s="249"/>
      <c r="N441" s="250"/>
      <c r="O441" s="250"/>
      <c r="P441" s="250"/>
      <c r="Q441" s="250"/>
      <c r="R441" s="250"/>
      <c r="S441" s="250"/>
      <c r="T441" s="251"/>
      <c r="AT441" s="252" t="s">
        <v>209</v>
      </c>
      <c r="AU441" s="252" t="s">
        <v>88</v>
      </c>
      <c r="AV441" s="15" t="s">
        <v>219</v>
      </c>
      <c r="AW441" s="15" t="s">
        <v>31</v>
      </c>
      <c r="AX441" s="15" t="s">
        <v>76</v>
      </c>
      <c r="AY441" s="252" t="s">
        <v>201</v>
      </c>
    </row>
    <row r="442" spans="1:65" s="13" customFormat="1">
      <c r="B442" s="219"/>
      <c r="C442" s="220"/>
      <c r="D442" s="221" t="s">
        <v>209</v>
      </c>
      <c r="E442" s="222" t="s">
        <v>1</v>
      </c>
      <c r="F442" s="223" t="s">
        <v>603</v>
      </c>
      <c r="G442" s="220"/>
      <c r="H442" s="224">
        <v>4.0000000000000001E-3</v>
      </c>
      <c r="I442" s="225"/>
      <c r="J442" s="220"/>
      <c r="K442" s="220"/>
      <c r="L442" s="226"/>
      <c r="M442" s="227"/>
      <c r="N442" s="228"/>
      <c r="O442" s="228"/>
      <c r="P442" s="228"/>
      <c r="Q442" s="228"/>
      <c r="R442" s="228"/>
      <c r="S442" s="228"/>
      <c r="T442" s="229"/>
      <c r="AT442" s="230" t="s">
        <v>209</v>
      </c>
      <c r="AU442" s="230" t="s">
        <v>88</v>
      </c>
      <c r="AV442" s="13" t="s">
        <v>88</v>
      </c>
      <c r="AW442" s="13" t="s">
        <v>31</v>
      </c>
      <c r="AX442" s="13" t="s">
        <v>76</v>
      </c>
      <c r="AY442" s="230" t="s">
        <v>201</v>
      </c>
    </row>
    <row r="443" spans="1:65" s="13" customFormat="1">
      <c r="B443" s="219"/>
      <c r="C443" s="220"/>
      <c r="D443" s="221" t="s">
        <v>209</v>
      </c>
      <c r="E443" s="222" t="s">
        <v>1</v>
      </c>
      <c r="F443" s="223" t="s">
        <v>604</v>
      </c>
      <c r="G443" s="220"/>
      <c r="H443" s="224">
        <v>2E-3</v>
      </c>
      <c r="I443" s="225"/>
      <c r="J443" s="220"/>
      <c r="K443" s="220"/>
      <c r="L443" s="226"/>
      <c r="M443" s="227"/>
      <c r="N443" s="228"/>
      <c r="O443" s="228"/>
      <c r="P443" s="228"/>
      <c r="Q443" s="228"/>
      <c r="R443" s="228"/>
      <c r="S443" s="228"/>
      <c r="T443" s="229"/>
      <c r="AT443" s="230" t="s">
        <v>209</v>
      </c>
      <c r="AU443" s="230" t="s">
        <v>88</v>
      </c>
      <c r="AV443" s="13" t="s">
        <v>88</v>
      </c>
      <c r="AW443" s="13" t="s">
        <v>31</v>
      </c>
      <c r="AX443" s="13" t="s">
        <v>76</v>
      </c>
      <c r="AY443" s="230" t="s">
        <v>201</v>
      </c>
    </row>
    <row r="444" spans="1:65" s="14" customFormat="1">
      <c r="B444" s="231"/>
      <c r="C444" s="232"/>
      <c r="D444" s="221" t="s">
        <v>209</v>
      </c>
      <c r="E444" s="233" t="s">
        <v>1</v>
      </c>
      <c r="F444" s="234" t="s">
        <v>232</v>
      </c>
      <c r="G444" s="232"/>
      <c r="H444" s="235">
        <v>0.08</v>
      </c>
      <c r="I444" s="236"/>
      <c r="J444" s="232"/>
      <c r="K444" s="232"/>
      <c r="L444" s="237"/>
      <c r="M444" s="238"/>
      <c r="N444" s="239"/>
      <c r="O444" s="239"/>
      <c r="P444" s="239"/>
      <c r="Q444" s="239"/>
      <c r="R444" s="239"/>
      <c r="S444" s="239"/>
      <c r="T444" s="240"/>
      <c r="AT444" s="241" t="s">
        <v>209</v>
      </c>
      <c r="AU444" s="241" t="s">
        <v>88</v>
      </c>
      <c r="AV444" s="14" t="s">
        <v>207</v>
      </c>
      <c r="AW444" s="14" t="s">
        <v>31</v>
      </c>
      <c r="AX444" s="14" t="s">
        <v>83</v>
      </c>
      <c r="AY444" s="241" t="s">
        <v>201</v>
      </c>
    </row>
    <row r="445" spans="1:65" s="2" customFormat="1" ht="27.75" customHeight="1">
      <c r="A445" s="35"/>
      <c r="B445" s="36"/>
      <c r="C445" s="205" t="s">
        <v>605</v>
      </c>
      <c r="D445" s="205" t="s">
        <v>203</v>
      </c>
      <c r="E445" s="206" t="s">
        <v>606</v>
      </c>
      <c r="F445" s="207" t="s">
        <v>607</v>
      </c>
      <c r="G445" s="208" t="s">
        <v>276</v>
      </c>
      <c r="H445" s="209">
        <v>6.8</v>
      </c>
      <c r="I445" s="210"/>
      <c r="J445" s="211">
        <f>ROUND(I445*H445,2)</f>
        <v>0</v>
      </c>
      <c r="K445" s="212"/>
      <c r="L445" s="40"/>
      <c r="M445" s="213" t="s">
        <v>1</v>
      </c>
      <c r="N445" s="214" t="s">
        <v>42</v>
      </c>
      <c r="O445" s="72"/>
      <c r="P445" s="215">
        <f>O445*H445</f>
        <v>0</v>
      </c>
      <c r="Q445" s="215">
        <v>8.4600000000000005E-3</v>
      </c>
      <c r="R445" s="215">
        <f>Q445*H445</f>
        <v>5.7528000000000003E-2</v>
      </c>
      <c r="S445" s="215">
        <v>0</v>
      </c>
      <c r="T445" s="216">
        <f>S445*H445</f>
        <v>0</v>
      </c>
      <c r="U445" s="35"/>
      <c r="V445" s="35"/>
      <c r="W445" s="35"/>
      <c r="X445" s="35"/>
      <c r="Y445" s="35"/>
      <c r="Z445" s="35"/>
      <c r="AA445" s="35"/>
      <c r="AB445" s="35"/>
      <c r="AC445" s="35"/>
      <c r="AD445" s="35"/>
      <c r="AE445" s="35"/>
      <c r="AR445" s="217" t="s">
        <v>207</v>
      </c>
      <c r="AT445" s="217" t="s">
        <v>203</v>
      </c>
      <c r="AU445" s="217" t="s">
        <v>88</v>
      </c>
      <c r="AY445" s="18" t="s">
        <v>201</v>
      </c>
      <c r="BE445" s="218">
        <f>IF(N445="základná",J445,0)</f>
        <v>0</v>
      </c>
      <c r="BF445" s="218">
        <f>IF(N445="znížená",J445,0)</f>
        <v>0</v>
      </c>
      <c r="BG445" s="218">
        <f>IF(N445="zákl. prenesená",J445,0)</f>
        <v>0</v>
      </c>
      <c r="BH445" s="218">
        <f>IF(N445="zníž. prenesená",J445,0)</f>
        <v>0</v>
      </c>
      <c r="BI445" s="218">
        <f>IF(N445="nulová",J445,0)</f>
        <v>0</v>
      </c>
      <c r="BJ445" s="18" t="s">
        <v>88</v>
      </c>
      <c r="BK445" s="218">
        <f>ROUND(I445*H445,2)</f>
        <v>0</v>
      </c>
      <c r="BL445" s="18" t="s">
        <v>207</v>
      </c>
      <c r="BM445" s="217" t="s">
        <v>608</v>
      </c>
    </row>
    <row r="446" spans="1:65" s="13" customFormat="1">
      <c r="B446" s="219"/>
      <c r="C446" s="220"/>
      <c r="D446" s="221" t="s">
        <v>209</v>
      </c>
      <c r="E446" s="222" t="s">
        <v>1</v>
      </c>
      <c r="F446" s="223" t="s">
        <v>609</v>
      </c>
      <c r="G446" s="220"/>
      <c r="H446" s="224">
        <v>6.78</v>
      </c>
      <c r="I446" s="225"/>
      <c r="J446" s="220"/>
      <c r="K446" s="220"/>
      <c r="L446" s="226"/>
      <c r="M446" s="227"/>
      <c r="N446" s="228"/>
      <c r="O446" s="228"/>
      <c r="P446" s="228"/>
      <c r="Q446" s="228"/>
      <c r="R446" s="228"/>
      <c r="S446" s="228"/>
      <c r="T446" s="229"/>
      <c r="AT446" s="230" t="s">
        <v>209</v>
      </c>
      <c r="AU446" s="230" t="s">
        <v>88</v>
      </c>
      <c r="AV446" s="13" t="s">
        <v>88</v>
      </c>
      <c r="AW446" s="13" t="s">
        <v>31</v>
      </c>
      <c r="AX446" s="13" t="s">
        <v>76</v>
      </c>
      <c r="AY446" s="230" t="s">
        <v>201</v>
      </c>
    </row>
    <row r="447" spans="1:65" s="13" customFormat="1">
      <c r="B447" s="219"/>
      <c r="C447" s="220"/>
      <c r="D447" s="221" t="s">
        <v>209</v>
      </c>
      <c r="E447" s="222" t="s">
        <v>1</v>
      </c>
      <c r="F447" s="223" t="s">
        <v>610</v>
      </c>
      <c r="G447" s="220"/>
      <c r="H447" s="224">
        <v>0.02</v>
      </c>
      <c r="I447" s="225"/>
      <c r="J447" s="220"/>
      <c r="K447" s="220"/>
      <c r="L447" s="226"/>
      <c r="M447" s="227"/>
      <c r="N447" s="228"/>
      <c r="O447" s="228"/>
      <c r="P447" s="228"/>
      <c r="Q447" s="228"/>
      <c r="R447" s="228"/>
      <c r="S447" s="228"/>
      <c r="T447" s="229"/>
      <c r="AT447" s="230" t="s">
        <v>209</v>
      </c>
      <c r="AU447" s="230" t="s">
        <v>88</v>
      </c>
      <c r="AV447" s="13" t="s">
        <v>88</v>
      </c>
      <c r="AW447" s="13" t="s">
        <v>31</v>
      </c>
      <c r="AX447" s="13" t="s">
        <v>76</v>
      </c>
      <c r="AY447" s="230" t="s">
        <v>201</v>
      </c>
    </row>
    <row r="448" spans="1:65" s="14" customFormat="1">
      <c r="B448" s="231"/>
      <c r="C448" s="232"/>
      <c r="D448" s="221" t="s">
        <v>209</v>
      </c>
      <c r="E448" s="233" t="s">
        <v>1</v>
      </c>
      <c r="F448" s="234" t="s">
        <v>232</v>
      </c>
      <c r="G448" s="232"/>
      <c r="H448" s="235">
        <v>6.8</v>
      </c>
      <c r="I448" s="236"/>
      <c r="J448" s="232"/>
      <c r="K448" s="232"/>
      <c r="L448" s="237"/>
      <c r="M448" s="238"/>
      <c r="N448" s="239"/>
      <c r="O448" s="239"/>
      <c r="P448" s="239"/>
      <c r="Q448" s="239"/>
      <c r="R448" s="239"/>
      <c r="S448" s="239"/>
      <c r="T448" s="240"/>
      <c r="AT448" s="241" t="s">
        <v>209</v>
      </c>
      <c r="AU448" s="241" t="s">
        <v>88</v>
      </c>
      <c r="AV448" s="14" t="s">
        <v>207</v>
      </c>
      <c r="AW448" s="14" t="s">
        <v>31</v>
      </c>
      <c r="AX448" s="14" t="s">
        <v>83</v>
      </c>
      <c r="AY448" s="241" t="s">
        <v>201</v>
      </c>
    </row>
    <row r="449" spans="1:65" s="2" customFormat="1" ht="32.25" customHeight="1">
      <c r="A449" s="35"/>
      <c r="B449" s="36"/>
      <c r="C449" s="205" t="s">
        <v>611</v>
      </c>
      <c r="D449" s="205" t="s">
        <v>203</v>
      </c>
      <c r="E449" s="206" t="s">
        <v>612</v>
      </c>
      <c r="F449" s="207" t="s">
        <v>613</v>
      </c>
      <c r="G449" s="208" t="s">
        <v>276</v>
      </c>
      <c r="H449" s="209">
        <v>6.8</v>
      </c>
      <c r="I449" s="210"/>
      <c r="J449" s="211">
        <f>ROUND(I449*H449,2)</f>
        <v>0</v>
      </c>
      <c r="K449" s="212"/>
      <c r="L449" s="40"/>
      <c r="M449" s="213" t="s">
        <v>1</v>
      </c>
      <c r="N449" s="214" t="s">
        <v>42</v>
      </c>
      <c r="O449" s="72"/>
      <c r="P449" s="215">
        <f>O449*H449</f>
        <v>0</v>
      </c>
      <c r="Q449" s="215">
        <v>0</v>
      </c>
      <c r="R449" s="215">
        <f>Q449*H449</f>
        <v>0</v>
      </c>
      <c r="S449" s="215">
        <v>0</v>
      </c>
      <c r="T449" s="216">
        <f>S449*H449</f>
        <v>0</v>
      </c>
      <c r="U449" s="35"/>
      <c r="V449" s="35"/>
      <c r="W449" s="35"/>
      <c r="X449" s="35"/>
      <c r="Y449" s="35"/>
      <c r="Z449" s="35"/>
      <c r="AA449" s="35"/>
      <c r="AB449" s="35"/>
      <c r="AC449" s="35"/>
      <c r="AD449" s="35"/>
      <c r="AE449" s="35"/>
      <c r="AR449" s="217" t="s">
        <v>207</v>
      </c>
      <c r="AT449" s="217" t="s">
        <v>203</v>
      </c>
      <c r="AU449" s="217" t="s">
        <v>88</v>
      </c>
      <c r="AY449" s="18" t="s">
        <v>201</v>
      </c>
      <c r="BE449" s="218">
        <f>IF(N449="základná",J449,0)</f>
        <v>0</v>
      </c>
      <c r="BF449" s="218">
        <f>IF(N449="znížená",J449,0)</f>
        <v>0</v>
      </c>
      <c r="BG449" s="218">
        <f>IF(N449="zákl. prenesená",J449,0)</f>
        <v>0</v>
      </c>
      <c r="BH449" s="218">
        <f>IF(N449="zníž. prenesená",J449,0)</f>
        <v>0</v>
      </c>
      <c r="BI449" s="218">
        <f>IF(N449="nulová",J449,0)</f>
        <v>0</v>
      </c>
      <c r="BJ449" s="18" t="s">
        <v>88</v>
      </c>
      <c r="BK449" s="218">
        <f>ROUND(I449*H449,2)</f>
        <v>0</v>
      </c>
      <c r="BL449" s="18" t="s">
        <v>207</v>
      </c>
      <c r="BM449" s="217" t="s">
        <v>614</v>
      </c>
    </row>
    <row r="450" spans="1:65" s="2" customFormat="1" ht="32.25" customHeight="1">
      <c r="A450" s="35"/>
      <c r="B450" s="36"/>
      <c r="C450" s="205" t="s">
        <v>615</v>
      </c>
      <c r="D450" s="205" t="s">
        <v>203</v>
      </c>
      <c r="E450" s="206" t="s">
        <v>616</v>
      </c>
      <c r="F450" s="207" t="s">
        <v>617</v>
      </c>
      <c r="G450" s="208" t="s">
        <v>618</v>
      </c>
      <c r="H450" s="209">
        <v>21.6</v>
      </c>
      <c r="I450" s="210"/>
      <c r="J450" s="211">
        <f>ROUND(I450*H450,2)</f>
        <v>0</v>
      </c>
      <c r="K450" s="212"/>
      <c r="L450" s="40"/>
      <c r="M450" s="213" t="s">
        <v>1</v>
      </c>
      <c r="N450" s="214" t="s">
        <v>42</v>
      </c>
      <c r="O450" s="72"/>
      <c r="P450" s="215">
        <f>O450*H450</f>
        <v>0</v>
      </c>
      <c r="Q450" s="215">
        <v>0.10680000000000001</v>
      </c>
      <c r="R450" s="215">
        <f>Q450*H450</f>
        <v>2.3068800000000005</v>
      </c>
      <c r="S450" s="215">
        <v>0</v>
      </c>
      <c r="T450" s="216">
        <f>S450*H450</f>
        <v>0</v>
      </c>
      <c r="U450" s="35"/>
      <c r="V450" s="35"/>
      <c r="W450" s="35"/>
      <c r="X450" s="35"/>
      <c r="Y450" s="35"/>
      <c r="Z450" s="35"/>
      <c r="AA450" s="35"/>
      <c r="AB450" s="35"/>
      <c r="AC450" s="35"/>
      <c r="AD450" s="35"/>
      <c r="AE450" s="35"/>
      <c r="AR450" s="217" t="s">
        <v>207</v>
      </c>
      <c r="AT450" s="217" t="s">
        <v>203</v>
      </c>
      <c r="AU450" s="217" t="s">
        <v>88</v>
      </c>
      <c r="AY450" s="18" t="s">
        <v>201</v>
      </c>
      <c r="BE450" s="218">
        <f>IF(N450="základná",J450,0)</f>
        <v>0</v>
      </c>
      <c r="BF450" s="218">
        <f>IF(N450="znížená",J450,0)</f>
        <v>0</v>
      </c>
      <c r="BG450" s="218">
        <f>IF(N450="zákl. prenesená",J450,0)</f>
        <v>0</v>
      </c>
      <c r="BH450" s="218">
        <f>IF(N450="zníž. prenesená",J450,0)</f>
        <v>0</v>
      </c>
      <c r="BI450" s="218">
        <f>IF(N450="nulová",J450,0)</f>
        <v>0</v>
      </c>
      <c r="BJ450" s="18" t="s">
        <v>88</v>
      </c>
      <c r="BK450" s="218">
        <f>ROUND(I450*H450,2)</f>
        <v>0</v>
      </c>
      <c r="BL450" s="18" t="s">
        <v>207</v>
      </c>
      <c r="BM450" s="217" t="s">
        <v>619</v>
      </c>
    </row>
    <row r="451" spans="1:65" s="13" customFormat="1">
      <c r="B451" s="219"/>
      <c r="C451" s="220"/>
      <c r="D451" s="221" t="s">
        <v>209</v>
      </c>
      <c r="E451" s="222" t="s">
        <v>1</v>
      </c>
      <c r="F451" s="223" t="s">
        <v>620</v>
      </c>
      <c r="G451" s="220"/>
      <c r="H451" s="224">
        <v>21.6</v>
      </c>
      <c r="I451" s="225"/>
      <c r="J451" s="220"/>
      <c r="K451" s="220"/>
      <c r="L451" s="226"/>
      <c r="M451" s="227"/>
      <c r="N451" s="228"/>
      <c r="O451" s="228"/>
      <c r="P451" s="228"/>
      <c r="Q451" s="228"/>
      <c r="R451" s="228"/>
      <c r="S451" s="228"/>
      <c r="T451" s="229"/>
      <c r="AT451" s="230" t="s">
        <v>209</v>
      </c>
      <c r="AU451" s="230" t="s">
        <v>88</v>
      </c>
      <c r="AV451" s="13" t="s">
        <v>88</v>
      </c>
      <c r="AW451" s="13" t="s">
        <v>31</v>
      </c>
      <c r="AX451" s="13" t="s">
        <v>83</v>
      </c>
      <c r="AY451" s="230" t="s">
        <v>201</v>
      </c>
    </row>
    <row r="452" spans="1:65" s="2" customFormat="1" ht="29.25" customHeight="1">
      <c r="A452" s="35"/>
      <c r="B452" s="36"/>
      <c r="C452" s="205" t="s">
        <v>621</v>
      </c>
      <c r="D452" s="205" t="s">
        <v>203</v>
      </c>
      <c r="E452" s="206" t="s">
        <v>622</v>
      </c>
      <c r="F452" s="207" t="s">
        <v>623</v>
      </c>
      <c r="G452" s="208" t="s">
        <v>276</v>
      </c>
      <c r="H452" s="209">
        <v>10.5</v>
      </c>
      <c r="I452" s="210"/>
      <c r="J452" s="211">
        <f>ROUND(I452*H452,2)</f>
        <v>0</v>
      </c>
      <c r="K452" s="212"/>
      <c r="L452" s="40"/>
      <c r="M452" s="213" t="s">
        <v>1</v>
      </c>
      <c r="N452" s="214" t="s">
        <v>42</v>
      </c>
      <c r="O452" s="72"/>
      <c r="P452" s="215">
        <f>O452*H452</f>
        <v>0</v>
      </c>
      <c r="Q452" s="215">
        <v>4.3099999999999996E-3</v>
      </c>
      <c r="R452" s="215">
        <f>Q452*H452</f>
        <v>4.5254999999999997E-2</v>
      </c>
      <c r="S452" s="215">
        <v>0</v>
      </c>
      <c r="T452" s="216">
        <f>S452*H452</f>
        <v>0</v>
      </c>
      <c r="U452" s="35"/>
      <c r="V452" s="35"/>
      <c r="W452" s="35"/>
      <c r="X452" s="35"/>
      <c r="Y452" s="35"/>
      <c r="Z452" s="35"/>
      <c r="AA452" s="35"/>
      <c r="AB452" s="35"/>
      <c r="AC452" s="35"/>
      <c r="AD452" s="35"/>
      <c r="AE452" s="35"/>
      <c r="AR452" s="217" t="s">
        <v>207</v>
      </c>
      <c r="AT452" s="217" t="s">
        <v>203</v>
      </c>
      <c r="AU452" s="217" t="s">
        <v>88</v>
      </c>
      <c r="AY452" s="18" t="s">
        <v>201</v>
      </c>
      <c r="BE452" s="218">
        <f>IF(N452="základná",J452,0)</f>
        <v>0</v>
      </c>
      <c r="BF452" s="218">
        <f>IF(N452="znížená",J452,0)</f>
        <v>0</v>
      </c>
      <c r="BG452" s="218">
        <f>IF(N452="zákl. prenesená",J452,0)</f>
        <v>0</v>
      </c>
      <c r="BH452" s="218">
        <f>IF(N452="zníž. prenesená",J452,0)</f>
        <v>0</v>
      </c>
      <c r="BI452" s="218">
        <f>IF(N452="nulová",J452,0)</f>
        <v>0</v>
      </c>
      <c r="BJ452" s="18" t="s">
        <v>88</v>
      </c>
      <c r="BK452" s="218">
        <f>ROUND(I452*H452,2)</f>
        <v>0</v>
      </c>
      <c r="BL452" s="18" t="s">
        <v>207</v>
      </c>
      <c r="BM452" s="217" t="s">
        <v>624</v>
      </c>
    </row>
    <row r="453" spans="1:65" s="13" customFormat="1">
      <c r="B453" s="219"/>
      <c r="C453" s="220"/>
      <c r="D453" s="221" t="s">
        <v>209</v>
      </c>
      <c r="E453" s="222" t="s">
        <v>1</v>
      </c>
      <c r="F453" s="223" t="s">
        <v>625</v>
      </c>
      <c r="G453" s="220"/>
      <c r="H453" s="224">
        <v>10.476000000000001</v>
      </c>
      <c r="I453" s="225"/>
      <c r="J453" s="220"/>
      <c r="K453" s="220"/>
      <c r="L453" s="226"/>
      <c r="M453" s="227"/>
      <c r="N453" s="228"/>
      <c r="O453" s="228"/>
      <c r="P453" s="228"/>
      <c r="Q453" s="228"/>
      <c r="R453" s="228"/>
      <c r="S453" s="228"/>
      <c r="T453" s="229"/>
      <c r="AT453" s="230" t="s">
        <v>209</v>
      </c>
      <c r="AU453" s="230" t="s">
        <v>88</v>
      </c>
      <c r="AV453" s="13" t="s">
        <v>88</v>
      </c>
      <c r="AW453" s="13" t="s">
        <v>31</v>
      </c>
      <c r="AX453" s="13" t="s">
        <v>76</v>
      </c>
      <c r="AY453" s="230" t="s">
        <v>201</v>
      </c>
    </row>
    <row r="454" spans="1:65" s="13" customFormat="1">
      <c r="B454" s="219"/>
      <c r="C454" s="220"/>
      <c r="D454" s="221" t="s">
        <v>209</v>
      </c>
      <c r="E454" s="222" t="s">
        <v>1</v>
      </c>
      <c r="F454" s="223" t="s">
        <v>626</v>
      </c>
      <c r="G454" s="220"/>
      <c r="H454" s="224">
        <v>2.4E-2</v>
      </c>
      <c r="I454" s="225"/>
      <c r="J454" s="220"/>
      <c r="K454" s="220"/>
      <c r="L454" s="226"/>
      <c r="M454" s="227"/>
      <c r="N454" s="228"/>
      <c r="O454" s="228"/>
      <c r="P454" s="228"/>
      <c r="Q454" s="228"/>
      <c r="R454" s="228"/>
      <c r="S454" s="228"/>
      <c r="T454" s="229"/>
      <c r="AT454" s="230" t="s">
        <v>209</v>
      </c>
      <c r="AU454" s="230" t="s">
        <v>88</v>
      </c>
      <c r="AV454" s="13" t="s">
        <v>88</v>
      </c>
      <c r="AW454" s="13" t="s">
        <v>31</v>
      </c>
      <c r="AX454" s="13" t="s">
        <v>76</v>
      </c>
      <c r="AY454" s="230" t="s">
        <v>201</v>
      </c>
    </row>
    <row r="455" spans="1:65" s="14" customFormat="1">
      <c r="B455" s="231"/>
      <c r="C455" s="232"/>
      <c r="D455" s="221" t="s">
        <v>209</v>
      </c>
      <c r="E455" s="233" t="s">
        <v>1</v>
      </c>
      <c r="F455" s="234" t="s">
        <v>232</v>
      </c>
      <c r="G455" s="232"/>
      <c r="H455" s="235">
        <v>10.5</v>
      </c>
      <c r="I455" s="236"/>
      <c r="J455" s="232"/>
      <c r="K455" s="232"/>
      <c r="L455" s="237"/>
      <c r="M455" s="238"/>
      <c r="N455" s="239"/>
      <c r="O455" s="239"/>
      <c r="P455" s="239"/>
      <c r="Q455" s="239"/>
      <c r="R455" s="239"/>
      <c r="S455" s="239"/>
      <c r="T455" s="240"/>
      <c r="AT455" s="241" t="s">
        <v>209</v>
      </c>
      <c r="AU455" s="241" t="s">
        <v>88</v>
      </c>
      <c r="AV455" s="14" t="s">
        <v>207</v>
      </c>
      <c r="AW455" s="14" t="s">
        <v>31</v>
      </c>
      <c r="AX455" s="14" t="s">
        <v>83</v>
      </c>
      <c r="AY455" s="241" t="s">
        <v>201</v>
      </c>
    </row>
    <row r="456" spans="1:65" s="2" customFormat="1" ht="30" customHeight="1">
      <c r="A456" s="35"/>
      <c r="B456" s="36"/>
      <c r="C456" s="205" t="s">
        <v>627</v>
      </c>
      <c r="D456" s="205" t="s">
        <v>203</v>
      </c>
      <c r="E456" s="206" t="s">
        <v>628</v>
      </c>
      <c r="F456" s="207" t="s">
        <v>629</v>
      </c>
      <c r="G456" s="208" t="s">
        <v>276</v>
      </c>
      <c r="H456" s="209">
        <v>10.5</v>
      </c>
      <c r="I456" s="210"/>
      <c r="J456" s="211">
        <f>ROUND(I456*H456,2)</f>
        <v>0</v>
      </c>
      <c r="K456" s="212"/>
      <c r="L456" s="40"/>
      <c r="M456" s="213" t="s">
        <v>1</v>
      </c>
      <c r="N456" s="214" t="s">
        <v>42</v>
      </c>
      <c r="O456" s="72"/>
      <c r="P456" s="215">
        <f>O456*H456</f>
        <v>0</v>
      </c>
      <c r="Q456" s="215">
        <v>0</v>
      </c>
      <c r="R456" s="215">
        <f>Q456*H456</f>
        <v>0</v>
      </c>
      <c r="S456" s="215">
        <v>0</v>
      </c>
      <c r="T456" s="216">
        <f>S456*H456</f>
        <v>0</v>
      </c>
      <c r="U456" s="35"/>
      <c r="V456" s="35"/>
      <c r="W456" s="35"/>
      <c r="X456" s="35"/>
      <c r="Y456" s="35"/>
      <c r="Z456" s="35"/>
      <c r="AA456" s="35"/>
      <c r="AB456" s="35"/>
      <c r="AC456" s="35"/>
      <c r="AD456" s="35"/>
      <c r="AE456" s="35"/>
      <c r="AR456" s="217" t="s">
        <v>207</v>
      </c>
      <c r="AT456" s="217" t="s">
        <v>203</v>
      </c>
      <c r="AU456" s="217" t="s">
        <v>88</v>
      </c>
      <c r="AY456" s="18" t="s">
        <v>201</v>
      </c>
      <c r="BE456" s="218">
        <f>IF(N456="základná",J456,0)</f>
        <v>0</v>
      </c>
      <c r="BF456" s="218">
        <f>IF(N456="znížená",J456,0)</f>
        <v>0</v>
      </c>
      <c r="BG456" s="218">
        <f>IF(N456="zákl. prenesená",J456,0)</f>
        <v>0</v>
      </c>
      <c r="BH456" s="218">
        <f>IF(N456="zníž. prenesená",J456,0)</f>
        <v>0</v>
      </c>
      <c r="BI456" s="218">
        <f>IF(N456="nulová",J456,0)</f>
        <v>0</v>
      </c>
      <c r="BJ456" s="18" t="s">
        <v>88</v>
      </c>
      <c r="BK456" s="218">
        <f>ROUND(I456*H456,2)</f>
        <v>0</v>
      </c>
      <c r="BL456" s="18" t="s">
        <v>207</v>
      </c>
      <c r="BM456" s="217" t="s">
        <v>630</v>
      </c>
    </row>
    <row r="457" spans="1:65" s="12" customFormat="1" ht="22.9" customHeight="1">
      <c r="B457" s="189"/>
      <c r="C457" s="190"/>
      <c r="D457" s="191" t="s">
        <v>75</v>
      </c>
      <c r="E457" s="203" t="s">
        <v>233</v>
      </c>
      <c r="F457" s="203" t="s">
        <v>631</v>
      </c>
      <c r="G457" s="190"/>
      <c r="H457" s="190"/>
      <c r="I457" s="193"/>
      <c r="J457" s="204">
        <f>BK457</f>
        <v>0</v>
      </c>
      <c r="K457" s="190"/>
      <c r="L457" s="195"/>
      <c r="M457" s="196"/>
      <c r="N457" s="197"/>
      <c r="O457" s="197"/>
      <c r="P457" s="198">
        <f>SUM(P458:P465)</f>
        <v>0</v>
      </c>
      <c r="Q457" s="197"/>
      <c r="R457" s="198">
        <f>SUM(R458:R465)</f>
        <v>16.137335999999998</v>
      </c>
      <c r="S457" s="197"/>
      <c r="T457" s="199">
        <f>SUM(T458:T465)</f>
        <v>0</v>
      </c>
      <c r="AR457" s="200" t="s">
        <v>83</v>
      </c>
      <c r="AT457" s="201" t="s">
        <v>75</v>
      </c>
      <c r="AU457" s="201" t="s">
        <v>83</v>
      </c>
      <c r="AY457" s="200" t="s">
        <v>201</v>
      </c>
      <c r="BK457" s="202">
        <f>SUM(BK458:BK465)</f>
        <v>0</v>
      </c>
    </row>
    <row r="458" spans="1:65" s="2" customFormat="1" ht="29.25" customHeight="1">
      <c r="A458" s="35"/>
      <c r="B458" s="36"/>
      <c r="C458" s="205" t="s">
        <v>632</v>
      </c>
      <c r="D458" s="205" t="s">
        <v>203</v>
      </c>
      <c r="E458" s="206" t="s">
        <v>633</v>
      </c>
      <c r="F458" s="207" t="s">
        <v>634</v>
      </c>
      <c r="G458" s="208" t="s">
        <v>276</v>
      </c>
      <c r="H458" s="209">
        <v>53.3</v>
      </c>
      <c r="I458" s="210"/>
      <c r="J458" s="211">
        <f>ROUND(I458*H458,2)</f>
        <v>0</v>
      </c>
      <c r="K458" s="212"/>
      <c r="L458" s="40"/>
      <c r="M458" s="213" t="s">
        <v>1</v>
      </c>
      <c r="N458" s="214" t="s">
        <v>42</v>
      </c>
      <c r="O458" s="72"/>
      <c r="P458" s="215">
        <f>O458*H458</f>
        <v>0</v>
      </c>
      <c r="Q458" s="215">
        <v>0.21192</v>
      </c>
      <c r="R458" s="215">
        <f>Q458*H458</f>
        <v>11.295335999999999</v>
      </c>
      <c r="S458" s="215">
        <v>0</v>
      </c>
      <c r="T458" s="216">
        <f>S458*H458</f>
        <v>0</v>
      </c>
      <c r="U458" s="35"/>
      <c r="V458" s="35"/>
      <c r="W458" s="35"/>
      <c r="X458" s="35"/>
      <c r="Y458" s="35"/>
      <c r="Z458" s="35"/>
      <c r="AA458" s="35"/>
      <c r="AB458" s="35"/>
      <c r="AC458" s="35"/>
      <c r="AD458" s="35"/>
      <c r="AE458" s="35"/>
      <c r="AR458" s="217" t="s">
        <v>207</v>
      </c>
      <c r="AT458" s="217" t="s">
        <v>203</v>
      </c>
      <c r="AU458" s="217" t="s">
        <v>88</v>
      </c>
      <c r="AY458" s="18" t="s">
        <v>201</v>
      </c>
      <c r="BE458" s="218">
        <f>IF(N458="základná",J458,0)</f>
        <v>0</v>
      </c>
      <c r="BF458" s="218">
        <f>IF(N458="znížená",J458,0)</f>
        <v>0</v>
      </c>
      <c r="BG458" s="218">
        <f>IF(N458="zákl. prenesená",J458,0)</f>
        <v>0</v>
      </c>
      <c r="BH458" s="218">
        <f>IF(N458="zníž. prenesená",J458,0)</f>
        <v>0</v>
      </c>
      <c r="BI458" s="218">
        <f>IF(N458="nulová",J458,0)</f>
        <v>0</v>
      </c>
      <c r="BJ458" s="18" t="s">
        <v>88</v>
      </c>
      <c r="BK458" s="218">
        <f>ROUND(I458*H458,2)</f>
        <v>0</v>
      </c>
      <c r="BL458" s="18" t="s">
        <v>207</v>
      </c>
      <c r="BM458" s="217" t="s">
        <v>635</v>
      </c>
    </row>
    <row r="459" spans="1:65" s="13" customFormat="1">
      <c r="B459" s="219"/>
      <c r="C459" s="220"/>
      <c r="D459" s="221" t="s">
        <v>209</v>
      </c>
      <c r="E459" s="222" t="s">
        <v>1</v>
      </c>
      <c r="F459" s="223" t="s">
        <v>636</v>
      </c>
      <c r="G459" s="220"/>
      <c r="H459" s="224">
        <v>53.25</v>
      </c>
      <c r="I459" s="225"/>
      <c r="J459" s="220"/>
      <c r="K459" s="220"/>
      <c r="L459" s="226"/>
      <c r="M459" s="227"/>
      <c r="N459" s="228"/>
      <c r="O459" s="228"/>
      <c r="P459" s="228"/>
      <c r="Q459" s="228"/>
      <c r="R459" s="228"/>
      <c r="S459" s="228"/>
      <c r="T459" s="229"/>
      <c r="AT459" s="230" t="s">
        <v>209</v>
      </c>
      <c r="AU459" s="230" t="s">
        <v>88</v>
      </c>
      <c r="AV459" s="13" t="s">
        <v>88</v>
      </c>
      <c r="AW459" s="13" t="s">
        <v>31</v>
      </c>
      <c r="AX459" s="13" t="s">
        <v>76</v>
      </c>
      <c r="AY459" s="230" t="s">
        <v>201</v>
      </c>
    </row>
    <row r="460" spans="1:65" s="13" customFormat="1">
      <c r="B460" s="219"/>
      <c r="C460" s="220"/>
      <c r="D460" s="221" t="s">
        <v>209</v>
      </c>
      <c r="E460" s="222" t="s">
        <v>1</v>
      </c>
      <c r="F460" s="223" t="s">
        <v>637</v>
      </c>
      <c r="G460" s="220"/>
      <c r="H460" s="224">
        <v>0.05</v>
      </c>
      <c r="I460" s="225"/>
      <c r="J460" s="220"/>
      <c r="K460" s="220"/>
      <c r="L460" s="226"/>
      <c r="M460" s="227"/>
      <c r="N460" s="228"/>
      <c r="O460" s="228"/>
      <c r="P460" s="228"/>
      <c r="Q460" s="228"/>
      <c r="R460" s="228"/>
      <c r="S460" s="228"/>
      <c r="T460" s="229"/>
      <c r="AT460" s="230" t="s">
        <v>209</v>
      </c>
      <c r="AU460" s="230" t="s">
        <v>88</v>
      </c>
      <c r="AV460" s="13" t="s">
        <v>88</v>
      </c>
      <c r="AW460" s="13" t="s">
        <v>31</v>
      </c>
      <c r="AX460" s="13" t="s">
        <v>76</v>
      </c>
      <c r="AY460" s="230" t="s">
        <v>201</v>
      </c>
    </row>
    <row r="461" spans="1:65" s="14" customFormat="1">
      <c r="B461" s="231"/>
      <c r="C461" s="232"/>
      <c r="D461" s="221" t="s">
        <v>209</v>
      </c>
      <c r="E461" s="233" t="s">
        <v>1</v>
      </c>
      <c r="F461" s="234" t="s">
        <v>638</v>
      </c>
      <c r="G461" s="232"/>
      <c r="H461" s="235">
        <v>53.3</v>
      </c>
      <c r="I461" s="236"/>
      <c r="J461" s="232"/>
      <c r="K461" s="232"/>
      <c r="L461" s="237"/>
      <c r="M461" s="238"/>
      <c r="N461" s="239"/>
      <c r="O461" s="239"/>
      <c r="P461" s="239"/>
      <c r="Q461" s="239"/>
      <c r="R461" s="239"/>
      <c r="S461" s="239"/>
      <c r="T461" s="240"/>
      <c r="AT461" s="241" t="s">
        <v>209</v>
      </c>
      <c r="AU461" s="241" t="s">
        <v>88</v>
      </c>
      <c r="AV461" s="14" t="s">
        <v>207</v>
      </c>
      <c r="AW461" s="14" t="s">
        <v>31</v>
      </c>
      <c r="AX461" s="14" t="s">
        <v>83</v>
      </c>
      <c r="AY461" s="241" t="s">
        <v>201</v>
      </c>
    </row>
    <row r="462" spans="1:65" s="2" customFormat="1" ht="16.5" customHeight="1">
      <c r="A462" s="35"/>
      <c r="B462" s="36"/>
      <c r="C462" s="253" t="s">
        <v>639</v>
      </c>
      <c r="D462" s="253" t="s">
        <v>585</v>
      </c>
      <c r="E462" s="254" t="s">
        <v>640</v>
      </c>
      <c r="F462" s="255" t="s">
        <v>641</v>
      </c>
      <c r="G462" s="256" t="s">
        <v>276</v>
      </c>
      <c r="H462" s="257">
        <v>53.8</v>
      </c>
      <c r="I462" s="258"/>
      <c r="J462" s="259">
        <f>ROUND(I462*H462,2)</f>
        <v>0</v>
      </c>
      <c r="K462" s="260"/>
      <c r="L462" s="261"/>
      <c r="M462" s="262" t="s">
        <v>1</v>
      </c>
      <c r="N462" s="263" t="s">
        <v>42</v>
      </c>
      <c r="O462" s="72"/>
      <c r="P462" s="215">
        <f>O462*H462</f>
        <v>0</v>
      </c>
      <c r="Q462" s="215">
        <v>0.09</v>
      </c>
      <c r="R462" s="215">
        <f>Q462*H462</f>
        <v>4.8419999999999996</v>
      </c>
      <c r="S462" s="215">
        <v>0</v>
      </c>
      <c r="T462" s="216">
        <f>S462*H462</f>
        <v>0</v>
      </c>
      <c r="U462" s="35"/>
      <c r="V462" s="35"/>
      <c r="W462" s="35"/>
      <c r="X462" s="35"/>
      <c r="Y462" s="35"/>
      <c r="Z462" s="35"/>
      <c r="AA462" s="35"/>
      <c r="AB462" s="35"/>
      <c r="AC462" s="35"/>
      <c r="AD462" s="35"/>
      <c r="AE462" s="35"/>
      <c r="AR462" s="217" t="s">
        <v>253</v>
      </c>
      <c r="AT462" s="217" t="s">
        <v>585</v>
      </c>
      <c r="AU462" s="217" t="s">
        <v>88</v>
      </c>
      <c r="AY462" s="18" t="s">
        <v>201</v>
      </c>
      <c r="BE462" s="218">
        <f>IF(N462="základná",J462,0)</f>
        <v>0</v>
      </c>
      <c r="BF462" s="218">
        <f>IF(N462="znížená",J462,0)</f>
        <v>0</v>
      </c>
      <c r="BG462" s="218">
        <f>IF(N462="zákl. prenesená",J462,0)</f>
        <v>0</v>
      </c>
      <c r="BH462" s="218">
        <f>IF(N462="zníž. prenesená",J462,0)</f>
        <v>0</v>
      </c>
      <c r="BI462" s="218">
        <f>IF(N462="nulová",J462,0)</f>
        <v>0</v>
      </c>
      <c r="BJ462" s="18" t="s">
        <v>88</v>
      </c>
      <c r="BK462" s="218">
        <f>ROUND(I462*H462,2)</f>
        <v>0</v>
      </c>
      <c r="BL462" s="18" t="s">
        <v>207</v>
      </c>
      <c r="BM462" s="217" t="s">
        <v>642</v>
      </c>
    </row>
    <row r="463" spans="1:65" s="13" customFormat="1">
      <c r="B463" s="219"/>
      <c r="C463" s="220"/>
      <c r="D463" s="221" t="s">
        <v>209</v>
      </c>
      <c r="E463" s="222" t="s">
        <v>1</v>
      </c>
      <c r="F463" s="223" t="s">
        <v>643</v>
      </c>
      <c r="G463" s="220"/>
      <c r="H463" s="224">
        <v>53.832999999999998</v>
      </c>
      <c r="I463" s="225"/>
      <c r="J463" s="220"/>
      <c r="K463" s="220"/>
      <c r="L463" s="226"/>
      <c r="M463" s="227"/>
      <c r="N463" s="228"/>
      <c r="O463" s="228"/>
      <c r="P463" s="228"/>
      <c r="Q463" s="228"/>
      <c r="R463" s="228"/>
      <c r="S463" s="228"/>
      <c r="T463" s="229"/>
      <c r="AT463" s="230" t="s">
        <v>209</v>
      </c>
      <c r="AU463" s="230" t="s">
        <v>88</v>
      </c>
      <c r="AV463" s="13" t="s">
        <v>88</v>
      </c>
      <c r="AW463" s="13" t="s">
        <v>31</v>
      </c>
      <c r="AX463" s="13" t="s">
        <v>76</v>
      </c>
      <c r="AY463" s="230" t="s">
        <v>201</v>
      </c>
    </row>
    <row r="464" spans="1:65" s="13" customFormat="1">
      <c r="B464" s="219"/>
      <c r="C464" s="220"/>
      <c r="D464" s="221" t="s">
        <v>209</v>
      </c>
      <c r="E464" s="222" t="s">
        <v>1</v>
      </c>
      <c r="F464" s="223" t="s">
        <v>644</v>
      </c>
      <c r="G464" s="220"/>
      <c r="H464" s="224">
        <v>-3.3000000000000002E-2</v>
      </c>
      <c r="I464" s="225"/>
      <c r="J464" s="220"/>
      <c r="K464" s="220"/>
      <c r="L464" s="226"/>
      <c r="M464" s="227"/>
      <c r="N464" s="228"/>
      <c r="O464" s="228"/>
      <c r="P464" s="228"/>
      <c r="Q464" s="228"/>
      <c r="R464" s="228"/>
      <c r="S464" s="228"/>
      <c r="T464" s="229"/>
      <c r="AT464" s="230" t="s">
        <v>209</v>
      </c>
      <c r="AU464" s="230" t="s">
        <v>88</v>
      </c>
      <c r="AV464" s="13" t="s">
        <v>88</v>
      </c>
      <c r="AW464" s="13" t="s">
        <v>31</v>
      </c>
      <c r="AX464" s="13" t="s">
        <v>76</v>
      </c>
      <c r="AY464" s="230" t="s">
        <v>201</v>
      </c>
    </row>
    <row r="465" spans="1:65" s="14" customFormat="1">
      <c r="B465" s="231"/>
      <c r="C465" s="232"/>
      <c r="D465" s="221" t="s">
        <v>209</v>
      </c>
      <c r="E465" s="233" t="s">
        <v>1</v>
      </c>
      <c r="F465" s="234" t="s">
        <v>232</v>
      </c>
      <c r="G465" s="232"/>
      <c r="H465" s="235">
        <v>53.8</v>
      </c>
      <c r="I465" s="236"/>
      <c r="J465" s="232"/>
      <c r="K465" s="232"/>
      <c r="L465" s="237"/>
      <c r="M465" s="238"/>
      <c r="N465" s="239"/>
      <c r="O465" s="239"/>
      <c r="P465" s="239"/>
      <c r="Q465" s="239"/>
      <c r="R465" s="239"/>
      <c r="S465" s="239"/>
      <c r="T465" s="240"/>
      <c r="AT465" s="241" t="s">
        <v>209</v>
      </c>
      <c r="AU465" s="241" t="s">
        <v>88</v>
      </c>
      <c r="AV465" s="14" t="s">
        <v>207</v>
      </c>
      <c r="AW465" s="14" t="s">
        <v>31</v>
      </c>
      <c r="AX465" s="14" t="s">
        <v>83</v>
      </c>
      <c r="AY465" s="241" t="s">
        <v>201</v>
      </c>
    </row>
    <row r="466" spans="1:65" s="12" customFormat="1" ht="22.9" customHeight="1">
      <c r="B466" s="189"/>
      <c r="C466" s="190"/>
      <c r="D466" s="191" t="s">
        <v>75</v>
      </c>
      <c r="E466" s="203" t="s">
        <v>242</v>
      </c>
      <c r="F466" s="203" t="s">
        <v>645</v>
      </c>
      <c r="G466" s="190"/>
      <c r="H466" s="190"/>
      <c r="I466" s="193"/>
      <c r="J466" s="204">
        <f>BK466</f>
        <v>0</v>
      </c>
      <c r="K466" s="190"/>
      <c r="L466" s="195"/>
      <c r="M466" s="196"/>
      <c r="N466" s="197"/>
      <c r="O466" s="197"/>
      <c r="P466" s="198">
        <f>SUM(P467:P609)</f>
        <v>0</v>
      </c>
      <c r="Q466" s="197"/>
      <c r="R466" s="198">
        <f>SUM(R467:R609)</f>
        <v>226.96803500000001</v>
      </c>
      <c r="S466" s="197"/>
      <c r="T466" s="199">
        <f>SUM(T467:T609)</f>
        <v>0</v>
      </c>
      <c r="AR466" s="200" t="s">
        <v>83</v>
      </c>
      <c r="AT466" s="201" t="s">
        <v>75</v>
      </c>
      <c r="AU466" s="201" t="s">
        <v>83</v>
      </c>
      <c r="AY466" s="200" t="s">
        <v>201</v>
      </c>
      <c r="BK466" s="202">
        <f>SUM(BK467:BK609)</f>
        <v>0</v>
      </c>
    </row>
    <row r="467" spans="1:65" s="2" customFormat="1" ht="32.25" customHeight="1">
      <c r="A467" s="35"/>
      <c r="B467" s="36"/>
      <c r="C467" s="205" t="s">
        <v>646</v>
      </c>
      <c r="D467" s="205" t="s">
        <v>203</v>
      </c>
      <c r="E467" s="206" t="s">
        <v>647</v>
      </c>
      <c r="F467" s="207" t="s">
        <v>648</v>
      </c>
      <c r="G467" s="208" t="s">
        <v>276</v>
      </c>
      <c r="H467" s="209">
        <v>163.80000000000001</v>
      </c>
      <c r="I467" s="210"/>
      <c r="J467" s="211">
        <f>ROUND(I467*H467,2)</f>
        <v>0</v>
      </c>
      <c r="K467" s="212"/>
      <c r="L467" s="40"/>
      <c r="M467" s="213" t="s">
        <v>1</v>
      </c>
      <c r="N467" s="214" t="s">
        <v>42</v>
      </c>
      <c r="O467" s="72"/>
      <c r="P467" s="215">
        <f>O467*H467</f>
        <v>0</v>
      </c>
      <c r="Q467" s="215">
        <v>1.3600000000000001E-3</v>
      </c>
      <c r="R467" s="215">
        <f>Q467*H467</f>
        <v>0.22276800000000002</v>
      </c>
      <c r="S467" s="215">
        <v>0</v>
      </c>
      <c r="T467" s="216">
        <f>S467*H467</f>
        <v>0</v>
      </c>
      <c r="U467" s="35"/>
      <c r="V467" s="35"/>
      <c r="W467" s="35"/>
      <c r="X467" s="35"/>
      <c r="Y467" s="35"/>
      <c r="Z467" s="35"/>
      <c r="AA467" s="35"/>
      <c r="AB467" s="35"/>
      <c r="AC467" s="35"/>
      <c r="AD467" s="35"/>
      <c r="AE467" s="35"/>
      <c r="AR467" s="217" t="s">
        <v>207</v>
      </c>
      <c r="AT467" s="217" t="s">
        <v>203</v>
      </c>
      <c r="AU467" s="217" t="s">
        <v>88</v>
      </c>
      <c r="AY467" s="18" t="s">
        <v>201</v>
      </c>
      <c r="BE467" s="218">
        <f>IF(N467="základná",J467,0)</f>
        <v>0</v>
      </c>
      <c r="BF467" s="218">
        <f>IF(N467="znížená",J467,0)</f>
        <v>0</v>
      </c>
      <c r="BG467" s="218">
        <f>IF(N467="zákl. prenesená",J467,0)</f>
        <v>0</v>
      </c>
      <c r="BH467" s="218">
        <f>IF(N467="zníž. prenesená",J467,0)</f>
        <v>0</v>
      </c>
      <c r="BI467" s="218">
        <f>IF(N467="nulová",J467,0)</f>
        <v>0</v>
      </c>
      <c r="BJ467" s="18" t="s">
        <v>88</v>
      </c>
      <c r="BK467" s="218">
        <f>ROUND(I467*H467,2)</f>
        <v>0</v>
      </c>
      <c r="BL467" s="18" t="s">
        <v>207</v>
      </c>
      <c r="BM467" s="217" t="s">
        <v>649</v>
      </c>
    </row>
    <row r="468" spans="1:65" s="13" customFormat="1" ht="22.5">
      <c r="B468" s="219"/>
      <c r="C468" s="220"/>
      <c r="D468" s="221" t="s">
        <v>209</v>
      </c>
      <c r="E468" s="222" t="s">
        <v>1</v>
      </c>
      <c r="F468" s="223" t="s">
        <v>650</v>
      </c>
      <c r="G468" s="220"/>
      <c r="H468" s="224">
        <v>163.79</v>
      </c>
      <c r="I468" s="225"/>
      <c r="J468" s="220"/>
      <c r="K468" s="220"/>
      <c r="L468" s="226"/>
      <c r="M468" s="227"/>
      <c r="N468" s="228"/>
      <c r="O468" s="228"/>
      <c r="P468" s="228"/>
      <c r="Q468" s="228"/>
      <c r="R468" s="228"/>
      <c r="S468" s="228"/>
      <c r="T468" s="229"/>
      <c r="AT468" s="230" t="s">
        <v>209</v>
      </c>
      <c r="AU468" s="230" t="s">
        <v>88</v>
      </c>
      <c r="AV468" s="13" t="s">
        <v>88</v>
      </c>
      <c r="AW468" s="13" t="s">
        <v>31</v>
      </c>
      <c r="AX468" s="13" t="s">
        <v>76</v>
      </c>
      <c r="AY468" s="230" t="s">
        <v>201</v>
      </c>
    </row>
    <row r="469" spans="1:65" s="13" customFormat="1">
      <c r="B469" s="219"/>
      <c r="C469" s="220"/>
      <c r="D469" s="221" t="s">
        <v>209</v>
      </c>
      <c r="E469" s="222" t="s">
        <v>1</v>
      </c>
      <c r="F469" s="223" t="s">
        <v>6</v>
      </c>
      <c r="G469" s="220"/>
      <c r="H469" s="224">
        <v>0.01</v>
      </c>
      <c r="I469" s="225"/>
      <c r="J469" s="220"/>
      <c r="K469" s="220"/>
      <c r="L469" s="226"/>
      <c r="M469" s="227"/>
      <c r="N469" s="228"/>
      <c r="O469" s="228"/>
      <c r="P469" s="228"/>
      <c r="Q469" s="228"/>
      <c r="R469" s="228"/>
      <c r="S469" s="228"/>
      <c r="T469" s="229"/>
      <c r="AT469" s="230" t="s">
        <v>209</v>
      </c>
      <c r="AU469" s="230" t="s">
        <v>88</v>
      </c>
      <c r="AV469" s="13" t="s">
        <v>88</v>
      </c>
      <c r="AW469" s="13" t="s">
        <v>31</v>
      </c>
      <c r="AX469" s="13" t="s">
        <v>76</v>
      </c>
      <c r="AY469" s="230" t="s">
        <v>201</v>
      </c>
    </row>
    <row r="470" spans="1:65" s="14" customFormat="1">
      <c r="B470" s="231"/>
      <c r="C470" s="232"/>
      <c r="D470" s="221" t="s">
        <v>209</v>
      </c>
      <c r="E470" s="233" t="s">
        <v>1</v>
      </c>
      <c r="F470" s="234" t="s">
        <v>651</v>
      </c>
      <c r="G470" s="232"/>
      <c r="H470" s="235">
        <v>163.80000000000001</v>
      </c>
      <c r="I470" s="236"/>
      <c r="J470" s="232"/>
      <c r="K470" s="232"/>
      <c r="L470" s="237"/>
      <c r="M470" s="238"/>
      <c r="N470" s="239"/>
      <c r="O470" s="239"/>
      <c r="P470" s="239"/>
      <c r="Q470" s="239"/>
      <c r="R470" s="239"/>
      <c r="S470" s="239"/>
      <c r="T470" s="240"/>
      <c r="AT470" s="241" t="s">
        <v>209</v>
      </c>
      <c r="AU470" s="241" t="s">
        <v>88</v>
      </c>
      <c r="AV470" s="14" t="s">
        <v>207</v>
      </c>
      <c r="AW470" s="14" t="s">
        <v>31</v>
      </c>
      <c r="AX470" s="14" t="s">
        <v>83</v>
      </c>
      <c r="AY470" s="241" t="s">
        <v>201</v>
      </c>
    </row>
    <row r="471" spans="1:65" s="2" customFormat="1" ht="27.75" customHeight="1">
      <c r="A471" s="35"/>
      <c r="B471" s="36"/>
      <c r="C471" s="205" t="s">
        <v>652</v>
      </c>
      <c r="D471" s="205" t="s">
        <v>203</v>
      </c>
      <c r="E471" s="206" t="s">
        <v>653</v>
      </c>
      <c r="F471" s="207" t="s">
        <v>654</v>
      </c>
      <c r="G471" s="208" t="s">
        <v>276</v>
      </c>
      <c r="H471" s="209">
        <v>163.80000000000001</v>
      </c>
      <c r="I471" s="210"/>
      <c r="J471" s="211">
        <f>ROUND(I471*H471,2)</f>
        <v>0</v>
      </c>
      <c r="K471" s="212"/>
      <c r="L471" s="40"/>
      <c r="M471" s="213" t="s">
        <v>1</v>
      </c>
      <c r="N471" s="214" t="s">
        <v>42</v>
      </c>
      <c r="O471" s="72"/>
      <c r="P471" s="215">
        <f>O471*H471</f>
        <v>0</v>
      </c>
      <c r="Q471" s="215">
        <v>6.5399999999999998E-3</v>
      </c>
      <c r="R471" s="215">
        <f>Q471*H471</f>
        <v>1.0712520000000001</v>
      </c>
      <c r="S471" s="215">
        <v>0</v>
      </c>
      <c r="T471" s="216">
        <f>S471*H471</f>
        <v>0</v>
      </c>
      <c r="U471" s="35"/>
      <c r="V471" s="35"/>
      <c r="W471" s="35"/>
      <c r="X471" s="35"/>
      <c r="Y471" s="35"/>
      <c r="Z471" s="35"/>
      <c r="AA471" s="35"/>
      <c r="AB471" s="35"/>
      <c r="AC471" s="35"/>
      <c r="AD471" s="35"/>
      <c r="AE471" s="35"/>
      <c r="AR471" s="217" t="s">
        <v>207</v>
      </c>
      <c r="AT471" s="217" t="s">
        <v>203</v>
      </c>
      <c r="AU471" s="217" t="s">
        <v>88</v>
      </c>
      <c r="AY471" s="18" t="s">
        <v>201</v>
      </c>
      <c r="BE471" s="218">
        <f>IF(N471="základná",J471,0)</f>
        <v>0</v>
      </c>
      <c r="BF471" s="218">
        <f>IF(N471="znížená",J471,0)</f>
        <v>0</v>
      </c>
      <c r="BG471" s="218">
        <f>IF(N471="zákl. prenesená",J471,0)</f>
        <v>0</v>
      </c>
      <c r="BH471" s="218">
        <f>IF(N471="zníž. prenesená",J471,0)</f>
        <v>0</v>
      </c>
      <c r="BI471" s="218">
        <f>IF(N471="nulová",J471,0)</f>
        <v>0</v>
      </c>
      <c r="BJ471" s="18" t="s">
        <v>88</v>
      </c>
      <c r="BK471" s="218">
        <f>ROUND(I471*H471,2)</f>
        <v>0</v>
      </c>
      <c r="BL471" s="18" t="s">
        <v>207</v>
      </c>
      <c r="BM471" s="217" t="s">
        <v>655</v>
      </c>
    </row>
    <row r="472" spans="1:65" s="2" customFormat="1" ht="27.75" customHeight="1">
      <c r="A472" s="35"/>
      <c r="B472" s="36"/>
      <c r="C472" s="205" t="s">
        <v>656</v>
      </c>
      <c r="D472" s="205" t="s">
        <v>203</v>
      </c>
      <c r="E472" s="206" t="s">
        <v>657</v>
      </c>
      <c r="F472" s="207" t="s">
        <v>658</v>
      </c>
      <c r="G472" s="208" t="s">
        <v>276</v>
      </c>
      <c r="H472" s="209">
        <v>163.80000000000001</v>
      </c>
      <c r="I472" s="210"/>
      <c r="J472" s="211">
        <f>ROUND(I472*H472,2)</f>
        <v>0</v>
      </c>
      <c r="K472" s="212"/>
      <c r="L472" s="40"/>
      <c r="M472" s="213" t="s">
        <v>1</v>
      </c>
      <c r="N472" s="214" t="s">
        <v>42</v>
      </c>
      <c r="O472" s="72"/>
      <c r="P472" s="215">
        <f>O472*H472</f>
        <v>0</v>
      </c>
      <c r="Q472" s="215">
        <v>1.6500000000000001E-2</v>
      </c>
      <c r="R472" s="215">
        <f>Q472*H472</f>
        <v>2.7027000000000001</v>
      </c>
      <c r="S472" s="215">
        <v>0</v>
      </c>
      <c r="T472" s="216">
        <f>S472*H472</f>
        <v>0</v>
      </c>
      <c r="U472" s="35"/>
      <c r="V472" s="35"/>
      <c r="W472" s="35"/>
      <c r="X472" s="35"/>
      <c r="Y472" s="35"/>
      <c r="Z472" s="35"/>
      <c r="AA472" s="35"/>
      <c r="AB472" s="35"/>
      <c r="AC472" s="35"/>
      <c r="AD472" s="35"/>
      <c r="AE472" s="35"/>
      <c r="AR472" s="217" t="s">
        <v>207</v>
      </c>
      <c r="AT472" s="217" t="s">
        <v>203</v>
      </c>
      <c r="AU472" s="217" t="s">
        <v>88</v>
      </c>
      <c r="AY472" s="18" t="s">
        <v>201</v>
      </c>
      <c r="BE472" s="218">
        <f>IF(N472="základná",J472,0)</f>
        <v>0</v>
      </c>
      <c r="BF472" s="218">
        <f>IF(N472="znížená",J472,0)</f>
        <v>0</v>
      </c>
      <c r="BG472" s="218">
        <f>IF(N472="zákl. prenesená",J472,0)</f>
        <v>0</v>
      </c>
      <c r="BH472" s="218">
        <f>IF(N472="zníž. prenesená",J472,0)</f>
        <v>0</v>
      </c>
      <c r="BI472" s="218">
        <f>IF(N472="nulová",J472,0)</f>
        <v>0</v>
      </c>
      <c r="BJ472" s="18" t="s">
        <v>88</v>
      </c>
      <c r="BK472" s="218">
        <f>ROUND(I472*H472,2)</f>
        <v>0</v>
      </c>
      <c r="BL472" s="18" t="s">
        <v>207</v>
      </c>
      <c r="BM472" s="217" t="s">
        <v>659</v>
      </c>
    </row>
    <row r="473" spans="1:65" s="2" customFormat="1" ht="29.25" customHeight="1">
      <c r="A473" s="35"/>
      <c r="B473" s="36"/>
      <c r="C473" s="205" t="s">
        <v>660</v>
      </c>
      <c r="D473" s="205" t="s">
        <v>203</v>
      </c>
      <c r="E473" s="206" t="s">
        <v>661</v>
      </c>
      <c r="F473" s="207" t="s">
        <v>662</v>
      </c>
      <c r="G473" s="208" t="s">
        <v>276</v>
      </c>
      <c r="H473" s="209">
        <v>163.80000000000001</v>
      </c>
      <c r="I473" s="210"/>
      <c r="J473" s="211">
        <f>ROUND(I473*H473,2)</f>
        <v>0</v>
      </c>
      <c r="K473" s="212"/>
      <c r="L473" s="40"/>
      <c r="M473" s="213" t="s">
        <v>1</v>
      </c>
      <c r="N473" s="214" t="s">
        <v>42</v>
      </c>
      <c r="O473" s="72"/>
      <c r="P473" s="215">
        <f>O473*H473</f>
        <v>0</v>
      </c>
      <c r="Q473" s="215">
        <v>4.9500000000000004E-3</v>
      </c>
      <c r="R473" s="215">
        <f>Q473*H473</f>
        <v>0.81081000000000014</v>
      </c>
      <c r="S473" s="215">
        <v>0</v>
      </c>
      <c r="T473" s="216">
        <f>S473*H473</f>
        <v>0</v>
      </c>
      <c r="U473" s="35"/>
      <c r="V473" s="35"/>
      <c r="W473" s="35"/>
      <c r="X473" s="35"/>
      <c r="Y473" s="35"/>
      <c r="Z473" s="35"/>
      <c r="AA473" s="35"/>
      <c r="AB473" s="35"/>
      <c r="AC473" s="35"/>
      <c r="AD473" s="35"/>
      <c r="AE473" s="35"/>
      <c r="AR473" s="217" t="s">
        <v>207</v>
      </c>
      <c r="AT473" s="217" t="s">
        <v>203</v>
      </c>
      <c r="AU473" s="217" t="s">
        <v>88</v>
      </c>
      <c r="AY473" s="18" t="s">
        <v>201</v>
      </c>
      <c r="BE473" s="218">
        <f>IF(N473="základná",J473,0)</f>
        <v>0</v>
      </c>
      <c r="BF473" s="218">
        <f>IF(N473="znížená",J473,0)</f>
        <v>0</v>
      </c>
      <c r="BG473" s="218">
        <f>IF(N473="zákl. prenesená",J473,0)</f>
        <v>0</v>
      </c>
      <c r="BH473" s="218">
        <f>IF(N473="zníž. prenesená",J473,0)</f>
        <v>0</v>
      </c>
      <c r="BI473" s="218">
        <f>IF(N473="nulová",J473,0)</f>
        <v>0</v>
      </c>
      <c r="BJ473" s="18" t="s">
        <v>88</v>
      </c>
      <c r="BK473" s="218">
        <f>ROUND(I473*H473,2)</f>
        <v>0</v>
      </c>
      <c r="BL473" s="18" t="s">
        <v>207</v>
      </c>
      <c r="BM473" s="217" t="s">
        <v>663</v>
      </c>
    </row>
    <row r="474" spans="1:65" s="2" customFormat="1" ht="26.25" customHeight="1">
      <c r="A474" s="35"/>
      <c r="B474" s="36"/>
      <c r="C474" s="205" t="s">
        <v>664</v>
      </c>
      <c r="D474" s="205" t="s">
        <v>203</v>
      </c>
      <c r="E474" s="206" t="s">
        <v>665</v>
      </c>
      <c r="F474" s="207" t="s">
        <v>666</v>
      </c>
      <c r="G474" s="208" t="s">
        <v>276</v>
      </c>
      <c r="H474" s="209">
        <v>620</v>
      </c>
      <c r="I474" s="210"/>
      <c r="J474" s="211">
        <f>ROUND(I474*H474,2)</f>
        <v>0</v>
      </c>
      <c r="K474" s="212"/>
      <c r="L474" s="40"/>
      <c r="M474" s="213" t="s">
        <v>1</v>
      </c>
      <c r="N474" s="214" t="s">
        <v>42</v>
      </c>
      <c r="O474" s="72"/>
      <c r="P474" s="215">
        <f>O474*H474</f>
        <v>0</v>
      </c>
      <c r="Q474" s="215">
        <v>1.3600000000000001E-3</v>
      </c>
      <c r="R474" s="215">
        <f>Q474*H474</f>
        <v>0.84320000000000006</v>
      </c>
      <c r="S474" s="215">
        <v>0</v>
      </c>
      <c r="T474" s="216">
        <f>S474*H474</f>
        <v>0</v>
      </c>
      <c r="U474" s="35"/>
      <c r="V474" s="35"/>
      <c r="W474" s="35"/>
      <c r="X474" s="35"/>
      <c r="Y474" s="35"/>
      <c r="Z474" s="35"/>
      <c r="AA474" s="35"/>
      <c r="AB474" s="35"/>
      <c r="AC474" s="35"/>
      <c r="AD474" s="35"/>
      <c r="AE474" s="35"/>
      <c r="AR474" s="217" t="s">
        <v>207</v>
      </c>
      <c r="AT474" s="217" t="s">
        <v>203</v>
      </c>
      <c r="AU474" s="217" t="s">
        <v>88</v>
      </c>
      <c r="AY474" s="18" t="s">
        <v>201</v>
      </c>
      <c r="BE474" s="218">
        <f>IF(N474="základná",J474,0)</f>
        <v>0</v>
      </c>
      <c r="BF474" s="218">
        <f>IF(N474="znížená",J474,0)</f>
        <v>0</v>
      </c>
      <c r="BG474" s="218">
        <f>IF(N474="zákl. prenesená",J474,0)</f>
        <v>0</v>
      </c>
      <c r="BH474" s="218">
        <f>IF(N474="zníž. prenesená",J474,0)</f>
        <v>0</v>
      </c>
      <c r="BI474" s="218">
        <f>IF(N474="nulová",J474,0)</f>
        <v>0</v>
      </c>
      <c r="BJ474" s="18" t="s">
        <v>88</v>
      </c>
      <c r="BK474" s="218">
        <f>ROUND(I474*H474,2)</f>
        <v>0</v>
      </c>
      <c r="BL474" s="18" t="s">
        <v>207</v>
      </c>
      <c r="BM474" s="217" t="s">
        <v>667</v>
      </c>
    </row>
    <row r="475" spans="1:65" s="13" customFormat="1">
      <c r="B475" s="219"/>
      <c r="C475" s="220"/>
      <c r="D475" s="221" t="s">
        <v>209</v>
      </c>
      <c r="E475" s="222" t="s">
        <v>1</v>
      </c>
      <c r="F475" s="223" t="s">
        <v>668</v>
      </c>
      <c r="G475" s="220"/>
      <c r="H475" s="224">
        <v>159.52000000000001</v>
      </c>
      <c r="I475" s="225"/>
      <c r="J475" s="220"/>
      <c r="K475" s="220"/>
      <c r="L475" s="226"/>
      <c r="M475" s="227"/>
      <c r="N475" s="228"/>
      <c r="O475" s="228"/>
      <c r="P475" s="228"/>
      <c r="Q475" s="228"/>
      <c r="R475" s="228"/>
      <c r="S475" s="228"/>
      <c r="T475" s="229"/>
      <c r="AT475" s="230" t="s">
        <v>209</v>
      </c>
      <c r="AU475" s="230" t="s">
        <v>88</v>
      </c>
      <c r="AV475" s="13" t="s">
        <v>88</v>
      </c>
      <c r="AW475" s="13" t="s">
        <v>31</v>
      </c>
      <c r="AX475" s="13" t="s">
        <v>76</v>
      </c>
      <c r="AY475" s="230" t="s">
        <v>201</v>
      </c>
    </row>
    <row r="476" spans="1:65" s="13" customFormat="1">
      <c r="B476" s="219"/>
      <c r="C476" s="220"/>
      <c r="D476" s="221" t="s">
        <v>209</v>
      </c>
      <c r="E476" s="222" t="s">
        <v>1</v>
      </c>
      <c r="F476" s="223" t="s">
        <v>669</v>
      </c>
      <c r="G476" s="220"/>
      <c r="H476" s="224">
        <v>10.119999999999999</v>
      </c>
      <c r="I476" s="225"/>
      <c r="J476" s="220"/>
      <c r="K476" s="220"/>
      <c r="L476" s="226"/>
      <c r="M476" s="227"/>
      <c r="N476" s="228"/>
      <c r="O476" s="228"/>
      <c r="P476" s="228"/>
      <c r="Q476" s="228"/>
      <c r="R476" s="228"/>
      <c r="S476" s="228"/>
      <c r="T476" s="229"/>
      <c r="AT476" s="230" t="s">
        <v>209</v>
      </c>
      <c r="AU476" s="230" t="s">
        <v>88</v>
      </c>
      <c r="AV476" s="13" t="s">
        <v>88</v>
      </c>
      <c r="AW476" s="13" t="s">
        <v>31</v>
      </c>
      <c r="AX476" s="13" t="s">
        <v>76</v>
      </c>
      <c r="AY476" s="230" t="s">
        <v>201</v>
      </c>
    </row>
    <row r="477" spans="1:65" s="13" customFormat="1" ht="22.5">
      <c r="B477" s="219"/>
      <c r="C477" s="220"/>
      <c r="D477" s="221" t="s">
        <v>209</v>
      </c>
      <c r="E477" s="222" t="s">
        <v>1</v>
      </c>
      <c r="F477" s="223" t="s">
        <v>670</v>
      </c>
      <c r="G477" s="220"/>
      <c r="H477" s="224">
        <v>243.04</v>
      </c>
      <c r="I477" s="225"/>
      <c r="J477" s="220"/>
      <c r="K477" s="220"/>
      <c r="L477" s="226"/>
      <c r="M477" s="227"/>
      <c r="N477" s="228"/>
      <c r="O477" s="228"/>
      <c r="P477" s="228"/>
      <c r="Q477" s="228"/>
      <c r="R477" s="228"/>
      <c r="S477" s="228"/>
      <c r="T477" s="229"/>
      <c r="AT477" s="230" t="s">
        <v>209</v>
      </c>
      <c r="AU477" s="230" t="s">
        <v>88</v>
      </c>
      <c r="AV477" s="13" t="s">
        <v>88</v>
      </c>
      <c r="AW477" s="13" t="s">
        <v>31</v>
      </c>
      <c r="AX477" s="13" t="s">
        <v>76</v>
      </c>
      <c r="AY477" s="230" t="s">
        <v>201</v>
      </c>
    </row>
    <row r="478" spans="1:65" s="13" customFormat="1">
      <c r="B478" s="219"/>
      <c r="C478" s="220"/>
      <c r="D478" s="221" t="s">
        <v>209</v>
      </c>
      <c r="E478" s="222" t="s">
        <v>1</v>
      </c>
      <c r="F478" s="223" t="s">
        <v>671</v>
      </c>
      <c r="G478" s="220"/>
      <c r="H478" s="224">
        <v>151.52000000000001</v>
      </c>
      <c r="I478" s="225"/>
      <c r="J478" s="220"/>
      <c r="K478" s="220"/>
      <c r="L478" s="226"/>
      <c r="M478" s="227"/>
      <c r="N478" s="228"/>
      <c r="O478" s="228"/>
      <c r="P478" s="228"/>
      <c r="Q478" s="228"/>
      <c r="R478" s="228"/>
      <c r="S478" s="228"/>
      <c r="T478" s="229"/>
      <c r="AT478" s="230" t="s">
        <v>209</v>
      </c>
      <c r="AU478" s="230" t="s">
        <v>88</v>
      </c>
      <c r="AV478" s="13" t="s">
        <v>88</v>
      </c>
      <c r="AW478" s="13" t="s">
        <v>31</v>
      </c>
      <c r="AX478" s="13" t="s">
        <v>76</v>
      </c>
      <c r="AY478" s="230" t="s">
        <v>201</v>
      </c>
    </row>
    <row r="479" spans="1:65" s="13" customFormat="1" ht="33.75">
      <c r="B479" s="219"/>
      <c r="C479" s="220"/>
      <c r="D479" s="221" t="s">
        <v>209</v>
      </c>
      <c r="E479" s="222" t="s">
        <v>1</v>
      </c>
      <c r="F479" s="223" t="s">
        <v>672</v>
      </c>
      <c r="G479" s="220"/>
      <c r="H479" s="224">
        <v>-50.625</v>
      </c>
      <c r="I479" s="225"/>
      <c r="J479" s="220"/>
      <c r="K479" s="220"/>
      <c r="L479" s="226"/>
      <c r="M479" s="227"/>
      <c r="N479" s="228"/>
      <c r="O479" s="228"/>
      <c r="P479" s="228"/>
      <c r="Q479" s="228"/>
      <c r="R479" s="228"/>
      <c r="S479" s="228"/>
      <c r="T479" s="229"/>
      <c r="AT479" s="230" t="s">
        <v>209</v>
      </c>
      <c r="AU479" s="230" t="s">
        <v>88</v>
      </c>
      <c r="AV479" s="13" t="s">
        <v>88</v>
      </c>
      <c r="AW479" s="13" t="s">
        <v>31</v>
      </c>
      <c r="AX479" s="13" t="s">
        <v>76</v>
      </c>
      <c r="AY479" s="230" t="s">
        <v>201</v>
      </c>
    </row>
    <row r="480" spans="1:65" s="13" customFormat="1" ht="22.5">
      <c r="B480" s="219"/>
      <c r="C480" s="220"/>
      <c r="D480" s="221" t="s">
        <v>209</v>
      </c>
      <c r="E480" s="222" t="s">
        <v>1</v>
      </c>
      <c r="F480" s="223" t="s">
        <v>673</v>
      </c>
      <c r="G480" s="220"/>
      <c r="H480" s="224">
        <v>-57.13</v>
      </c>
      <c r="I480" s="225"/>
      <c r="J480" s="220"/>
      <c r="K480" s="220"/>
      <c r="L480" s="226"/>
      <c r="M480" s="227"/>
      <c r="N480" s="228"/>
      <c r="O480" s="228"/>
      <c r="P480" s="228"/>
      <c r="Q480" s="228"/>
      <c r="R480" s="228"/>
      <c r="S480" s="228"/>
      <c r="T480" s="229"/>
      <c r="AT480" s="230" t="s">
        <v>209</v>
      </c>
      <c r="AU480" s="230" t="s">
        <v>88</v>
      </c>
      <c r="AV480" s="13" t="s">
        <v>88</v>
      </c>
      <c r="AW480" s="13" t="s">
        <v>31</v>
      </c>
      <c r="AX480" s="13" t="s">
        <v>76</v>
      </c>
      <c r="AY480" s="230" t="s">
        <v>201</v>
      </c>
    </row>
    <row r="481" spans="1:65" s="13" customFormat="1">
      <c r="B481" s="219"/>
      <c r="C481" s="220"/>
      <c r="D481" s="221" t="s">
        <v>209</v>
      </c>
      <c r="E481" s="222" t="s">
        <v>1</v>
      </c>
      <c r="F481" s="223" t="s">
        <v>674</v>
      </c>
      <c r="G481" s="220"/>
      <c r="H481" s="224">
        <v>-33.015000000000001</v>
      </c>
      <c r="I481" s="225"/>
      <c r="J481" s="220"/>
      <c r="K481" s="220"/>
      <c r="L481" s="226"/>
      <c r="M481" s="227"/>
      <c r="N481" s="228"/>
      <c r="O481" s="228"/>
      <c r="P481" s="228"/>
      <c r="Q481" s="228"/>
      <c r="R481" s="228"/>
      <c r="S481" s="228"/>
      <c r="T481" s="229"/>
      <c r="AT481" s="230" t="s">
        <v>209</v>
      </c>
      <c r="AU481" s="230" t="s">
        <v>88</v>
      </c>
      <c r="AV481" s="13" t="s">
        <v>88</v>
      </c>
      <c r="AW481" s="13" t="s">
        <v>31</v>
      </c>
      <c r="AX481" s="13" t="s">
        <v>76</v>
      </c>
      <c r="AY481" s="230" t="s">
        <v>201</v>
      </c>
    </row>
    <row r="482" spans="1:65" s="13" customFormat="1" ht="22.5">
      <c r="B482" s="219"/>
      <c r="C482" s="220"/>
      <c r="D482" s="221" t="s">
        <v>209</v>
      </c>
      <c r="E482" s="222" t="s">
        <v>1</v>
      </c>
      <c r="F482" s="223" t="s">
        <v>675</v>
      </c>
      <c r="G482" s="220"/>
      <c r="H482" s="224">
        <v>35.298999999999999</v>
      </c>
      <c r="I482" s="225"/>
      <c r="J482" s="220"/>
      <c r="K482" s="220"/>
      <c r="L482" s="226"/>
      <c r="M482" s="227"/>
      <c r="N482" s="228"/>
      <c r="O482" s="228"/>
      <c r="P482" s="228"/>
      <c r="Q482" s="228"/>
      <c r="R482" s="228"/>
      <c r="S482" s="228"/>
      <c r="T482" s="229"/>
      <c r="AT482" s="230" t="s">
        <v>209</v>
      </c>
      <c r="AU482" s="230" t="s">
        <v>88</v>
      </c>
      <c r="AV482" s="13" t="s">
        <v>88</v>
      </c>
      <c r="AW482" s="13" t="s">
        <v>31</v>
      </c>
      <c r="AX482" s="13" t="s">
        <v>76</v>
      </c>
      <c r="AY482" s="230" t="s">
        <v>201</v>
      </c>
    </row>
    <row r="483" spans="1:65" s="15" customFormat="1">
      <c r="B483" s="242"/>
      <c r="C483" s="243"/>
      <c r="D483" s="221" t="s">
        <v>209</v>
      </c>
      <c r="E483" s="244" t="s">
        <v>1</v>
      </c>
      <c r="F483" s="245" t="s">
        <v>240</v>
      </c>
      <c r="G483" s="243"/>
      <c r="H483" s="246">
        <v>458.72899999999998</v>
      </c>
      <c r="I483" s="247"/>
      <c r="J483" s="243"/>
      <c r="K483" s="243"/>
      <c r="L483" s="248"/>
      <c r="M483" s="249"/>
      <c r="N483" s="250"/>
      <c r="O483" s="250"/>
      <c r="P483" s="250"/>
      <c r="Q483" s="250"/>
      <c r="R483" s="250"/>
      <c r="S483" s="250"/>
      <c r="T483" s="251"/>
      <c r="AT483" s="252" t="s">
        <v>209</v>
      </c>
      <c r="AU483" s="252" t="s">
        <v>88</v>
      </c>
      <c r="AV483" s="15" t="s">
        <v>219</v>
      </c>
      <c r="AW483" s="15" t="s">
        <v>31</v>
      </c>
      <c r="AX483" s="15" t="s">
        <v>76</v>
      </c>
      <c r="AY483" s="252" t="s">
        <v>201</v>
      </c>
    </row>
    <row r="484" spans="1:65" s="13" customFormat="1">
      <c r="B484" s="219"/>
      <c r="C484" s="220"/>
      <c r="D484" s="221" t="s">
        <v>209</v>
      </c>
      <c r="E484" s="222" t="s">
        <v>1</v>
      </c>
      <c r="F484" s="223" t="s">
        <v>676</v>
      </c>
      <c r="G484" s="220"/>
      <c r="H484" s="224">
        <v>46.185000000000002</v>
      </c>
      <c r="I484" s="225"/>
      <c r="J484" s="220"/>
      <c r="K484" s="220"/>
      <c r="L484" s="226"/>
      <c r="M484" s="227"/>
      <c r="N484" s="228"/>
      <c r="O484" s="228"/>
      <c r="P484" s="228"/>
      <c r="Q484" s="228"/>
      <c r="R484" s="228"/>
      <c r="S484" s="228"/>
      <c r="T484" s="229"/>
      <c r="AT484" s="230" t="s">
        <v>209</v>
      </c>
      <c r="AU484" s="230" t="s">
        <v>88</v>
      </c>
      <c r="AV484" s="13" t="s">
        <v>88</v>
      </c>
      <c r="AW484" s="13" t="s">
        <v>31</v>
      </c>
      <c r="AX484" s="13" t="s">
        <v>76</v>
      </c>
      <c r="AY484" s="230" t="s">
        <v>201</v>
      </c>
    </row>
    <row r="485" spans="1:65" s="13" customFormat="1">
      <c r="B485" s="219"/>
      <c r="C485" s="220"/>
      <c r="D485" s="221" t="s">
        <v>209</v>
      </c>
      <c r="E485" s="222" t="s">
        <v>1</v>
      </c>
      <c r="F485" s="223" t="s">
        <v>677</v>
      </c>
      <c r="G485" s="220"/>
      <c r="H485" s="224">
        <v>144.57</v>
      </c>
      <c r="I485" s="225"/>
      <c r="J485" s="220"/>
      <c r="K485" s="220"/>
      <c r="L485" s="226"/>
      <c r="M485" s="227"/>
      <c r="N485" s="228"/>
      <c r="O485" s="228"/>
      <c r="P485" s="228"/>
      <c r="Q485" s="228"/>
      <c r="R485" s="228"/>
      <c r="S485" s="228"/>
      <c r="T485" s="229"/>
      <c r="AT485" s="230" t="s">
        <v>209</v>
      </c>
      <c r="AU485" s="230" t="s">
        <v>88</v>
      </c>
      <c r="AV485" s="13" t="s">
        <v>88</v>
      </c>
      <c r="AW485" s="13" t="s">
        <v>31</v>
      </c>
      <c r="AX485" s="13" t="s">
        <v>76</v>
      </c>
      <c r="AY485" s="230" t="s">
        <v>201</v>
      </c>
    </row>
    <row r="486" spans="1:65" s="13" customFormat="1" ht="33.75">
      <c r="B486" s="219"/>
      <c r="C486" s="220"/>
      <c r="D486" s="221" t="s">
        <v>209</v>
      </c>
      <c r="E486" s="222" t="s">
        <v>1</v>
      </c>
      <c r="F486" s="223" t="s">
        <v>678</v>
      </c>
      <c r="G486" s="220"/>
      <c r="H486" s="224">
        <v>-33.683</v>
      </c>
      <c r="I486" s="225"/>
      <c r="J486" s="220"/>
      <c r="K486" s="220"/>
      <c r="L486" s="226"/>
      <c r="M486" s="227"/>
      <c r="N486" s="228"/>
      <c r="O486" s="228"/>
      <c r="P486" s="228"/>
      <c r="Q486" s="228"/>
      <c r="R486" s="228"/>
      <c r="S486" s="228"/>
      <c r="T486" s="229"/>
      <c r="AT486" s="230" t="s">
        <v>209</v>
      </c>
      <c r="AU486" s="230" t="s">
        <v>88</v>
      </c>
      <c r="AV486" s="13" t="s">
        <v>88</v>
      </c>
      <c r="AW486" s="13" t="s">
        <v>31</v>
      </c>
      <c r="AX486" s="13" t="s">
        <v>76</v>
      </c>
      <c r="AY486" s="230" t="s">
        <v>201</v>
      </c>
    </row>
    <row r="487" spans="1:65" s="13" customFormat="1">
      <c r="B487" s="219"/>
      <c r="C487" s="220"/>
      <c r="D487" s="221" t="s">
        <v>209</v>
      </c>
      <c r="E487" s="222" t="s">
        <v>1</v>
      </c>
      <c r="F487" s="223" t="s">
        <v>679</v>
      </c>
      <c r="G487" s="220"/>
      <c r="H487" s="224">
        <v>-14.385</v>
      </c>
      <c r="I487" s="225"/>
      <c r="J487" s="220"/>
      <c r="K487" s="220"/>
      <c r="L487" s="226"/>
      <c r="M487" s="227"/>
      <c r="N487" s="228"/>
      <c r="O487" s="228"/>
      <c r="P487" s="228"/>
      <c r="Q487" s="228"/>
      <c r="R487" s="228"/>
      <c r="S487" s="228"/>
      <c r="T487" s="229"/>
      <c r="AT487" s="230" t="s">
        <v>209</v>
      </c>
      <c r="AU487" s="230" t="s">
        <v>88</v>
      </c>
      <c r="AV487" s="13" t="s">
        <v>88</v>
      </c>
      <c r="AW487" s="13" t="s">
        <v>31</v>
      </c>
      <c r="AX487" s="13" t="s">
        <v>76</v>
      </c>
      <c r="AY487" s="230" t="s">
        <v>201</v>
      </c>
    </row>
    <row r="488" spans="1:65" s="13" customFormat="1">
      <c r="B488" s="219"/>
      <c r="C488" s="220"/>
      <c r="D488" s="221" t="s">
        <v>209</v>
      </c>
      <c r="E488" s="222" t="s">
        <v>1</v>
      </c>
      <c r="F488" s="223" t="s">
        <v>680</v>
      </c>
      <c r="G488" s="220"/>
      <c r="H488" s="224">
        <v>15.194000000000001</v>
      </c>
      <c r="I488" s="225"/>
      <c r="J488" s="220"/>
      <c r="K488" s="220"/>
      <c r="L488" s="226"/>
      <c r="M488" s="227"/>
      <c r="N488" s="228"/>
      <c r="O488" s="228"/>
      <c r="P488" s="228"/>
      <c r="Q488" s="228"/>
      <c r="R488" s="228"/>
      <c r="S488" s="228"/>
      <c r="T488" s="229"/>
      <c r="AT488" s="230" t="s">
        <v>209</v>
      </c>
      <c r="AU488" s="230" t="s">
        <v>88</v>
      </c>
      <c r="AV488" s="13" t="s">
        <v>88</v>
      </c>
      <c r="AW488" s="13" t="s">
        <v>31</v>
      </c>
      <c r="AX488" s="13" t="s">
        <v>76</v>
      </c>
      <c r="AY488" s="230" t="s">
        <v>201</v>
      </c>
    </row>
    <row r="489" spans="1:65" s="15" customFormat="1">
      <c r="B489" s="242"/>
      <c r="C489" s="243"/>
      <c r="D489" s="221" t="s">
        <v>209</v>
      </c>
      <c r="E489" s="244" t="s">
        <v>1</v>
      </c>
      <c r="F489" s="245" t="s">
        <v>240</v>
      </c>
      <c r="G489" s="243"/>
      <c r="H489" s="246">
        <v>157.881</v>
      </c>
      <c r="I489" s="247"/>
      <c r="J489" s="243"/>
      <c r="K489" s="243"/>
      <c r="L489" s="248"/>
      <c r="M489" s="249"/>
      <c r="N489" s="250"/>
      <c r="O489" s="250"/>
      <c r="P489" s="250"/>
      <c r="Q489" s="250"/>
      <c r="R489" s="250"/>
      <c r="S489" s="250"/>
      <c r="T489" s="251"/>
      <c r="AT489" s="252" t="s">
        <v>209</v>
      </c>
      <c r="AU489" s="252" t="s">
        <v>88</v>
      </c>
      <c r="AV489" s="15" t="s">
        <v>219</v>
      </c>
      <c r="AW489" s="15" t="s">
        <v>31</v>
      </c>
      <c r="AX489" s="15" t="s">
        <v>76</v>
      </c>
      <c r="AY489" s="252" t="s">
        <v>201</v>
      </c>
    </row>
    <row r="490" spans="1:65" s="13" customFormat="1">
      <c r="B490" s="219"/>
      <c r="C490" s="220"/>
      <c r="D490" s="221" t="s">
        <v>209</v>
      </c>
      <c r="E490" s="222" t="s">
        <v>1</v>
      </c>
      <c r="F490" s="223" t="s">
        <v>681</v>
      </c>
      <c r="G490" s="220"/>
      <c r="H490" s="224">
        <v>3.39</v>
      </c>
      <c r="I490" s="225"/>
      <c r="J490" s="220"/>
      <c r="K490" s="220"/>
      <c r="L490" s="226"/>
      <c r="M490" s="227"/>
      <c r="N490" s="228"/>
      <c r="O490" s="228"/>
      <c r="P490" s="228"/>
      <c r="Q490" s="228"/>
      <c r="R490" s="228"/>
      <c r="S490" s="228"/>
      <c r="T490" s="229"/>
      <c r="AT490" s="230" t="s">
        <v>209</v>
      </c>
      <c r="AU490" s="230" t="s">
        <v>88</v>
      </c>
      <c r="AV490" s="13" t="s">
        <v>88</v>
      </c>
      <c r="AW490" s="13" t="s">
        <v>31</v>
      </c>
      <c r="AX490" s="13" t="s">
        <v>76</v>
      </c>
      <c r="AY490" s="230" t="s">
        <v>201</v>
      </c>
    </row>
    <row r="491" spans="1:65" s="14" customFormat="1">
      <c r="B491" s="231"/>
      <c r="C491" s="232"/>
      <c r="D491" s="221" t="s">
        <v>209</v>
      </c>
      <c r="E491" s="233" t="s">
        <v>1</v>
      </c>
      <c r="F491" s="234" t="s">
        <v>232</v>
      </c>
      <c r="G491" s="232"/>
      <c r="H491" s="235">
        <v>620</v>
      </c>
      <c r="I491" s="236"/>
      <c r="J491" s="232"/>
      <c r="K491" s="232"/>
      <c r="L491" s="237"/>
      <c r="M491" s="238"/>
      <c r="N491" s="239"/>
      <c r="O491" s="239"/>
      <c r="P491" s="239"/>
      <c r="Q491" s="239"/>
      <c r="R491" s="239"/>
      <c r="S491" s="239"/>
      <c r="T491" s="240"/>
      <c r="AT491" s="241" t="s">
        <v>209</v>
      </c>
      <c r="AU491" s="241" t="s">
        <v>88</v>
      </c>
      <c r="AV491" s="14" t="s">
        <v>207</v>
      </c>
      <c r="AW491" s="14" t="s">
        <v>31</v>
      </c>
      <c r="AX491" s="14" t="s">
        <v>83</v>
      </c>
      <c r="AY491" s="241" t="s">
        <v>201</v>
      </c>
    </row>
    <row r="492" spans="1:65" s="2" customFormat="1" ht="30" customHeight="1">
      <c r="A492" s="35"/>
      <c r="B492" s="36"/>
      <c r="C492" s="205" t="s">
        <v>682</v>
      </c>
      <c r="D492" s="205" t="s">
        <v>203</v>
      </c>
      <c r="E492" s="206" t="s">
        <v>683</v>
      </c>
      <c r="F492" s="207" t="s">
        <v>684</v>
      </c>
      <c r="G492" s="208" t="s">
        <v>276</v>
      </c>
      <c r="H492" s="209">
        <v>620</v>
      </c>
      <c r="I492" s="210"/>
      <c r="J492" s="211">
        <f>ROUND(I492*H492,2)</f>
        <v>0</v>
      </c>
      <c r="K492" s="212"/>
      <c r="L492" s="40"/>
      <c r="M492" s="213" t="s">
        <v>1</v>
      </c>
      <c r="N492" s="214" t="s">
        <v>42</v>
      </c>
      <c r="O492" s="72"/>
      <c r="P492" s="215">
        <f>O492*H492</f>
        <v>0</v>
      </c>
      <c r="Q492" s="215">
        <v>6.2399999999999999E-3</v>
      </c>
      <c r="R492" s="215">
        <f>Q492*H492</f>
        <v>3.8687999999999998</v>
      </c>
      <c r="S492" s="215">
        <v>0</v>
      </c>
      <c r="T492" s="216">
        <f>S492*H492</f>
        <v>0</v>
      </c>
      <c r="U492" s="35"/>
      <c r="V492" s="35"/>
      <c r="W492" s="35"/>
      <c r="X492" s="35"/>
      <c r="Y492" s="35"/>
      <c r="Z492" s="35"/>
      <c r="AA492" s="35"/>
      <c r="AB492" s="35"/>
      <c r="AC492" s="35"/>
      <c r="AD492" s="35"/>
      <c r="AE492" s="35"/>
      <c r="AR492" s="217" t="s">
        <v>207</v>
      </c>
      <c r="AT492" s="217" t="s">
        <v>203</v>
      </c>
      <c r="AU492" s="217" t="s">
        <v>88</v>
      </c>
      <c r="AY492" s="18" t="s">
        <v>201</v>
      </c>
      <c r="BE492" s="218">
        <f>IF(N492="základná",J492,0)</f>
        <v>0</v>
      </c>
      <c r="BF492" s="218">
        <f>IF(N492="znížená",J492,0)</f>
        <v>0</v>
      </c>
      <c r="BG492" s="218">
        <f>IF(N492="zákl. prenesená",J492,0)</f>
        <v>0</v>
      </c>
      <c r="BH492" s="218">
        <f>IF(N492="zníž. prenesená",J492,0)</f>
        <v>0</v>
      </c>
      <c r="BI492" s="218">
        <f>IF(N492="nulová",J492,0)</f>
        <v>0</v>
      </c>
      <c r="BJ492" s="18" t="s">
        <v>88</v>
      </c>
      <c r="BK492" s="218">
        <f>ROUND(I492*H492,2)</f>
        <v>0</v>
      </c>
      <c r="BL492" s="18" t="s">
        <v>207</v>
      </c>
      <c r="BM492" s="217" t="s">
        <v>685</v>
      </c>
    </row>
    <row r="493" spans="1:65" s="2" customFormat="1" ht="32.25" customHeight="1">
      <c r="A493" s="35"/>
      <c r="B493" s="36"/>
      <c r="C493" s="205" t="s">
        <v>686</v>
      </c>
      <c r="D493" s="205" t="s">
        <v>203</v>
      </c>
      <c r="E493" s="206" t="s">
        <v>687</v>
      </c>
      <c r="F493" s="207" t="s">
        <v>688</v>
      </c>
      <c r="G493" s="208" t="s">
        <v>276</v>
      </c>
      <c r="H493" s="209">
        <v>620</v>
      </c>
      <c r="I493" s="210"/>
      <c r="J493" s="211">
        <f>ROUND(I493*H493,2)</f>
        <v>0</v>
      </c>
      <c r="K493" s="212"/>
      <c r="L493" s="40"/>
      <c r="M493" s="213" t="s">
        <v>1</v>
      </c>
      <c r="N493" s="214" t="s">
        <v>42</v>
      </c>
      <c r="O493" s="72"/>
      <c r="P493" s="215">
        <f>O493*H493</f>
        <v>0</v>
      </c>
      <c r="Q493" s="215">
        <v>1.575E-2</v>
      </c>
      <c r="R493" s="215">
        <f>Q493*H493</f>
        <v>9.7650000000000006</v>
      </c>
      <c r="S493" s="215">
        <v>0</v>
      </c>
      <c r="T493" s="216">
        <f>S493*H493</f>
        <v>0</v>
      </c>
      <c r="U493" s="35"/>
      <c r="V493" s="35"/>
      <c r="W493" s="35"/>
      <c r="X493" s="35"/>
      <c r="Y493" s="35"/>
      <c r="Z493" s="35"/>
      <c r="AA493" s="35"/>
      <c r="AB493" s="35"/>
      <c r="AC493" s="35"/>
      <c r="AD493" s="35"/>
      <c r="AE493" s="35"/>
      <c r="AR493" s="217" t="s">
        <v>207</v>
      </c>
      <c r="AT493" s="217" t="s">
        <v>203</v>
      </c>
      <c r="AU493" s="217" t="s">
        <v>88</v>
      </c>
      <c r="AY493" s="18" t="s">
        <v>201</v>
      </c>
      <c r="BE493" s="218">
        <f>IF(N493="základná",J493,0)</f>
        <v>0</v>
      </c>
      <c r="BF493" s="218">
        <f>IF(N493="znížená",J493,0)</f>
        <v>0</v>
      </c>
      <c r="BG493" s="218">
        <f>IF(N493="zákl. prenesená",J493,0)</f>
        <v>0</v>
      </c>
      <c r="BH493" s="218">
        <f>IF(N493="zníž. prenesená",J493,0)</f>
        <v>0</v>
      </c>
      <c r="BI493" s="218">
        <f>IF(N493="nulová",J493,0)</f>
        <v>0</v>
      </c>
      <c r="BJ493" s="18" t="s">
        <v>88</v>
      </c>
      <c r="BK493" s="218">
        <f>ROUND(I493*H493,2)</f>
        <v>0</v>
      </c>
      <c r="BL493" s="18" t="s">
        <v>207</v>
      </c>
      <c r="BM493" s="217" t="s">
        <v>689</v>
      </c>
    </row>
    <row r="494" spans="1:65" s="2" customFormat="1" ht="27.75" customHeight="1">
      <c r="A494" s="35"/>
      <c r="B494" s="36"/>
      <c r="C494" s="205" t="s">
        <v>690</v>
      </c>
      <c r="D494" s="205" t="s">
        <v>203</v>
      </c>
      <c r="E494" s="206" t="s">
        <v>691</v>
      </c>
      <c r="F494" s="207" t="s">
        <v>692</v>
      </c>
      <c r="G494" s="208" t="s">
        <v>276</v>
      </c>
      <c r="H494" s="209">
        <v>541</v>
      </c>
      <c r="I494" s="210"/>
      <c r="J494" s="211">
        <f>ROUND(I494*H494,2)</f>
        <v>0</v>
      </c>
      <c r="K494" s="212"/>
      <c r="L494" s="40"/>
      <c r="M494" s="213" t="s">
        <v>1</v>
      </c>
      <c r="N494" s="214" t="s">
        <v>42</v>
      </c>
      <c r="O494" s="72"/>
      <c r="P494" s="215">
        <f>O494*H494</f>
        <v>0</v>
      </c>
      <c r="Q494" s="215">
        <v>4.7200000000000002E-3</v>
      </c>
      <c r="R494" s="215">
        <f>Q494*H494</f>
        <v>2.5535200000000002</v>
      </c>
      <c r="S494" s="215">
        <v>0</v>
      </c>
      <c r="T494" s="216">
        <f>S494*H494</f>
        <v>0</v>
      </c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/>
      <c r="AR494" s="217" t="s">
        <v>207</v>
      </c>
      <c r="AT494" s="217" t="s">
        <v>203</v>
      </c>
      <c r="AU494" s="217" t="s">
        <v>88</v>
      </c>
      <c r="AY494" s="18" t="s">
        <v>201</v>
      </c>
      <c r="BE494" s="218">
        <f>IF(N494="základná",J494,0)</f>
        <v>0</v>
      </c>
      <c r="BF494" s="218">
        <f>IF(N494="znížená",J494,0)</f>
        <v>0</v>
      </c>
      <c r="BG494" s="218">
        <f>IF(N494="zákl. prenesená",J494,0)</f>
        <v>0</v>
      </c>
      <c r="BH494" s="218">
        <f>IF(N494="zníž. prenesená",J494,0)</f>
        <v>0</v>
      </c>
      <c r="BI494" s="218">
        <f>IF(N494="nulová",J494,0)</f>
        <v>0</v>
      </c>
      <c r="BJ494" s="18" t="s">
        <v>88</v>
      </c>
      <c r="BK494" s="218">
        <f>ROUND(I494*H494,2)</f>
        <v>0</v>
      </c>
      <c r="BL494" s="18" t="s">
        <v>207</v>
      </c>
      <c r="BM494" s="217" t="s">
        <v>693</v>
      </c>
    </row>
    <row r="495" spans="1:65" s="13" customFormat="1">
      <c r="B495" s="219"/>
      <c r="C495" s="220"/>
      <c r="D495" s="221" t="s">
        <v>209</v>
      </c>
      <c r="E495" s="222" t="s">
        <v>1</v>
      </c>
      <c r="F495" s="223" t="s">
        <v>694</v>
      </c>
      <c r="G495" s="220"/>
      <c r="H495" s="224">
        <v>620</v>
      </c>
      <c r="I495" s="225"/>
      <c r="J495" s="220"/>
      <c r="K495" s="220"/>
      <c r="L495" s="226"/>
      <c r="M495" s="227"/>
      <c r="N495" s="228"/>
      <c r="O495" s="228"/>
      <c r="P495" s="228"/>
      <c r="Q495" s="228"/>
      <c r="R495" s="228"/>
      <c r="S495" s="228"/>
      <c r="T495" s="229"/>
      <c r="AT495" s="230" t="s">
        <v>209</v>
      </c>
      <c r="AU495" s="230" t="s">
        <v>88</v>
      </c>
      <c r="AV495" s="13" t="s">
        <v>88</v>
      </c>
      <c r="AW495" s="13" t="s">
        <v>31</v>
      </c>
      <c r="AX495" s="13" t="s">
        <v>76</v>
      </c>
      <c r="AY495" s="230" t="s">
        <v>201</v>
      </c>
    </row>
    <row r="496" spans="1:65" s="13" customFormat="1">
      <c r="B496" s="219"/>
      <c r="C496" s="220"/>
      <c r="D496" s="221" t="s">
        <v>209</v>
      </c>
      <c r="E496" s="222" t="s">
        <v>1</v>
      </c>
      <c r="F496" s="223" t="s">
        <v>695</v>
      </c>
      <c r="G496" s="220"/>
      <c r="H496" s="224">
        <v>-79</v>
      </c>
      <c r="I496" s="225"/>
      <c r="J496" s="220"/>
      <c r="K496" s="220"/>
      <c r="L496" s="226"/>
      <c r="M496" s="227"/>
      <c r="N496" s="228"/>
      <c r="O496" s="228"/>
      <c r="P496" s="228"/>
      <c r="Q496" s="228"/>
      <c r="R496" s="228"/>
      <c r="S496" s="228"/>
      <c r="T496" s="229"/>
      <c r="AT496" s="230" t="s">
        <v>209</v>
      </c>
      <c r="AU496" s="230" t="s">
        <v>88</v>
      </c>
      <c r="AV496" s="13" t="s">
        <v>88</v>
      </c>
      <c r="AW496" s="13" t="s">
        <v>31</v>
      </c>
      <c r="AX496" s="13" t="s">
        <v>76</v>
      </c>
      <c r="AY496" s="230" t="s">
        <v>201</v>
      </c>
    </row>
    <row r="497" spans="1:65" s="14" customFormat="1">
      <c r="B497" s="231"/>
      <c r="C497" s="232"/>
      <c r="D497" s="221" t="s">
        <v>209</v>
      </c>
      <c r="E497" s="233" t="s">
        <v>1</v>
      </c>
      <c r="F497" s="234" t="s">
        <v>232</v>
      </c>
      <c r="G497" s="232"/>
      <c r="H497" s="235">
        <v>541</v>
      </c>
      <c r="I497" s="236"/>
      <c r="J497" s="232"/>
      <c r="K497" s="232"/>
      <c r="L497" s="237"/>
      <c r="M497" s="238"/>
      <c r="N497" s="239"/>
      <c r="O497" s="239"/>
      <c r="P497" s="239"/>
      <c r="Q497" s="239"/>
      <c r="R497" s="239"/>
      <c r="S497" s="239"/>
      <c r="T497" s="240"/>
      <c r="AT497" s="241" t="s">
        <v>209</v>
      </c>
      <c r="AU497" s="241" t="s">
        <v>88</v>
      </c>
      <c r="AV497" s="14" t="s">
        <v>207</v>
      </c>
      <c r="AW497" s="14" t="s">
        <v>31</v>
      </c>
      <c r="AX497" s="14" t="s">
        <v>83</v>
      </c>
      <c r="AY497" s="241" t="s">
        <v>201</v>
      </c>
    </row>
    <row r="498" spans="1:65" s="2" customFormat="1" ht="42.75" customHeight="1">
      <c r="A498" s="35"/>
      <c r="B498" s="36"/>
      <c r="C498" s="205" t="s">
        <v>696</v>
      </c>
      <c r="D498" s="205" t="s">
        <v>203</v>
      </c>
      <c r="E498" s="206" t="s">
        <v>697</v>
      </c>
      <c r="F498" s="207" t="s">
        <v>698</v>
      </c>
      <c r="G498" s="208" t="s">
        <v>276</v>
      </c>
      <c r="H498" s="209">
        <v>38.5</v>
      </c>
      <c r="I498" s="210"/>
      <c r="J498" s="211">
        <f>ROUND(I498*H498,2)</f>
        <v>0</v>
      </c>
      <c r="K498" s="212"/>
      <c r="L498" s="40"/>
      <c r="M498" s="213" t="s">
        <v>1</v>
      </c>
      <c r="N498" s="214" t="s">
        <v>42</v>
      </c>
      <c r="O498" s="72"/>
      <c r="P498" s="215">
        <f>O498*H498</f>
        <v>0</v>
      </c>
      <c r="Q498" s="215">
        <v>3.3E-3</v>
      </c>
      <c r="R498" s="215">
        <f>Q498*H498</f>
        <v>0.12705</v>
      </c>
      <c r="S498" s="215">
        <v>0</v>
      </c>
      <c r="T498" s="216">
        <f>S498*H498</f>
        <v>0</v>
      </c>
      <c r="U498" s="35"/>
      <c r="V498" s="35"/>
      <c r="W498" s="35"/>
      <c r="X498" s="35"/>
      <c r="Y498" s="35"/>
      <c r="Z498" s="35"/>
      <c r="AA498" s="35"/>
      <c r="AB498" s="35"/>
      <c r="AC498" s="35"/>
      <c r="AD498" s="35"/>
      <c r="AE498" s="35"/>
      <c r="AR498" s="217" t="s">
        <v>207</v>
      </c>
      <c r="AT498" s="217" t="s">
        <v>203</v>
      </c>
      <c r="AU498" s="217" t="s">
        <v>88</v>
      </c>
      <c r="AY498" s="18" t="s">
        <v>201</v>
      </c>
      <c r="BE498" s="218">
        <f>IF(N498="základná",J498,0)</f>
        <v>0</v>
      </c>
      <c r="BF498" s="218">
        <f>IF(N498="znížená",J498,0)</f>
        <v>0</v>
      </c>
      <c r="BG498" s="218">
        <f>IF(N498="zákl. prenesená",J498,0)</f>
        <v>0</v>
      </c>
      <c r="BH498" s="218">
        <f>IF(N498="zníž. prenesená",J498,0)</f>
        <v>0</v>
      </c>
      <c r="BI498" s="218">
        <f>IF(N498="nulová",J498,0)</f>
        <v>0</v>
      </c>
      <c r="BJ498" s="18" t="s">
        <v>88</v>
      </c>
      <c r="BK498" s="218">
        <f>ROUND(I498*H498,2)</f>
        <v>0</v>
      </c>
      <c r="BL498" s="18" t="s">
        <v>207</v>
      </c>
      <c r="BM498" s="217" t="s">
        <v>699</v>
      </c>
    </row>
    <row r="499" spans="1:65" s="13" customFormat="1">
      <c r="B499" s="219"/>
      <c r="C499" s="220"/>
      <c r="D499" s="221" t="s">
        <v>209</v>
      </c>
      <c r="E499" s="222" t="s">
        <v>1</v>
      </c>
      <c r="F499" s="223" t="s">
        <v>700</v>
      </c>
      <c r="G499" s="220"/>
      <c r="H499" s="224">
        <v>31.954999999999998</v>
      </c>
      <c r="I499" s="225"/>
      <c r="J499" s="220"/>
      <c r="K499" s="220"/>
      <c r="L499" s="226"/>
      <c r="M499" s="227"/>
      <c r="N499" s="228"/>
      <c r="O499" s="228"/>
      <c r="P499" s="228"/>
      <c r="Q499" s="228"/>
      <c r="R499" s="228"/>
      <c r="S499" s="228"/>
      <c r="T499" s="229"/>
      <c r="AT499" s="230" t="s">
        <v>209</v>
      </c>
      <c r="AU499" s="230" t="s">
        <v>88</v>
      </c>
      <c r="AV499" s="13" t="s">
        <v>88</v>
      </c>
      <c r="AW499" s="13" t="s">
        <v>31</v>
      </c>
      <c r="AX499" s="13" t="s">
        <v>76</v>
      </c>
      <c r="AY499" s="230" t="s">
        <v>201</v>
      </c>
    </row>
    <row r="500" spans="1:65" s="13" customFormat="1">
      <c r="B500" s="219"/>
      <c r="C500" s="220"/>
      <c r="D500" s="221" t="s">
        <v>209</v>
      </c>
      <c r="E500" s="222" t="s">
        <v>1</v>
      </c>
      <c r="F500" s="223" t="s">
        <v>701</v>
      </c>
      <c r="G500" s="220"/>
      <c r="H500" s="224">
        <v>6.49</v>
      </c>
      <c r="I500" s="225"/>
      <c r="J500" s="220"/>
      <c r="K500" s="220"/>
      <c r="L500" s="226"/>
      <c r="M500" s="227"/>
      <c r="N500" s="228"/>
      <c r="O500" s="228"/>
      <c r="P500" s="228"/>
      <c r="Q500" s="228"/>
      <c r="R500" s="228"/>
      <c r="S500" s="228"/>
      <c r="T500" s="229"/>
      <c r="AT500" s="230" t="s">
        <v>209</v>
      </c>
      <c r="AU500" s="230" t="s">
        <v>88</v>
      </c>
      <c r="AV500" s="13" t="s">
        <v>88</v>
      </c>
      <c r="AW500" s="13" t="s">
        <v>31</v>
      </c>
      <c r="AX500" s="13" t="s">
        <v>76</v>
      </c>
      <c r="AY500" s="230" t="s">
        <v>201</v>
      </c>
    </row>
    <row r="501" spans="1:65" s="15" customFormat="1">
      <c r="B501" s="242"/>
      <c r="C501" s="243"/>
      <c r="D501" s="221" t="s">
        <v>209</v>
      </c>
      <c r="E501" s="244" t="s">
        <v>1</v>
      </c>
      <c r="F501" s="245" t="s">
        <v>240</v>
      </c>
      <c r="G501" s="243"/>
      <c r="H501" s="246">
        <v>38.445</v>
      </c>
      <c r="I501" s="247"/>
      <c r="J501" s="243"/>
      <c r="K501" s="243"/>
      <c r="L501" s="248"/>
      <c r="M501" s="249"/>
      <c r="N501" s="250"/>
      <c r="O501" s="250"/>
      <c r="P501" s="250"/>
      <c r="Q501" s="250"/>
      <c r="R501" s="250"/>
      <c r="S501" s="250"/>
      <c r="T501" s="251"/>
      <c r="AT501" s="252" t="s">
        <v>209</v>
      </c>
      <c r="AU501" s="252" t="s">
        <v>88</v>
      </c>
      <c r="AV501" s="15" t="s">
        <v>219</v>
      </c>
      <c r="AW501" s="15" t="s">
        <v>31</v>
      </c>
      <c r="AX501" s="15" t="s">
        <v>76</v>
      </c>
      <c r="AY501" s="252" t="s">
        <v>201</v>
      </c>
    </row>
    <row r="502" spans="1:65" s="13" customFormat="1">
      <c r="B502" s="219"/>
      <c r="C502" s="220"/>
      <c r="D502" s="221" t="s">
        <v>209</v>
      </c>
      <c r="E502" s="222" t="s">
        <v>1</v>
      </c>
      <c r="F502" s="223" t="s">
        <v>702</v>
      </c>
      <c r="G502" s="220"/>
      <c r="H502" s="224">
        <v>5.5E-2</v>
      </c>
      <c r="I502" s="225"/>
      <c r="J502" s="220"/>
      <c r="K502" s="220"/>
      <c r="L502" s="226"/>
      <c r="M502" s="227"/>
      <c r="N502" s="228"/>
      <c r="O502" s="228"/>
      <c r="P502" s="228"/>
      <c r="Q502" s="228"/>
      <c r="R502" s="228"/>
      <c r="S502" s="228"/>
      <c r="T502" s="229"/>
      <c r="AT502" s="230" t="s">
        <v>209</v>
      </c>
      <c r="AU502" s="230" t="s">
        <v>88</v>
      </c>
      <c r="AV502" s="13" t="s">
        <v>88</v>
      </c>
      <c r="AW502" s="13" t="s">
        <v>31</v>
      </c>
      <c r="AX502" s="13" t="s">
        <v>76</v>
      </c>
      <c r="AY502" s="230" t="s">
        <v>201</v>
      </c>
    </row>
    <row r="503" spans="1:65" s="14" customFormat="1">
      <c r="B503" s="231"/>
      <c r="C503" s="232"/>
      <c r="D503" s="221" t="s">
        <v>209</v>
      </c>
      <c r="E503" s="233" t="s">
        <v>1</v>
      </c>
      <c r="F503" s="234" t="s">
        <v>232</v>
      </c>
      <c r="G503" s="232"/>
      <c r="H503" s="235">
        <v>38.5</v>
      </c>
      <c r="I503" s="236"/>
      <c r="J503" s="232"/>
      <c r="K503" s="232"/>
      <c r="L503" s="237"/>
      <c r="M503" s="238"/>
      <c r="N503" s="239"/>
      <c r="O503" s="239"/>
      <c r="P503" s="239"/>
      <c r="Q503" s="239"/>
      <c r="R503" s="239"/>
      <c r="S503" s="239"/>
      <c r="T503" s="240"/>
      <c r="AT503" s="241" t="s">
        <v>209</v>
      </c>
      <c r="AU503" s="241" t="s">
        <v>88</v>
      </c>
      <c r="AV503" s="14" t="s">
        <v>207</v>
      </c>
      <c r="AW503" s="14" t="s">
        <v>31</v>
      </c>
      <c r="AX503" s="14" t="s">
        <v>83</v>
      </c>
      <c r="AY503" s="241" t="s">
        <v>201</v>
      </c>
    </row>
    <row r="504" spans="1:65" s="2" customFormat="1" ht="40.5" customHeight="1">
      <c r="A504" s="35"/>
      <c r="B504" s="36"/>
      <c r="C504" s="205" t="s">
        <v>703</v>
      </c>
      <c r="D504" s="205" t="s">
        <v>203</v>
      </c>
      <c r="E504" s="206" t="s">
        <v>704</v>
      </c>
      <c r="F504" s="207" t="s">
        <v>705</v>
      </c>
      <c r="G504" s="208" t="s">
        <v>276</v>
      </c>
      <c r="H504" s="209">
        <v>300</v>
      </c>
      <c r="I504" s="210"/>
      <c r="J504" s="211">
        <f>ROUND(I504*H504,2)</f>
        <v>0</v>
      </c>
      <c r="K504" s="212"/>
      <c r="L504" s="40"/>
      <c r="M504" s="213" t="s">
        <v>1</v>
      </c>
      <c r="N504" s="214" t="s">
        <v>42</v>
      </c>
      <c r="O504" s="72"/>
      <c r="P504" s="215">
        <f>O504*H504</f>
        <v>0</v>
      </c>
      <c r="Q504" s="215">
        <v>3.3E-3</v>
      </c>
      <c r="R504" s="215">
        <f>Q504*H504</f>
        <v>0.99</v>
      </c>
      <c r="S504" s="215">
        <v>0</v>
      </c>
      <c r="T504" s="216">
        <f>S504*H504</f>
        <v>0</v>
      </c>
      <c r="U504" s="35"/>
      <c r="V504" s="35"/>
      <c r="W504" s="35"/>
      <c r="X504" s="35"/>
      <c r="Y504" s="35"/>
      <c r="Z504" s="35"/>
      <c r="AA504" s="35"/>
      <c r="AB504" s="35"/>
      <c r="AC504" s="35"/>
      <c r="AD504" s="35"/>
      <c r="AE504" s="35"/>
      <c r="AR504" s="217" t="s">
        <v>207</v>
      </c>
      <c r="AT504" s="217" t="s">
        <v>203</v>
      </c>
      <c r="AU504" s="217" t="s">
        <v>88</v>
      </c>
      <c r="AY504" s="18" t="s">
        <v>201</v>
      </c>
      <c r="BE504" s="218">
        <f>IF(N504="základná",J504,0)</f>
        <v>0</v>
      </c>
      <c r="BF504" s="218">
        <f>IF(N504="znížená",J504,0)</f>
        <v>0</v>
      </c>
      <c r="BG504" s="218">
        <f>IF(N504="zákl. prenesená",J504,0)</f>
        <v>0</v>
      </c>
      <c r="BH504" s="218">
        <f>IF(N504="zníž. prenesená",J504,0)</f>
        <v>0</v>
      </c>
      <c r="BI504" s="218">
        <f>IF(N504="nulová",J504,0)</f>
        <v>0</v>
      </c>
      <c r="BJ504" s="18" t="s">
        <v>88</v>
      </c>
      <c r="BK504" s="218">
        <f>ROUND(I504*H504,2)</f>
        <v>0</v>
      </c>
      <c r="BL504" s="18" t="s">
        <v>207</v>
      </c>
      <c r="BM504" s="217" t="s">
        <v>706</v>
      </c>
    </row>
    <row r="505" spans="1:65" s="13" customFormat="1">
      <c r="B505" s="219"/>
      <c r="C505" s="220"/>
      <c r="D505" s="221" t="s">
        <v>209</v>
      </c>
      <c r="E505" s="222" t="s">
        <v>1</v>
      </c>
      <c r="F505" s="223" t="s">
        <v>707</v>
      </c>
      <c r="G505" s="220"/>
      <c r="H505" s="224">
        <v>164.84</v>
      </c>
      <c r="I505" s="225"/>
      <c r="J505" s="220"/>
      <c r="K505" s="220"/>
      <c r="L505" s="226"/>
      <c r="M505" s="227"/>
      <c r="N505" s="228"/>
      <c r="O505" s="228"/>
      <c r="P505" s="228"/>
      <c r="Q505" s="228"/>
      <c r="R505" s="228"/>
      <c r="S505" s="228"/>
      <c r="T505" s="229"/>
      <c r="AT505" s="230" t="s">
        <v>209</v>
      </c>
      <c r="AU505" s="230" t="s">
        <v>88</v>
      </c>
      <c r="AV505" s="13" t="s">
        <v>88</v>
      </c>
      <c r="AW505" s="13" t="s">
        <v>31</v>
      </c>
      <c r="AX505" s="13" t="s">
        <v>76</v>
      </c>
      <c r="AY505" s="230" t="s">
        <v>201</v>
      </c>
    </row>
    <row r="506" spans="1:65" s="13" customFormat="1">
      <c r="B506" s="219"/>
      <c r="C506" s="220"/>
      <c r="D506" s="221" t="s">
        <v>209</v>
      </c>
      <c r="E506" s="222" t="s">
        <v>1</v>
      </c>
      <c r="F506" s="223" t="s">
        <v>708</v>
      </c>
      <c r="G506" s="220"/>
      <c r="H506" s="224">
        <v>116.55</v>
      </c>
      <c r="I506" s="225"/>
      <c r="J506" s="220"/>
      <c r="K506" s="220"/>
      <c r="L506" s="226"/>
      <c r="M506" s="227"/>
      <c r="N506" s="228"/>
      <c r="O506" s="228"/>
      <c r="P506" s="228"/>
      <c r="Q506" s="228"/>
      <c r="R506" s="228"/>
      <c r="S506" s="228"/>
      <c r="T506" s="229"/>
      <c r="AT506" s="230" t="s">
        <v>209</v>
      </c>
      <c r="AU506" s="230" t="s">
        <v>88</v>
      </c>
      <c r="AV506" s="13" t="s">
        <v>88</v>
      </c>
      <c r="AW506" s="13" t="s">
        <v>31</v>
      </c>
      <c r="AX506" s="13" t="s">
        <v>76</v>
      </c>
      <c r="AY506" s="230" t="s">
        <v>201</v>
      </c>
    </row>
    <row r="507" spans="1:65" s="13" customFormat="1">
      <c r="B507" s="219"/>
      <c r="C507" s="220"/>
      <c r="D507" s="221" t="s">
        <v>209</v>
      </c>
      <c r="E507" s="222" t="s">
        <v>1</v>
      </c>
      <c r="F507" s="223" t="s">
        <v>709</v>
      </c>
      <c r="G507" s="220"/>
      <c r="H507" s="224">
        <v>39.36</v>
      </c>
      <c r="I507" s="225"/>
      <c r="J507" s="220"/>
      <c r="K507" s="220"/>
      <c r="L507" s="226"/>
      <c r="M507" s="227"/>
      <c r="N507" s="228"/>
      <c r="O507" s="228"/>
      <c r="P507" s="228"/>
      <c r="Q507" s="228"/>
      <c r="R507" s="228"/>
      <c r="S507" s="228"/>
      <c r="T507" s="229"/>
      <c r="AT507" s="230" t="s">
        <v>209</v>
      </c>
      <c r="AU507" s="230" t="s">
        <v>88</v>
      </c>
      <c r="AV507" s="13" t="s">
        <v>88</v>
      </c>
      <c r="AW507" s="13" t="s">
        <v>31</v>
      </c>
      <c r="AX507" s="13" t="s">
        <v>76</v>
      </c>
      <c r="AY507" s="230" t="s">
        <v>201</v>
      </c>
    </row>
    <row r="508" spans="1:65" s="15" customFormat="1">
      <c r="B508" s="242"/>
      <c r="C508" s="243"/>
      <c r="D508" s="221" t="s">
        <v>209</v>
      </c>
      <c r="E508" s="244" t="s">
        <v>1</v>
      </c>
      <c r="F508" s="245" t="s">
        <v>240</v>
      </c>
      <c r="G508" s="243"/>
      <c r="H508" s="246">
        <v>320.75</v>
      </c>
      <c r="I508" s="247"/>
      <c r="J508" s="243"/>
      <c r="K508" s="243"/>
      <c r="L508" s="248"/>
      <c r="M508" s="249"/>
      <c r="N508" s="250"/>
      <c r="O508" s="250"/>
      <c r="P508" s="250"/>
      <c r="Q508" s="250"/>
      <c r="R508" s="250"/>
      <c r="S508" s="250"/>
      <c r="T508" s="251"/>
      <c r="AT508" s="252" t="s">
        <v>209</v>
      </c>
      <c r="AU508" s="252" t="s">
        <v>88</v>
      </c>
      <c r="AV508" s="15" t="s">
        <v>219</v>
      </c>
      <c r="AW508" s="15" t="s">
        <v>31</v>
      </c>
      <c r="AX508" s="15" t="s">
        <v>76</v>
      </c>
      <c r="AY508" s="252" t="s">
        <v>201</v>
      </c>
    </row>
    <row r="509" spans="1:65" s="13" customFormat="1" ht="33.75">
      <c r="B509" s="219"/>
      <c r="C509" s="220"/>
      <c r="D509" s="221" t="s">
        <v>209</v>
      </c>
      <c r="E509" s="222" t="s">
        <v>1</v>
      </c>
      <c r="F509" s="223" t="s">
        <v>710</v>
      </c>
      <c r="G509" s="220"/>
      <c r="H509" s="224">
        <v>-26.315000000000001</v>
      </c>
      <c r="I509" s="225"/>
      <c r="J509" s="220"/>
      <c r="K509" s="220"/>
      <c r="L509" s="226"/>
      <c r="M509" s="227"/>
      <c r="N509" s="228"/>
      <c r="O509" s="228"/>
      <c r="P509" s="228"/>
      <c r="Q509" s="228"/>
      <c r="R509" s="228"/>
      <c r="S509" s="228"/>
      <c r="T509" s="229"/>
      <c r="AT509" s="230" t="s">
        <v>209</v>
      </c>
      <c r="AU509" s="230" t="s">
        <v>88</v>
      </c>
      <c r="AV509" s="13" t="s">
        <v>88</v>
      </c>
      <c r="AW509" s="13" t="s">
        <v>31</v>
      </c>
      <c r="AX509" s="13" t="s">
        <v>76</v>
      </c>
      <c r="AY509" s="230" t="s">
        <v>201</v>
      </c>
    </row>
    <row r="510" spans="1:65" s="13" customFormat="1">
      <c r="B510" s="219"/>
      <c r="C510" s="220"/>
      <c r="D510" s="221" t="s">
        <v>209</v>
      </c>
      <c r="E510" s="222" t="s">
        <v>1</v>
      </c>
      <c r="F510" s="223" t="s">
        <v>711</v>
      </c>
      <c r="G510" s="220"/>
      <c r="H510" s="224">
        <v>-20.103000000000002</v>
      </c>
      <c r="I510" s="225"/>
      <c r="J510" s="220"/>
      <c r="K510" s="220"/>
      <c r="L510" s="226"/>
      <c r="M510" s="227"/>
      <c r="N510" s="228"/>
      <c r="O510" s="228"/>
      <c r="P510" s="228"/>
      <c r="Q510" s="228"/>
      <c r="R510" s="228"/>
      <c r="S510" s="228"/>
      <c r="T510" s="229"/>
      <c r="AT510" s="230" t="s">
        <v>209</v>
      </c>
      <c r="AU510" s="230" t="s">
        <v>88</v>
      </c>
      <c r="AV510" s="13" t="s">
        <v>88</v>
      </c>
      <c r="AW510" s="13" t="s">
        <v>31</v>
      </c>
      <c r="AX510" s="13" t="s">
        <v>76</v>
      </c>
      <c r="AY510" s="230" t="s">
        <v>201</v>
      </c>
    </row>
    <row r="511" spans="1:65" s="13" customFormat="1">
      <c r="B511" s="219"/>
      <c r="C511" s="220"/>
      <c r="D511" s="221" t="s">
        <v>209</v>
      </c>
      <c r="E511" s="222" t="s">
        <v>1</v>
      </c>
      <c r="F511" s="223" t="s">
        <v>712</v>
      </c>
      <c r="G511" s="220"/>
      <c r="H511" s="224">
        <v>-18.78</v>
      </c>
      <c r="I511" s="225"/>
      <c r="J511" s="220"/>
      <c r="K511" s="220"/>
      <c r="L511" s="226"/>
      <c r="M511" s="227"/>
      <c r="N511" s="228"/>
      <c r="O511" s="228"/>
      <c r="P511" s="228"/>
      <c r="Q511" s="228"/>
      <c r="R511" s="228"/>
      <c r="S511" s="228"/>
      <c r="T511" s="229"/>
      <c r="AT511" s="230" t="s">
        <v>209</v>
      </c>
      <c r="AU511" s="230" t="s">
        <v>88</v>
      </c>
      <c r="AV511" s="13" t="s">
        <v>88</v>
      </c>
      <c r="AW511" s="13" t="s">
        <v>31</v>
      </c>
      <c r="AX511" s="13" t="s">
        <v>76</v>
      </c>
      <c r="AY511" s="230" t="s">
        <v>201</v>
      </c>
    </row>
    <row r="512" spans="1:65" s="15" customFormat="1">
      <c r="B512" s="242"/>
      <c r="C512" s="243"/>
      <c r="D512" s="221" t="s">
        <v>209</v>
      </c>
      <c r="E512" s="244" t="s">
        <v>1</v>
      </c>
      <c r="F512" s="245" t="s">
        <v>240</v>
      </c>
      <c r="G512" s="243"/>
      <c r="H512" s="246">
        <v>-65.197999999999993</v>
      </c>
      <c r="I512" s="247"/>
      <c r="J512" s="243"/>
      <c r="K512" s="243"/>
      <c r="L512" s="248"/>
      <c r="M512" s="249"/>
      <c r="N512" s="250"/>
      <c r="O512" s="250"/>
      <c r="P512" s="250"/>
      <c r="Q512" s="250"/>
      <c r="R512" s="250"/>
      <c r="S512" s="250"/>
      <c r="T512" s="251"/>
      <c r="AT512" s="252" t="s">
        <v>209</v>
      </c>
      <c r="AU512" s="252" t="s">
        <v>88</v>
      </c>
      <c r="AV512" s="15" t="s">
        <v>219</v>
      </c>
      <c r="AW512" s="15" t="s">
        <v>31</v>
      </c>
      <c r="AX512" s="15" t="s">
        <v>76</v>
      </c>
      <c r="AY512" s="252" t="s">
        <v>201</v>
      </c>
    </row>
    <row r="513" spans="1:65" s="13" customFormat="1">
      <c r="B513" s="219"/>
      <c r="C513" s="220"/>
      <c r="D513" s="221" t="s">
        <v>209</v>
      </c>
      <c r="E513" s="222" t="s">
        <v>1</v>
      </c>
      <c r="F513" s="223" t="s">
        <v>713</v>
      </c>
      <c r="G513" s="220"/>
      <c r="H513" s="224">
        <v>13.815</v>
      </c>
      <c r="I513" s="225"/>
      <c r="J513" s="220"/>
      <c r="K513" s="220"/>
      <c r="L513" s="226"/>
      <c r="M513" s="227"/>
      <c r="N513" s="228"/>
      <c r="O513" s="228"/>
      <c r="P513" s="228"/>
      <c r="Q513" s="228"/>
      <c r="R513" s="228"/>
      <c r="S513" s="228"/>
      <c r="T513" s="229"/>
      <c r="AT513" s="230" t="s">
        <v>209</v>
      </c>
      <c r="AU513" s="230" t="s">
        <v>88</v>
      </c>
      <c r="AV513" s="13" t="s">
        <v>88</v>
      </c>
      <c r="AW513" s="13" t="s">
        <v>31</v>
      </c>
      <c r="AX513" s="13" t="s">
        <v>76</v>
      </c>
      <c r="AY513" s="230" t="s">
        <v>201</v>
      </c>
    </row>
    <row r="514" spans="1:65" s="13" customFormat="1">
      <c r="B514" s="219"/>
      <c r="C514" s="220"/>
      <c r="D514" s="221" t="s">
        <v>209</v>
      </c>
      <c r="E514" s="222" t="s">
        <v>1</v>
      </c>
      <c r="F514" s="223" t="s">
        <v>714</v>
      </c>
      <c r="G514" s="220"/>
      <c r="H514" s="224">
        <v>4.5229999999999997</v>
      </c>
      <c r="I514" s="225"/>
      <c r="J514" s="220"/>
      <c r="K514" s="220"/>
      <c r="L514" s="226"/>
      <c r="M514" s="227"/>
      <c r="N514" s="228"/>
      <c r="O514" s="228"/>
      <c r="P514" s="228"/>
      <c r="Q514" s="228"/>
      <c r="R514" s="228"/>
      <c r="S514" s="228"/>
      <c r="T514" s="229"/>
      <c r="AT514" s="230" t="s">
        <v>209</v>
      </c>
      <c r="AU514" s="230" t="s">
        <v>88</v>
      </c>
      <c r="AV514" s="13" t="s">
        <v>88</v>
      </c>
      <c r="AW514" s="13" t="s">
        <v>31</v>
      </c>
      <c r="AX514" s="13" t="s">
        <v>76</v>
      </c>
      <c r="AY514" s="230" t="s">
        <v>201</v>
      </c>
    </row>
    <row r="515" spans="1:65" s="13" customFormat="1">
      <c r="B515" s="219"/>
      <c r="C515" s="220"/>
      <c r="D515" s="221" t="s">
        <v>209</v>
      </c>
      <c r="E515" s="222" t="s">
        <v>1</v>
      </c>
      <c r="F515" s="223" t="s">
        <v>715</v>
      </c>
      <c r="G515" s="220"/>
      <c r="H515" s="224">
        <v>25.652999999999999</v>
      </c>
      <c r="I515" s="225"/>
      <c r="J515" s="220"/>
      <c r="K515" s="220"/>
      <c r="L515" s="226"/>
      <c r="M515" s="227"/>
      <c r="N515" s="228"/>
      <c r="O515" s="228"/>
      <c r="P515" s="228"/>
      <c r="Q515" s="228"/>
      <c r="R515" s="228"/>
      <c r="S515" s="228"/>
      <c r="T515" s="229"/>
      <c r="AT515" s="230" t="s">
        <v>209</v>
      </c>
      <c r="AU515" s="230" t="s">
        <v>88</v>
      </c>
      <c r="AV515" s="13" t="s">
        <v>88</v>
      </c>
      <c r="AW515" s="13" t="s">
        <v>31</v>
      </c>
      <c r="AX515" s="13" t="s">
        <v>76</v>
      </c>
      <c r="AY515" s="230" t="s">
        <v>201</v>
      </c>
    </row>
    <row r="516" spans="1:65" s="15" customFormat="1">
      <c r="B516" s="242"/>
      <c r="C516" s="243"/>
      <c r="D516" s="221" t="s">
        <v>209</v>
      </c>
      <c r="E516" s="244" t="s">
        <v>1</v>
      </c>
      <c r="F516" s="245" t="s">
        <v>240</v>
      </c>
      <c r="G516" s="243"/>
      <c r="H516" s="246">
        <v>43.991</v>
      </c>
      <c r="I516" s="247"/>
      <c r="J516" s="243"/>
      <c r="K516" s="243"/>
      <c r="L516" s="248"/>
      <c r="M516" s="249"/>
      <c r="N516" s="250"/>
      <c r="O516" s="250"/>
      <c r="P516" s="250"/>
      <c r="Q516" s="250"/>
      <c r="R516" s="250"/>
      <c r="S516" s="250"/>
      <c r="T516" s="251"/>
      <c r="AT516" s="252" t="s">
        <v>209</v>
      </c>
      <c r="AU516" s="252" t="s">
        <v>88</v>
      </c>
      <c r="AV516" s="15" t="s">
        <v>219</v>
      </c>
      <c r="AW516" s="15" t="s">
        <v>31</v>
      </c>
      <c r="AX516" s="15" t="s">
        <v>76</v>
      </c>
      <c r="AY516" s="252" t="s">
        <v>201</v>
      </c>
    </row>
    <row r="517" spans="1:65" s="13" customFormat="1">
      <c r="B517" s="219"/>
      <c r="C517" s="220"/>
      <c r="D517" s="221" t="s">
        <v>209</v>
      </c>
      <c r="E517" s="222" t="s">
        <v>1</v>
      </c>
      <c r="F517" s="223" t="s">
        <v>716</v>
      </c>
      <c r="G517" s="220"/>
      <c r="H517" s="224">
        <v>0.45700000000000002</v>
      </c>
      <c r="I517" s="225"/>
      <c r="J517" s="220"/>
      <c r="K517" s="220"/>
      <c r="L517" s="226"/>
      <c r="M517" s="227"/>
      <c r="N517" s="228"/>
      <c r="O517" s="228"/>
      <c r="P517" s="228"/>
      <c r="Q517" s="228"/>
      <c r="R517" s="228"/>
      <c r="S517" s="228"/>
      <c r="T517" s="229"/>
      <c r="AT517" s="230" t="s">
        <v>209</v>
      </c>
      <c r="AU517" s="230" t="s">
        <v>88</v>
      </c>
      <c r="AV517" s="13" t="s">
        <v>88</v>
      </c>
      <c r="AW517" s="13" t="s">
        <v>31</v>
      </c>
      <c r="AX517" s="13" t="s">
        <v>76</v>
      </c>
      <c r="AY517" s="230" t="s">
        <v>201</v>
      </c>
    </row>
    <row r="518" spans="1:65" s="14" customFormat="1">
      <c r="B518" s="231"/>
      <c r="C518" s="232"/>
      <c r="D518" s="221" t="s">
        <v>209</v>
      </c>
      <c r="E518" s="233" t="s">
        <v>1</v>
      </c>
      <c r="F518" s="234" t="s">
        <v>232</v>
      </c>
      <c r="G518" s="232"/>
      <c r="H518" s="235">
        <v>300</v>
      </c>
      <c r="I518" s="236"/>
      <c r="J518" s="232"/>
      <c r="K518" s="232"/>
      <c r="L518" s="237"/>
      <c r="M518" s="238"/>
      <c r="N518" s="239"/>
      <c r="O518" s="239"/>
      <c r="P518" s="239"/>
      <c r="Q518" s="239"/>
      <c r="R518" s="239"/>
      <c r="S518" s="239"/>
      <c r="T518" s="240"/>
      <c r="AT518" s="241" t="s">
        <v>209</v>
      </c>
      <c r="AU518" s="241" t="s">
        <v>88</v>
      </c>
      <c r="AV518" s="14" t="s">
        <v>207</v>
      </c>
      <c r="AW518" s="14" t="s">
        <v>31</v>
      </c>
      <c r="AX518" s="14" t="s">
        <v>83</v>
      </c>
      <c r="AY518" s="241" t="s">
        <v>201</v>
      </c>
    </row>
    <row r="519" spans="1:65" s="2" customFormat="1" ht="33" customHeight="1">
      <c r="A519" s="35"/>
      <c r="B519" s="36"/>
      <c r="C519" s="205" t="s">
        <v>717</v>
      </c>
      <c r="D519" s="205" t="s">
        <v>203</v>
      </c>
      <c r="E519" s="206" t="s">
        <v>718</v>
      </c>
      <c r="F519" s="207" t="s">
        <v>719</v>
      </c>
      <c r="G519" s="208" t="s">
        <v>276</v>
      </c>
      <c r="H519" s="209">
        <v>59.1</v>
      </c>
      <c r="I519" s="210"/>
      <c r="J519" s="211">
        <f>ROUND(I519*H519,2)</f>
        <v>0</v>
      </c>
      <c r="K519" s="212"/>
      <c r="L519" s="40"/>
      <c r="M519" s="213" t="s">
        <v>1</v>
      </c>
      <c r="N519" s="214" t="s">
        <v>42</v>
      </c>
      <c r="O519" s="72"/>
      <c r="P519" s="215">
        <f>O519*H519</f>
        <v>0</v>
      </c>
      <c r="Q519" s="215">
        <v>1.431E-2</v>
      </c>
      <c r="R519" s="215">
        <f>Q519*H519</f>
        <v>0.84572100000000006</v>
      </c>
      <c r="S519" s="215">
        <v>0</v>
      </c>
      <c r="T519" s="216">
        <f>S519*H519</f>
        <v>0</v>
      </c>
      <c r="U519" s="35"/>
      <c r="V519" s="35"/>
      <c r="W519" s="35"/>
      <c r="X519" s="35"/>
      <c r="Y519" s="35"/>
      <c r="Z519" s="35"/>
      <c r="AA519" s="35"/>
      <c r="AB519" s="35"/>
      <c r="AC519" s="35"/>
      <c r="AD519" s="35"/>
      <c r="AE519" s="35"/>
      <c r="AR519" s="217" t="s">
        <v>207</v>
      </c>
      <c r="AT519" s="217" t="s">
        <v>203</v>
      </c>
      <c r="AU519" s="217" t="s">
        <v>88</v>
      </c>
      <c r="AY519" s="18" t="s">
        <v>201</v>
      </c>
      <c r="BE519" s="218">
        <f>IF(N519="základná",J519,0)</f>
        <v>0</v>
      </c>
      <c r="BF519" s="218">
        <f>IF(N519="znížená",J519,0)</f>
        <v>0</v>
      </c>
      <c r="BG519" s="218">
        <f>IF(N519="zákl. prenesená",J519,0)</f>
        <v>0</v>
      </c>
      <c r="BH519" s="218">
        <f>IF(N519="zníž. prenesená",J519,0)</f>
        <v>0</v>
      </c>
      <c r="BI519" s="218">
        <f>IF(N519="nulová",J519,0)</f>
        <v>0</v>
      </c>
      <c r="BJ519" s="18" t="s">
        <v>88</v>
      </c>
      <c r="BK519" s="218">
        <f>ROUND(I519*H519,2)</f>
        <v>0</v>
      </c>
      <c r="BL519" s="18" t="s">
        <v>207</v>
      </c>
      <c r="BM519" s="217" t="s">
        <v>720</v>
      </c>
    </row>
    <row r="520" spans="1:65" s="13" customFormat="1">
      <c r="B520" s="219"/>
      <c r="C520" s="220"/>
      <c r="D520" s="221" t="s">
        <v>209</v>
      </c>
      <c r="E520" s="222" t="s">
        <v>1</v>
      </c>
      <c r="F520" s="223" t="s">
        <v>721</v>
      </c>
      <c r="G520" s="220"/>
      <c r="H520" s="224">
        <v>63.4</v>
      </c>
      <c r="I520" s="225"/>
      <c r="J520" s="220"/>
      <c r="K520" s="220"/>
      <c r="L520" s="226"/>
      <c r="M520" s="227"/>
      <c r="N520" s="228"/>
      <c r="O520" s="228"/>
      <c r="P520" s="228"/>
      <c r="Q520" s="228"/>
      <c r="R520" s="228"/>
      <c r="S520" s="228"/>
      <c r="T520" s="229"/>
      <c r="AT520" s="230" t="s">
        <v>209</v>
      </c>
      <c r="AU520" s="230" t="s">
        <v>88</v>
      </c>
      <c r="AV520" s="13" t="s">
        <v>88</v>
      </c>
      <c r="AW520" s="13" t="s">
        <v>31</v>
      </c>
      <c r="AX520" s="13" t="s">
        <v>76</v>
      </c>
      <c r="AY520" s="230" t="s">
        <v>201</v>
      </c>
    </row>
    <row r="521" spans="1:65" s="13" customFormat="1">
      <c r="B521" s="219"/>
      <c r="C521" s="220"/>
      <c r="D521" s="221" t="s">
        <v>209</v>
      </c>
      <c r="E521" s="222" t="s">
        <v>1</v>
      </c>
      <c r="F521" s="223" t="s">
        <v>722</v>
      </c>
      <c r="G521" s="220"/>
      <c r="H521" s="224">
        <v>-4.2750000000000004</v>
      </c>
      <c r="I521" s="225"/>
      <c r="J521" s="220"/>
      <c r="K521" s="220"/>
      <c r="L521" s="226"/>
      <c r="M521" s="227"/>
      <c r="N521" s="228"/>
      <c r="O521" s="228"/>
      <c r="P521" s="228"/>
      <c r="Q521" s="228"/>
      <c r="R521" s="228"/>
      <c r="S521" s="228"/>
      <c r="T521" s="229"/>
      <c r="AT521" s="230" t="s">
        <v>209</v>
      </c>
      <c r="AU521" s="230" t="s">
        <v>88</v>
      </c>
      <c r="AV521" s="13" t="s">
        <v>88</v>
      </c>
      <c r="AW521" s="13" t="s">
        <v>31</v>
      </c>
      <c r="AX521" s="13" t="s">
        <v>76</v>
      </c>
      <c r="AY521" s="230" t="s">
        <v>201</v>
      </c>
    </row>
    <row r="522" spans="1:65" s="15" customFormat="1">
      <c r="B522" s="242"/>
      <c r="C522" s="243"/>
      <c r="D522" s="221" t="s">
        <v>209</v>
      </c>
      <c r="E522" s="244" t="s">
        <v>1</v>
      </c>
      <c r="F522" s="245" t="s">
        <v>240</v>
      </c>
      <c r="G522" s="243"/>
      <c r="H522" s="246">
        <v>59.125</v>
      </c>
      <c r="I522" s="247"/>
      <c r="J522" s="243"/>
      <c r="K522" s="243"/>
      <c r="L522" s="248"/>
      <c r="M522" s="249"/>
      <c r="N522" s="250"/>
      <c r="O522" s="250"/>
      <c r="P522" s="250"/>
      <c r="Q522" s="250"/>
      <c r="R522" s="250"/>
      <c r="S522" s="250"/>
      <c r="T522" s="251"/>
      <c r="AT522" s="252" t="s">
        <v>209</v>
      </c>
      <c r="AU522" s="252" t="s">
        <v>88</v>
      </c>
      <c r="AV522" s="15" t="s">
        <v>219</v>
      </c>
      <c r="AW522" s="15" t="s">
        <v>31</v>
      </c>
      <c r="AX522" s="15" t="s">
        <v>76</v>
      </c>
      <c r="AY522" s="252" t="s">
        <v>201</v>
      </c>
    </row>
    <row r="523" spans="1:65" s="13" customFormat="1">
      <c r="B523" s="219"/>
      <c r="C523" s="220"/>
      <c r="D523" s="221" t="s">
        <v>209</v>
      </c>
      <c r="E523" s="222" t="s">
        <v>1</v>
      </c>
      <c r="F523" s="223" t="s">
        <v>307</v>
      </c>
      <c r="G523" s="220"/>
      <c r="H523" s="224">
        <v>-2.5000000000000001E-2</v>
      </c>
      <c r="I523" s="225"/>
      <c r="J523" s="220"/>
      <c r="K523" s="220"/>
      <c r="L523" s="226"/>
      <c r="M523" s="227"/>
      <c r="N523" s="228"/>
      <c r="O523" s="228"/>
      <c r="P523" s="228"/>
      <c r="Q523" s="228"/>
      <c r="R523" s="228"/>
      <c r="S523" s="228"/>
      <c r="T523" s="229"/>
      <c r="AT523" s="230" t="s">
        <v>209</v>
      </c>
      <c r="AU523" s="230" t="s">
        <v>88</v>
      </c>
      <c r="AV523" s="13" t="s">
        <v>88</v>
      </c>
      <c r="AW523" s="13" t="s">
        <v>31</v>
      </c>
      <c r="AX523" s="13" t="s">
        <v>76</v>
      </c>
      <c r="AY523" s="230" t="s">
        <v>201</v>
      </c>
    </row>
    <row r="524" spans="1:65" s="14" customFormat="1">
      <c r="B524" s="231"/>
      <c r="C524" s="232"/>
      <c r="D524" s="221" t="s">
        <v>209</v>
      </c>
      <c r="E524" s="233" t="s">
        <v>1</v>
      </c>
      <c r="F524" s="234" t="s">
        <v>232</v>
      </c>
      <c r="G524" s="232"/>
      <c r="H524" s="235">
        <v>59.1</v>
      </c>
      <c r="I524" s="236"/>
      <c r="J524" s="232"/>
      <c r="K524" s="232"/>
      <c r="L524" s="237"/>
      <c r="M524" s="238"/>
      <c r="N524" s="239"/>
      <c r="O524" s="239"/>
      <c r="P524" s="239"/>
      <c r="Q524" s="239"/>
      <c r="R524" s="239"/>
      <c r="S524" s="239"/>
      <c r="T524" s="240"/>
      <c r="AT524" s="241" t="s">
        <v>209</v>
      </c>
      <c r="AU524" s="241" t="s">
        <v>88</v>
      </c>
      <c r="AV524" s="14" t="s">
        <v>207</v>
      </c>
      <c r="AW524" s="14" t="s">
        <v>31</v>
      </c>
      <c r="AX524" s="14" t="s">
        <v>83</v>
      </c>
      <c r="AY524" s="241" t="s">
        <v>201</v>
      </c>
    </row>
    <row r="525" spans="1:65" s="2" customFormat="1" ht="32.25" customHeight="1">
      <c r="A525" s="35"/>
      <c r="B525" s="36"/>
      <c r="C525" s="205" t="s">
        <v>723</v>
      </c>
      <c r="D525" s="205" t="s">
        <v>203</v>
      </c>
      <c r="E525" s="206" t="s">
        <v>724</v>
      </c>
      <c r="F525" s="207" t="s">
        <v>725</v>
      </c>
      <c r="G525" s="208" t="s">
        <v>276</v>
      </c>
      <c r="H525" s="209">
        <v>38.5</v>
      </c>
      <c r="I525" s="210"/>
      <c r="J525" s="211">
        <f>ROUND(I525*H525,2)</f>
        <v>0</v>
      </c>
      <c r="K525" s="212"/>
      <c r="L525" s="40"/>
      <c r="M525" s="213" t="s">
        <v>1</v>
      </c>
      <c r="N525" s="214" t="s">
        <v>42</v>
      </c>
      <c r="O525" s="72"/>
      <c r="P525" s="215">
        <f>O525*H525</f>
        <v>0</v>
      </c>
      <c r="Q525" s="215">
        <v>1.0019999999999999E-2</v>
      </c>
      <c r="R525" s="215">
        <f>Q525*H525</f>
        <v>0.38577</v>
      </c>
      <c r="S525" s="215">
        <v>0</v>
      </c>
      <c r="T525" s="216">
        <f>S525*H525</f>
        <v>0</v>
      </c>
      <c r="U525" s="35"/>
      <c r="V525" s="35"/>
      <c r="W525" s="35"/>
      <c r="X525" s="35"/>
      <c r="Y525" s="35"/>
      <c r="Z525" s="35"/>
      <c r="AA525" s="35"/>
      <c r="AB525" s="35"/>
      <c r="AC525" s="35"/>
      <c r="AD525" s="35"/>
      <c r="AE525" s="35"/>
      <c r="AR525" s="217" t="s">
        <v>207</v>
      </c>
      <c r="AT525" s="217" t="s">
        <v>203</v>
      </c>
      <c r="AU525" s="217" t="s">
        <v>88</v>
      </c>
      <c r="AY525" s="18" t="s">
        <v>201</v>
      </c>
      <c r="BE525" s="218">
        <f>IF(N525="základná",J525,0)</f>
        <v>0</v>
      </c>
      <c r="BF525" s="218">
        <f>IF(N525="znížená",J525,0)</f>
        <v>0</v>
      </c>
      <c r="BG525" s="218">
        <f>IF(N525="zákl. prenesená",J525,0)</f>
        <v>0</v>
      </c>
      <c r="BH525" s="218">
        <f>IF(N525="zníž. prenesená",J525,0)</f>
        <v>0</v>
      </c>
      <c r="BI525" s="218">
        <f>IF(N525="nulová",J525,0)</f>
        <v>0</v>
      </c>
      <c r="BJ525" s="18" t="s">
        <v>88</v>
      </c>
      <c r="BK525" s="218">
        <f>ROUND(I525*H525,2)</f>
        <v>0</v>
      </c>
      <c r="BL525" s="18" t="s">
        <v>207</v>
      </c>
      <c r="BM525" s="217" t="s">
        <v>726</v>
      </c>
    </row>
    <row r="526" spans="1:65" s="13" customFormat="1">
      <c r="B526" s="219"/>
      <c r="C526" s="220"/>
      <c r="D526" s="221" t="s">
        <v>209</v>
      </c>
      <c r="E526" s="222" t="s">
        <v>1</v>
      </c>
      <c r="F526" s="223" t="s">
        <v>700</v>
      </c>
      <c r="G526" s="220"/>
      <c r="H526" s="224">
        <v>31.954999999999998</v>
      </c>
      <c r="I526" s="225"/>
      <c r="J526" s="220"/>
      <c r="K526" s="220"/>
      <c r="L526" s="226"/>
      <c r="M526" s="227"/>
      <c r="N526" s="228"/>
      <c r="O526" s="228"/>
      <c r="P526" s="228"/>
      <c r="Q526" s="228"/>
      <c r="R526" s="228"/>
      <c r="S526" s="228"/>
      <c r="T526" s="229"/>
      <c r="AT526" s="230" t="s">
        <v>209</v>
      </c>
      <c r="AU526" s="230" t="s">
        <v>88</v>
      </c>
      <c r="AV526" s="13" t="s">
        <v>88</v>
      </c>
      <c r="AW526" s="13" t="s">
        <v>31</v>
      </c>
      <c r="AX526" s="13" t="s">
        <v>76</v>
      </c>
      <c r="AY526" s="230" t="s">
        <v>201</v>
      </c>
    </row>
    <row r="527" spans="1:65" s="13" customFormat="1">
      <c r="B527" s="219"/>
      <c r="C527" s="220"/>
      <c r="D527" s="221" t="s">
        <v>209</v>
      </c>
      <c r="E527" s="222" t="s">
        <v>1</v>
      </c>
      <c r="F527" s="223" t="s">
        <v>701</v>
      </c>
      <c r="G527" s="220"/>
      <c r="H527" s="224">
        <v>6.49</v>
      </c>
      <c r="I527" s="225"/>
      <c r="J527" s="220"/>
      <c r="K527" s="220"/>
      <c r="L527" s="226"/>
      <c r="M527" s="227"/>
      <c r="N527" s="228"/>
      <c r="O527" s="228"/>
      <c r="P527" s="228"/>
      <c r="Q527" s="228"/>
      <c r="R527" s="228"/>
      <c r="S527" s="228"/>
      <c r="T527" s="229"/>
      <c r="AT527" s="230" t="s">
        <v>209</v>
      </c>
      <c r="AU527" s="230" t="s">
        <v>88</v>
      </c>
      <c r="AV527" s="13" t="s">
        <v>88</v>
      </c>
      <c r="AW527" s="13" t="s">
        <v>31</v>
      </c>
      <c r="AX527" s="13" t="s">
        <v>76</v>
      </c>
      <c r="AY527" s="230" t="s">
        <v>201</v>
      </c>
    </row>
    <row r="528" spans="1:65" s="15" customFormat="1">
      <c r="B528" s="242"/>
      <c r="C528" s="243"/>
      <c r="D528" s="221" t="s">
        <v>209</v>
      </c>
      <c r="E528" s="244" t="s">
        <v>1</v>
      </c>
      <c r="F528" s="245" t="s">
        <v>240</v>
      </c>
      <c r="G528" s="243"/>
      <c r="H528" s="246">
        <v>38.445</v>
      </c>
      <c r="I528" s="247"/>
      <c r="J528" s="243"/>
      <c r="K528" s="243"/>
      <c r="L528" s="248"/>
      <c r="M528" s="249"/>
      <c r="N528" s="250"/>
      <c r="O528" s="250"/>
      <c r="P528" s="250"/>
      <c r="Q528" s="250"/>
      <c r="R528" s="250"/>
      <c r="S528" s="250"/>
      <c r="T528" s="251"/>
      <c r="AT528" s="252" t="s">
        <v>209</v>
      </c>
      <c r="AU528" s="252" t="s">
        <v>88</v>
      </c>
      <c r="AV528" s="15" t="s">
        <v>219</v>
      </c>
      <c r="AW528" s="15" t="s">
        <v>31</v>
      </c>
      <c r="AX528" s="15" t="s">
        <v>76</v>
      </c>
      <c r="AY528" s="252" t="s">
        <v>201</v>
      </c>
    </row>
    <row r="529" spans="1:65" s="13" customFormat="1">
      <c r="B529" s="219"/>
      <c r="C529" s="220"/>
      <c r="D529" s="221" t="s">
        <v>209</v>
      </c>
      <c r="E529" s="222" t="s">
        <v>1</v>
      </c>
      <c r="F529" s="223" t="s">
        <v>702</v>
      </c>
      <c r="G529" s="220"/>
      <c r="H529" s="224">
        <v>5.5E-2</v>
      </c>
      <c r="I529" s="225"/>
      <c r="J529" s="220"/>
      <c r="K529" s="220"/>
      <c r="L529" s="226"/>
      <c r="M529" s="227"/>
      <c r="N529" s="228"/>
      <c r="O529" s="228"/>
      <c r="P529" s="228"/>
      <c r="Q529" s="228"/>
      <c r="R529" s="228"/>
      <c r="S529" s="228"/>
      <c r="T529" s="229"/>
      <c r="AT529" s="230" t="s">
        <v>209</v>
      </c>
      <c r="AU529" s="230" t="s">
        <v>88</v>
      </c>
      <c r="AV529" s="13" t="s">
        <v>88</v>
      </c>
      <c r="AW529" s="13" t="s">
        <v>31</v>
      </c>
      <c r="AX529" s="13" t="s">
        <v>76</v>
      </c>
      <c r="AY529" s="230" t="s">
        <v>201</v>
      </c>
    </row>
    <row r="530" spans="1:65" s="14" customFormat="1">
      <c r="B530" s="231"/>
      <c r="C530" s="232"/>
      <c r="D530" s="221" t="s">
        <v>209</v>
      </c>
      <c r="E530" s="233" t="s">
        <v>1</v>
      </c>
      <c r="F530" s="234" t="s">
        <v>232</v>
      </c>
      <c r="G530" s="232"/>
      <c r="H530" s="235">
        <v>38.5</v>
      </c>
      <c r="I530" s="236"/>
      <c r="J530" s="232"/>
      <c r="K530" s="232"/>
      <c r="L530" s="237"/>
      <c r="M530" s="238"/>
      <c r="N530" s="239"/>
      <c r="O530" s="239"/>
      <c r="P530" s="239"/>
      <c r="Q530" s="239"/>
      <c r="R530" s="239"/>
      <c r="S530" s="239"/>
      <c r="T530" s="240"/>
      <c r="AT530" s="241" t="s">
        <v>209</v>
      </c>
      <c r="AU530" s="241" t="s">
        <v>88</v>
      </c>
      <c r="AV530" s="14" t="s">
        <v>207</v>
      </c>
      <c r="AW530" s="14" t="s">
        <v>31</v>
      </c>
      <c r="AX530" s="14" t="s">
        <v>83</v>
      </c>
      <c r="AY530" s="241" t="s">
        <v>201</v>
      </c>
    </row>
    <row r="531" spans="1:65" s="2" customFormat="1" ht="27.75" customHeight="1">
      <c r="A531" s="35"/>
      <c r="B531" s="36"/>
      <c r="C531" s="205" t="s">
        <v>727</v>
      </c>
      <c r="D531" s="205" t="s">
        <v>203</v>
      </c>
      <c r="E531" s="206" t="s">
        <v>728</v>
      </c>
      <c r="F531" s="207" t="s">
        <v>729</v>
      </c>
      <c r="G531" s="208" t="s">
        <v>276</v>
      </c>
      <c r="H531" s="209">
        <v>256</v>
      </c>
      <c r="I531" s="210"/>
      <c r="J531" s="211">
        <f>ROUND(I531*H531,2)</f>
        <v>0</v>
      </c>
      <c r="K531" s="212"/>
      <c r="L531" s="40"/>
      <c r="M531" s="213" t="s">
        <v>1</v>
      </c>
      <c r="N531" s="214" t="s">
        <v>42</v>
      </c>
      <c r="O531" s="72"/>
      <c r="P531" s="215">
        <f>O531*H531</f>
        <v>0</v>
      </c>
      <c r="Q531" s="215">
        <v>1.21E-2</v>
      </c>
      <c r="R531" s="215">
        <f>Q531*H531</f>
        <v>3.0975999999999999</v>
      </c>
      <c r="S531" s="215">
        <v>0</v>
      </c>
      <c r="T531" s="216">
        <f>S531*H531</f>
        <v>0</v>
      </c>
      <c r="U531" s="35"/>
      <c r="V531" s="35"/>
      <c r="W531" s="35"/>
      <c r="X531" s="35"/>
      <c r="Y531" s="35"/>
      <c r="Z531" s="35"/>
      <c r="AA531" s="35"/>
      <c r="AB531" s="35"/>
      <c r="AC531" s="35"/>
      <c r="AD531" s="35"/>
      <c r="AE531" s="35"/>
      <c r="AR531" s="217" t="s">
        <v>207</v>
      </c>
      <c r="AT531" s="217" t="s">
        <v>203</v>
      </c>
      <c r="AU531" s="217" t="s">
        <v>88</v>
      </c>
      <c r="AY531" s="18" t="s">
        <v>201</v>
      </c>
      <c r="BE531" s="218">
        <f>IF(N531="základná",J531,0)</f>
        <v>0</v>
      </c>
      <c r="BF531" s="218">
        <f>IF(N531="znížená",J531,0)</f>
        <v>0</v>
      </c>
      <c r="BG531" s="218">
        <f>IF(N531="zákl. prenesená",J531,0)</f>
        <v>0</v>
      </c>
      <c r="BH531" s="218">
        <f>IF(N531="zníž. prenesená",J531,0)</f>
        <v>0</v>
      </c>
      <c r="BI531" s="218">
        <f>IF(N531="nulová",J531,0)</f>
        <v>0</v>
      </c>
      <c r="BJ531" s="18" t="s">
        <v>88</v>
      </c>
      <c r="BK531" s="218">
        <f>ROUND(I531*H531,2)</f>
        <v>0</v>
      </c>
      <c r="BL531" s="18" t="s">
        <v>207</v>
      </c>
      <c r="BM531" s="217" t="s">
        <v>730</v>
      </c>
    </row>
    <row r="532" spans="1:65" s="13" customFormat="1">
      <c r="B532" s="219"/>
      <c r="C532" s="220"/>
      <c r="D532" s="221" t="s">
        <v>209</v>
      </c>
      <c r="E532" s="222" t="s">
        <v>1</v>
      </c>
      <c r="F532" s="223" t="s">
        <v>707</v>
      </c>
      <c r="G532" s="220"/>
      <c r="H532" s="224">
        <v>164.84</v>
      </c>
      <c r="I532" s="225"/>
      <c r="J532" s="220"/>
      <c r="K532" s="220"/>
      <c r="L532" s="226"/>
      <c r="M532" s="227"/>
      <c r="N532" s="228"/>
      <c r="O532" s="228"/>
      <c r="P532" s="228"/>
      <c r="Q532" s="228"/>
      <c r="R532" s="228"/>
      <c r="S532" s="228"/>
      <c r="T532" s="229"/>
      <c r="AT532" s="230" t="s">
        <v>209</v>
      </c>
      <c r="AU532" s="230" t="s">
        <v>88</v>
      </c>
      <c r="AV532" s="13" t="s">
        <v>88</v>
      </c>
      <c r="AW532" s="13" t="s">
        <v>31</v>
      </c>
      <c r="AX532" s="13" t="s">
        <v>76</v>
      </c>
      <c r="AY532" s="230" t="s">
        <v>201</v>
      </c>
    </row>
    <row r="533" spans="1:65" s="13" customFormat="1">
      <c r="B533" s="219"/>
      <c r="C533" s="220"/>
      <c r="D533" s="221" t="s">
        <v>209</v>
      </c>
      <c r="E533" s="222" t="s">
        <v>1</v>
      </c>
      <c r="F533" s="223" t="s">
        <v>708</v>
      </c>
      <c r="G533" s="220"/>
      <c r="H533" s="224">
        <v>116.55</v>
      </c>
      <c r="I533" s="225"/>
      <c r="J533" s="220"/>
      <c r="K533" s="220"/>
      <c r="L533" s="226"/>
      <c r="M533" s="227"/>
      <c r="N533" s="228"/>
      <c r="O533" s="228"/>
      <c r="P533" s="228"/>
      <c r="Q533" s="228"/>
      <c r="R533" s="228"/>
      <c r="S533" s="228"/>
      <c r="T533" s="229"/>
      <c r="AT533" s="230" t="s">
        <v>209</v>
      </c>
      <c r="AU533" s="230" t="s">
        <v>88</v>
      </c>
      <c r="AV533" s="13" t="s">
        <v>88</v>
      </c>
      <c r="AW533" s="13" t="s">
        <v>31</v>
      </c>
      <c r="AX533" s="13" t="s">
        <v>76</v>
      </c>
      <c r="AY533" s="230" t="s">
        <v>201</v>
      </c>
    </row>
    <row r="534" spans="1:65" s="13" customFormat="1">
      <c r="B534" s="219"/>
      <c r="C534" s="220"/>
      <c r="D534" s="221" t="s">
        <v>209</v>
      </c>
      <c r="E534" s="222" t="s">
        <v>1</v>
      </c>
      <c r="F534" s="223" t="s">
        <v>709</v>
      </c>
      <c r="G534" s="220"/>
      <c r="H534" s="224">
        <v>39.36</v>
      </c>
      <c r="I534" s="225"/>
      <c r="J534" s="220"/>
      <c r="K534" s="220"/>
      <c r="L534" s="226"/>
      <c r="M534" s="227"/>
      <c r="N534" s="228"/>
      <c r="O534" s="228"/>
      <c r="P534" s="228"/>
      <c r="Q534" s="228"/>
      <c r="R534" s="228"/>
      <c r="S534" s="228"/>
      <c r="T534" s="229"/>
      <c r="AT534" s="230" t="s">
        <v>209</v>
      </c>
      <c r="AU534" s="230" t="s">
        <v>88</v>
      </c>
      <c r="AV534" s="13" t="s">
        <v>88</v>
      </c>
      <c r="AW534" s="13" t="s">
        <v>31</v>
      </c>
      <c r="AX534" s="13" t="s">
        <v>76</v>
      </c>
      <c r="AY534" s="230" t="s">
        <v>201</v>
      </c>
    </row>
    <row r="535" spans="1:65" s="15" customFormat="1">
      <c r="B535" s="242"/>
      <c r="C535" s="243"/>
      <c r="D535" s="221" t="s">
        <v>209</v>
      </c>
      <c r="E535" s="244" t="s">
        <v>1</v>
      </c>
      <c r="F535" s="245" t="s">
        <v>240</v>
      </c>
      <c r="G535" s="243"/>
      <c r="H535" s="246">
        <v>320.75</v>
      </c>
      <c r="I535" s="247"/>
      <c r="J535" s="243"/>
      <c r="K535" s="243"/>
      <c r="L535" s="248"/>
      <c r="M535" s="249"/>
      <c r="N535" s="250"/>
      <c r="O535" s="250"/>
      <c r="P535" s="250"/>
      <c r="Q535" s="250"/>
      <c r="R535" s="250"/>
      <c r="S535" s="250"/>
      <c r="T535" s="251"/>
      <c r="AT535" s="252" t="s">
        <v>209</v>
      </c>
      <c r="AU535" s="252" t="s">
        <v>88</v>
      </c>
      <c r="AV535" s="15" t="s">
        <v>219</v>
      </c>
      <c r="AW535" s="15" t="s">
        <v>31</v>
      </c>
      <c r="AX535" s="15" t="s">
        <v>76</v>
      </c>
      <c r="AY535" s="252" t="s">
        <v>201</v>
      </c>
    </row>
    <row r="536" spans="1:65" s="13" customFormat="1" ht="33.75">
      <c r="B536" s="219"/>
      <c r="C536" s="220"/>
      <c r="D536" s="221" t="s">
        <v>209</v>
      </c>
      <c r="E536" s="222" t="s">
        <v>1</v>
      </c>
      <c r="F536" s="223" t="s">
        <v>710</v>
      </c>
      <c r="G536" s="220"/>
      <c r="H536" s="224">
        <v>-26.315000000000001</v>
      </c>
      <c r="I536" s="225"/>
      <c r="J536" s="220"/>
      <c r="K536" s="220"/>
      <c r="L536" s="226"/>
      <c r="M536" s="227"/>
      <c r="N536" s="228"/>
      <c r="O536" s="228"/>
      <c r="P536" s="228"/>
      <c r="Q536" s="228"/>
      <c r="R536" s="228"/>
      <c r="S536" s="228"/>
      <c r="T536" s="229"/>
      <c r="AT536" s="230" t="s">
        <v>209</v>
      </c>
      <c r="AU536" s="230" t="s">
        <v>88</v>
      </c>
      <c r="AV536" s="13" t="s">
        <v>88</v>
      </c>
      <c r="AW536" s="13" t="s">
        <v>31</v>
      </c>
      <c r="AX536" s="13" t="s">
        <v>76</v>
      </c>
      <c r="AY536" s="230" t="s">
        <v>201</v>
      </c>
    </row>
    <row r="537" spans="1:65" s="13" customFormat="1">
      <c r="B537" s="219"/>
      <c r="C537" s="220"/>
      <c r="D537" s="221" t="s">
        <v>209</v>
      </c>
      <c r="E537" s="222" t="s">
        <v>1</v>
      </c>
      <c r="F537" s="223" t="s">
        <v>711</v>
      </c>
      <c r="G537" s="220"/>
      <c r="H537" s="224">
        <v>-20.103000000000002</v>
      </c>
      <c r="I537" s="225"/>
      <c r="J537" s="220"/>
      <c r="K537" s="220"/>
      <c r="L537" s="226"/>
      <c r="M537" s="227"/>
      <c r="N537" s="228"/>
      <c r="O537" s="228"/>
      <c r="P537" s="228"/>
      <c r="Q537" s="228"/>
      <c r="R537" s="228"/>
      <c r="S537" s="228"/>
      <c r="T537" s="229"/>
      <c r="AT537" s="230" t="s">
        <v>209</v>
      </c>
      <c r="AU537" s="230" t="s">
        <v>88</v>
      </c>
      <c r="AV537" s="13" t="s">
        <v>88</v>
      </c>
      <c r="AW537" s="13" t="s">
        <v>31</v>
      </c>
      <c r="AX537" s="13" t="s">
        <v>76</v>
      </c>
      <c r="AY537" s="230" t="s">
        <v>201</v>
      </c>
    </row>
    <row r="538" spans="1:65" s="13" customFormat="1">
      <c r="B538" s="219"/>
      <c r="C538" s="220"/>
      <c r="D538" s="221" t="s">
        <v>209</v>
      </c>
      <c r="E538" s="222" t="s">
        <v>1</v>
      </c>
      <c r="F538" s="223" t="s">
        <v>712</v>
      </c>
      <c r="G538" s="220"/>
      <c r="H538" s="224">
        <v>-18.78</v>
      </c>
      <c r="I538" s="225"/>
      <c r="J538" s="220"/>
      <c r="K538" s="220"/>
      <c r="L538" s="226"/>
      <c r="M538" s="227"/>
      <c r="N538" s="228"/>
      <c r="O538" s="228"/>
      <c r="P538" s="228"/>
      <c r="Q538" s="228"/>
      <c r="R538" s="228"/>
      <c r="S538" s="228"/>
      <c r="T538" s="229"/>
      <c r="AT538" s="230" t="s">
        <v>209</v>
      </c>
      <c r="AU538" s="230" t="s">
        <v>88</v>
      </c>
      <c r="AV538" s="13" t="s">
        <v>88</v>
      </c>
      <c r="AW538" s="13" t="s">
        <v>31</v>
      </c>
      <c r="AX538" s="13" t="s">
        <v>76</v>
      </c>
      <c r="AY538" s="230" t="s">
        <v>201</v>
      </c>
    </row>
    <row r="539" spans="1:65" s="15" customFormat="1">
      <c r="B539" s="242"/>
      <c r="C539" s="243"/>
      <c r="D539" s="221" t="s">
        <v>209</v>
      </c>
      <c r="E539" s="244" t="s">
        <v>1</v>
      </c>
      <c r="F539" s="245" t="s">
        <v>240</v>
      </c>
      <c r="G539" s="243"/>
      <c r="H539" s="246">
        <v>-65.198000000000008</v>
      </c>
      <c r="I539" s="247"/>
      <c r="J539" s="243"/>
      <c r="K539" s="243"/>
      <c r="L539" s="248"/>
      <c r="M539" s="249"/>
      <c r="N539" s="250"/>
      <c r="O539" s="250"/>
      <c r="P539" s="250"/>
      <c r="Q539" s="250"/>
      <c r="R539" s="250"/>
      <c r="S539" s="250"/>
      <c r="T539" s="251"/>
      <c r="AT539" s="252" t="s">
        <v>209</v>
      </c>
      <c r="AU539" s="252" t="s">
        <v>88</v>
      </c>
      <c r="AV539" s="15" t="s">
        <v>219</v>
      </c>
      <c r="AW539" s="15" t="s">
        <v>31</v>
      </c>
      <c r="AX539" s="15" t="s">
        <v>76</v>
      </c>
      <c r="AY539" s="252" t="s">
        <v>201</v>
      </c>
    </row>
    <row r="540" spans="1:65" s="13" customFormat="1">
      <c r="B540" s="219"/>
      <c r="C540" s="220"/>
      <c r="D540" s="221" t="s">
        <v>209</v>
      </c>
      <c r="E540" s="222" t="s">
        <v>1</v>
      </c>
      <c r="F540" s="223" t="s">
        <v>731</v>
      </c>
      <c r="G540" s="220"/>
      <c r="H540" s="224">
        <v>0.44800000000000001</v>
      </c>
      <c r="I540" s="225"/>
      <c r="J540" s="220"/>
      <c r="K540" s="220"/>
      <c r="L540" s="226"/>
      <c r="M540" s="227"/>
      <c r="N540" s="228"/>
      <c r="O540" s="228"/>
      <c r="P540" s="228"/>
      <c r="Q540" s="228"/>
      <c r="R540" s="228"/>
      <c r="S540" s="228"/>
      <c r="T540" s="229"/>
      <c r="AT540" s="230" t="s">
        <v>209</v>
      </c>
      <c r="AU540" s="230" t="s">
        <v>88</v>
      </c>
      <c r="AV540" s="13" t="s">
        <v>88</v>
      </c>
      <c r="AW540" s="13" t="s">
        <v>31</v>
      </c>
      <c r="AX540" s="13" t="s">
        <v>76</v>
      </c>
      <c r="AY540" s="230" t="s">
        <v>201</v>
      </c>
    </row>
    <row r="541" spans="1:65" s="14" customFormat="1">
      <c r="B541" s="231"/>
      <c r="C541" s="232"/>
      <c r="D541" s="221" t="s">
        <v>209</v>
      </c>
      <c r="E541" s="233" t="s">
        <v>1</v>
      </c>
      <c r="F541" s="234" t="s">
        <v>232</v>
      </c>
      <c r="G541" s="232"/>
      <c r="H541" s="235">
        <v>256</v>
      </c>
      <c r="I541" s="236"/>
      <c r="J541" s="232"/>
      <c r="K541" s="232"/>
      <c r="L541" s="237"/>
      <c r="M541" s="238"/>
      <c r="N541" s="239"/>
      <c r="O541" s="239"/>
      <c r="P541" s="239"/>
      <c r="Q541" s="239"/>
      <c r="R541" s="239"/>
      <c r="S541" s="239"/>
      <c r="T541" s="240"/>
      <c r="AT541" s="241" t="s">
        <v>209</v>
      </c>
      <c r="AU541" s="241" t="s">
        <v>88</v>
      </c>
      <c r="AV541" s="14" t="s">
        <v>207</v>
      </c>
      <c r="AW541" s="14" t="s">
        <v>31</v>
      </c>
      <c r="AX541" s="14" t="s">
        <v>83</v>
      </c>
      <c r="AY541" s="241" t="s">
        <v>201</v>
      </c>
    </row>
    <row r="542" spans="1:65" s="2" customFormat="1" ht="27.75" customHeight="1">
      <c r="A542" s="35"/>
      <c r="B542" s="36"/>
      <c r="C542" s="205" t="s">
        <v>732</v>
      </c>
      <c r="D542" s="205" t="s">
        <v>203</v>
      </c>
      <c r="E542" s="206" t="s">
        <v>733</v>
      </c>
      <c r="F542" s="207" t="s">
        <v>734</v>
      </c>
      <c r="G542" s="208" t="s">
        <v>276</v>
      </c>
      <c r="H542" s="209">
        <v>44</v>
      </c>
      <c r="I542" s="210"/>
      <c r="J542" s="211">
        <f>ROUND(I542*H542,2)</f>
        <v>0</v>
      </c>
      <c r="K542" s="212"/>
      <c r="L542" s="40"/>
      <c r="M542" s="213" t="s">
        <v>1</v>
      </c>
      <c r="N542" s="214" t="s">
        <v>42</v>
      </c>
      <c r="O542" s="72"/>
      <c r="P542" s="215">
        <f>O542*H542</f>
        <v>0</v>
      </c>
      <c r="Q542" s="215">
        <v>9.4900000000000002E-3</v>
      </c>
      <c r="R542" s="215">
        <f>Q542*H542</f>
        <v>0.41755999999999999</v>
      </c>
      <c r="S542" s="215">
        <v>0</v>
      </c>
      <c r="T542" s="216">
        <f>S542*H542</f>
        <v>0</v>
      </c>
      <c r="U542" s="35"/>
      <c r="V542" s="35"/>
      <c r="W542" s="35"/>
      <c r="X542" s="35"/>
      <c r="Y542" s="35"/>
      <c r="Z542" s="35"/>
      <c r="AA542" s="35"/>
      <c r="AB542" s="35"/>
      <c r="AC542" s="35"/>
      <c r="AD542" s="35"/>
      <c r="AE542" s="35"/>
      <c r="AR542" s="217" t="s">
        <v>207</v>
      </c>
      <c r="AT542" s="217" t="s">
        <v>203</v>
      </c>
      <c r="AU542" s="217" t="s">
        <v>88</v>
      </c>
      <c r="AY542" s="18" t="s">
        <v>201</v>
      </c>
      <c r="BE542" s="218">
        <f>IF(N542="základná",J542,0)</f>
        <v>0</v>
      </c>
      <c r="BF542" s="218">
        <f>IF(N542="znížená",J542,0)</f>
        <v>0</v>
      </c>
      <c r="BG542" s="218">
        <f>IF(N542="zákl. prenesená",J542,0)</f>
        <v>0</v>
      </c>
      <c r="BH542" s="218">
        <f>IF(N542="zníž. prenesená",J542,0)</f>
        <v>0</v>
      </c>
      <c r="BI542" s="218">
        <f>IF(N542="nulová",J542,0)</f>
        <v>0</v>
      </c>
      <c r="BJ542" s="18" t="s">
        <v>88</v>
      </c>
      <c r="BK542" s="218">
        <f>ROUND(I542*H542,2)</f>
        <v>0</v>
      </c>
      <c r="BL542" s="18" t="s">
        <v>207</v>
      </c>
      <c r="BM542" s="217" t="s">
        <v>735</v>
      </c>
    </row>
    <row r="543" spans="1:65" s="13" customFormat="1">
      <c r="B543" s="219"/>
      <c r="C543" s="220"/>
      <c r="D543" s="221" t="s">
        <v>209</v>
      </c>
      <c r="E543" s="222" t="s">
        <v>1</v>
      </c>
      <c r="F543" s="223" t="s">
        <v>713</v>
      </c>
      <c r="G543" s="220"/>
      <c r="H543" s="224">
        <v>13.815</v>
      </c>
      <c r="I543" s="225"/>
      <c r="J543" s="220"/>
      <c r="K543" s="220"/>
      <c r="L543" s="226"/>
      <c r="M543" s="227"/>
      <c r="N543" s="228"/>
      <c r="O543" s="228"/>
      <c r="P543" s="228"/>
      <c r="Q543" s="228"/>
      <c r="R543" s="228"/>
      <c r="S543" s="228"/>
      <c r="T543" s="229"/>
      <c r="AT543" s="230" t="s">
        <v>209</v>
      </c>
      <c r="AU543" s="230" t="s">
        <v>88</v>
      </c>
      <c r="AV543" s="13" t="s">
        <v>88</v>
      </c>
      <c r="AW543" s="13" t="s">
        <v>31</v>
      </c>
      <c r="AX543" s="13" t="s">
        <v>76</v>
      </c>
      <c r="AY543" s="230" t="s">
        <v>201</v>
      </c>
    </row>
    <row r="544" spans="1:65" s="13" customFormat="1">
      <c r="B544" s="219"/>
      <c r="C544" s="220"/>
      <c r="D544" s="221" t="s">
        <v>209</v>
      </c>
      <c r="E544" s="222" t="s">
        <v>1</v>
      </c>
      <c r="F544" s="223" t="s">
        <v>714</v>
      </c>
      <c r="G544" s="220"/>
      <c r="H544" s="224">
        <v>4.5229999999999997</v>
      </c>
      <c r="I544" s="225"/>
      <c r="J544" s="220"/>
      <c r="K544" s="220"/>
      <c r="L544" s="226"/>
      <c r="M544" s="227"/>
      <c r="N544" s="228"/>
      <c r="O544" s="228"/>
      <c r="P544" s="228"/>
      <c r="Q544" s="228"/>
      <c r="R544" s="228"/>
      <c r="S544" s="228"/>
      <c r="T544" s="229"/>
      <c r="AT544" s="230" t="s">
        <v>209</v>
      </c>
      <c r="AU544" s="230" t="s">
        <v>88</v>
      </c>
      <c r="AV544" s="13" t="s">
        <v>88</v>
      </c>
      <c r="AW544" s="13" t="s">
        <v>31</v>
      </c>
      <c r="AX544" s="13" t="s">
        <v>76</v>
      </c>
      <c r="AY544" s="230" t="s">
        <v>201</v>
      </c>
    </row>
    <row r="545" spans="1:65" s="13" customFormat="1">
      <c r="B545" s="219"/>
      <c r="C545" s="220"/>
      <c r="D545" s="221" t="s">
        <v>209</v>
      </c>
      <c r="E545" s="222" t="s">
        <v>1</v>
      </c>
      <c r="F545" s="223" t="s">
        <v>715</v>
      </c>
      <c r="G545" s="220"/>
      <c r="H545" s="224">
        <v>25.652999999999999</v>
      </c>
      <c r="I545" s="225"/>
      <c r="J545" s="220"/>
      <c r="K545" s="220"/>
      <c r="L545" s="226"/>
      <c r="M545" s="227"/>
      <c r="N545" s="228"/>
      <c r="O545" s="228"/>
      <c r="P545" s="228"/>
      <c r="Q545" s="228"/>
      <c r="R545" s="228"/>
      <c r="S545" s="228"/>
      <c r="T545" s="229"/>
      <c r="AT545" s="230" t="s">
        <v>209</v>
      </c>
      <c r="AU545" s="230" t="s">
        <v>88</v>
      </c>
      <c r="AV545" s="13" t="s">
        <v>88</v>
      </c>
      <c r="AW545" s="13" t="s">
        <v>31</v>
      </c>
      <c r="AX545" s="13" t="s">
        <v>76</v>
      </c>
      <c r="AY545" s="230" t="s">
        <v>201</v>
      </c>
    </row>
    <row r="546" spans="1:65" s="15" customFormat="1">
      <c r="B546" s="242"/>
      <c r="C546" s="243"/>
      <c r="D546" s="221" t="s">
        <v>209</v>
      </c>
      <c r="E546" s="244" t="s">
        <v>1</v>
      </c>
      <c r="F546" s="245" t="s">
        <v>240</v>
      </c>
      <c r="G546" s="243"/>
      <c r="H546" s="246">
        <v>43.991</v>
      </c>
      <c r="I546" s="247"/>
      <c r="J546" s="243"/>
      <c r="K546" s="243"/>
      <c r="L546" s="248"/>
      <c r="M546" s="249"/>
      <c r="N546" s="250"/>
      <c r="O546" s="250"/>
      <c r="P546" s="250"/>
      <c r="Q546" s="250"/>
      <c r="R546" s="250"/>
      <c r="S546" s="250"/>
      <c r="T546" s="251"/>
      <c r="AT546" s="252" t="s">
        <v>209</v>
      </c>
      <c r="AU546" s="252" t="s">
        <v>88</v>
      </c>
      <c r="AV546" s="15" t="s">
        <v>219</v>
      </c>
      <c r="AW546" s="15" t="s">
        <v>31</v>
      </c>
      <c r="AX546" s="15" t="s">
        <v>76</v>
      </c>
      <c r="AY546" s="252" t="s">
        <v>201</v>
      </c>
    </row>
    <row r="547" spans="1:65" s="13" customFormat="1">
      <c r="B547" s="219"/>
      <c r="C547" s="220"/>
      <c r="D547" s="221" t="s">
        <v>209</v>
      </c>
      <c r="E547" s="222" t="s">
        <v>1</v>
      </c>
      <c r="F547" s="223" t="s">
        <v>736</v>
      </c>
      <c r="G547" s="220"/>
      <c r="H547" s="224">
        <v>8.9999999999999993E-3</v>
      </c>
      <c r="I547" s="225"/>
      <c r="J547" s="220"/>
      <c r="K547" s="220"/>
      <c r="L547" s="226"/>
      <c r="M547" s="227"/>
      <c r="N547" s="228"/>
      <c r="O547" s="228"/>
      <c r="P547" s="228"/>
      <c r="Q547" s="228"/>
      <c r="R547" s="228"/>
      <c r="S547" s="228"/>
      <c r="T547" s="229"/>
      <c r="AT547" s="230" t="s">
        <v>209</v>
      </c>
      <c r="AU547" s="230" t="s">
        <v>88</v>
      </c>
      <c r="AV547" s="13" t="s">
        <v>88</v>
      </c>
      <c r="AW547" s="13" t="s">
        <v>31</v>
      </c>
      <c r="AX547" s="13" t="s">
        <v>76</v>
      </c>
      <c r="AY547" s="230" t="s">
        <v>201</v>
      </c>
    </row>
    <row r="548" spans="1:65" s="14" customFormat="1">
      <c r="B548" s="231"/>
      <c r="C548" s="232"/>
      <c r="D548" s="221" t="s">
        <v>209</v>
      </c>
      <c r="E548" s="233" t="s">
        <v>1</v>
      </c>
      <c r="F548" s="234" t="s">
        <v>232</v>
      </c>
      <c r="G548" s="232"/>
      <c r="H548" s="235">
        <v>44</v>
      </c>
      <c r="I548" s="236"/>
      <c r="J548" s="232"/>
      <c r="K548" s="232"/>
      <c r="L548" s="237"/>
      <c r="M548" s="238"/>
      <c r="N548" s="239"/>
      <c r="O548" s="239"/>
      <c r="P548" s="239"/>
      <c r="Q548" s="239"/>
      <c r="R548" s="239"/>
      <c r="S548" s="239"/>
      <c r="T548" s="240"/>
      <c r="AT548" s="241" t="s">
        <v>209</v>
      </c>
      <c r="AU548" s="241" t="s">
        <v>88</v>
      </c>
      <c r="AV548" s="14" t="s">
        <v>207</v>
      </c>
      <c r="AW548" s="14" t="s">
        <v>31</v>
      </c>
      <c r="AX548" s="14" t="s">
        <v>83</v>
      </c>
      <c r="AY548" s="241" t="s">
        <v>201</v>
      </c>
    </row>
    <row r="549" spans="1:65" s="2" customFormat="1" ht="40.5" customHeight="1">
      <c r="A549" s="35"/>
      <c r="B549" s="36"/>
      <c r="C549" s="205" t="s">
        <v>737</v>
      </c>
      <c r="D549" s="205" t="s">
        <v>203</v>
      </c>
      <c r="E549" s="206" t="s">
        <v>738</v>
      </c>
      <c r="F549" s="207" t="s">
        <v>739</v>
      </c>
      <c r="G549" s="208" t="s">
        <v>276</v>
      </c>
      <c r="H549" s="209">
        <v>38.5</v>
      </c>
      <c r="I549" s="210"/>
      <c r="J549" s="211">
        <f>ROUND(I549*H549,2)</f>
        <v>0</v>
      </c>
      <c r="K549" s="212"/>
      <c r="L549" s="40"/>
      <c r="M549" s="213" t="s">
        <v>1</v>
      </c>
      <c r="N549" s="214" t="s">
        <v>42</v>
      </c>
      <c r="O549" s="72"/>
      <c r="P549" s="215">
        <f>O549*H549</f>
        <v>0</v>
      </c>
      <c r="Q549" s="215">
        <v>0</v>
      </c>
      <c r="R549" s="215">
        <f>Q549*H549</f>
        <v>0</v>
      </c>
      <c r="S549" s="215">
        <v>0</v>
      </c>
      <c r="T549" s="216">
        <f>S549*H549</f>
        <v>0</v>
      </c>
      <c r="U549" s="35"/>
      <c r="V549" s="35"/>
      <c r="W549" s="35"/>
      <c r="X549" s="35"/>
      <c r="Y549" s="35"/>
      <c r="Z549" s="35"/>
      <c r="AA549" s="35"/>
      <c r="AB549" s="35"/>
      <c r="AC549" s="35"/>
      <c r="AD549" s="35"/>
      <c r="AE549" s="35"/>
      <c r="AR549" s="217" t="s">
        <v>207</v>
      </c>
      <c r="AT549" s="217" t="s">
        <v>203</v>
      </c>
      <c r="AU549" s="217" t="s">
        <v>88</v>
      </c>
      <c r="AY549" s="18" t="s">
        <v>201</v>
      </c>
      <c r="BE549" s="218">
        <f>IF(N549="základná",J549,0)</f>
        <v>0</v>
      </c>
      <c r="BF549" s="218">
        <f>IF(N549="znížená",J549,0)</f>
        <v>0</v>
      </c>
      <c r="BG549" s="218">
        <f>IF(N549="zákl. prenesená",J549,0)</f>
        <v>0</v>
      </c>
      <c r="BH549" s="218">
        <f>IF(N549="zníž. prenesená",J549,0)</f>
        <v>0</v>
      </c>
      <c r="BI549" s="218">
        <f>IF(N549="nulová",J549,0)</f>
        <v>0</v>
      </c>
      <c r="BJ549" s="18" t="s">
        <v>88</v>
      </c>
      <c r="BK549" s="218">
        <f>ROUND(I549*H549,2)</f>
        <v>0</v>
      </c>
      <c r="BL549" s="18" t="s">
        <v>207</v>
      </c>
      <c r="BM549" s="217" t="s">
        <v>740</v>
      </c>
    </row>
    <row r="550" spans="1:65" s="2" customFormat="1" ht="27.75" customHeight="1">
      <c r="A550" s="35"/>
      <c r="B550" s="36"/>
      <c r="C550" s="205" t="s">
        <v>741</v>
      </c>
      <c r="D550" s="205" t="s">
        <v>203</v>
      </c>
      <c r="E550" s="206" t="s">
        <v>742</v>
      </c>
      <c r="F550" s="207" t="s">
        <v>743</v>
      </c>
      <c r="G550" s="208" t="s">
        <v>206</v>
      </c>
      <c r="H550" s="209">
        <v>26.6</v>
      </c>
      <c r="I550" s="210"/>
      <c r="J550" s="211">
        <f>ROUND(I550*H550,2)</f>
        <v>0</v>
      </c>
      <c r="K550" s="212"/>
      <c r="L550" s="40"/>
      <c r="M550" s="213" t="s">
        <v>1</v>
      </c>
      <c r="N550" s="214" t="s">
        <v>42</v>
      </c>
      <c r="O550" s="72"/>
      <c r="P550" s="215">
        <f>O550*H550</f>
        <v>0</v>
      </c>
      <c r="Q550" s="215">
        <v>2.19407</v>
      </c>
      <c r="R550" s="215">
        <f>Q550*H550</f>
        <v>58.362262000000001</v>
      </c>
      <c r="S550" s="215">
        <v>0</v>
      </c>
      <c r="T550" s="216">
        <f>S550*H550</f>
        <v>0</v>
      </c>
      <c r="U550" s="35"/>
      <c r="V550" s="35"/>
      <c r="W550" s="35"/>
      <c r="X550" s="35"/>
      <c r="Y550" s="35"/>
      <c r="Z550" s="35"/>
      <c r="AA550" s="35"/>
      <c r="AB550" s="35"/>
      <c r="AC550" s="35"/>
      <c r="AD550" s="35"/>
      <c r="AE550" s="35"/>
      <c r="AR550" s="217" t="s">
        <v>207</v>
      </c>
      <c r="AT550" s="217" t="s">
        <v>203</v>
      </c>
      <c r="AU550" s="217" t="s">
        <v>88</v>
      </c>
      <c r="AY550" s="18" t="s">
        <v>201</v>
      </c>
      <c r="BE550" s="218">
        <f>IF(N550="základná",J550,0)</f>
        <v>0</v>
      </c>
      <c r="BF550" s="218">
        <f>IF(N550="znížená",J550,0)</f>
        <v>0</v>
      </c>
      <c r="BG550" s="218">
        <f>IF(N550="zákl. prenesená",J550,0)</f>
        <v>0</v>
      </c>
      <c r="BH550" s="218">
        <f>IF(N550="zníž. prenesená",J550,0)</f>
        <v>0</v>
      </c>
      <c r="BI550" s="218">
        <f>IF(N550="nulová",J550,0)</f>
        <v>0</v>
      </c>
      <c r="BJ550" s="18" t="s">
        <v>88</v>
      </c>
      <c r="BK550" s="218">
        <f>ROUND(I550*H550,2)</f>
        <v>0</v>
      </c>
      <c r="BL550" s="18" t="s">
        <v>207</v>
      </c>
      <c r="BM550" s="217" t="s">
        <v>744</v>
      </c>
    </row>
    <row r="551" spans="1:65" s="13" customFormat="1">
      <c r="B551" s="219"/>
      <c r="C551" s="220"/>
      <c r="D551" s="221" t="s">
        <v>209</v>
      </c>
      <c r="E551" s="222" t="s">
        <v>1</v>
      </c>
      <c r="F551" s="223" t="s">
        <v>745</v>
      </c>
      <c r="G551" s="220"/>
      <c r="H551" s="224">
        <v>10.167999999999999</v>
      </c>
      <c r="I551" s="225"/>
      <c r="J551" s="220"/>
      <c r="K551" s="220"/>
      <c r="L551" s="226"/>
      <c r="M551" s="227"/>
      <c r="N551" s="228"/>
      <c r="O551" s="228"/>
      <c r="P551" s="228"/>
      <c r="Q551" s="228"/>
      <c r="R551" s="228"/>
      <c r="S551" s="228"/>
      <c r="T551" s="229"/>
      <c r="AT551" s="230" t="s">
        <v>209</v>
      </c>
      <c r="AU551" s="230" t="s">
        <v>88</v>
      </c>
      <c r="AV551" s="13" t="s">
        <v>88</v>
      </c>
      <c r="AW551" s="13" t="s">
        <v>31</v>
      </c>
      <c r="AX551" s="13" t="s">
        <v>76</v>
      </c>
      <c r="AY551" s="230" t="s">
        <v>201</v>
      </c>
    </row>
    <row r="552" spans="1:65" s="15" customFormat="1">
      <c r="B552" s="242"/>
      <c r="C552" s="243"/>
      <c r="D552" s="221" t="s">
        <v>209</v>
      </c>
      <c r="E552" s="244" t="s">
        <v>1</v>
      </c>
      <c r="F552" s="245" t="s">
        <v>746</v>
      </c>
      <c r="G552" s="243"/>
      <c r="H552" s="246">
        <v>10.167999999999999</v>
      </c>
      <c r="I552" s="247"/>
      <c r="J552" s="243"/>
      <c r="K552" s="243"/>
      <c r="L552" s="248"/>
      <c r="M552" s="249"/>
      <c r="N552" s="250"/>
      <c r="O552" s="250"/>
      <c r="P552" s="250"/>
      <c r="Q552" s="250"/>
      <c r="R552" s="250"/>
      <c r="S552" s="250"/>
      <c r="T552" s="251"/>
      <c r="AT552" s="252" t="s">
        <v>209</v>
      </c>
      <c r="AU552" s="252" t="s">
        <v>88</v>
      </c>
      <c r="AV552" s="15" t="s">
        <v>219</v>
      </c>
      <c r="AW552" s="15" t="s">
        <v>31</v>
      </c>
      <c r="AX552" s="15" t="s">
        <v>76</v>
      </c>
      <c r="AY552" s="252" t="s">
        <v>201</v>
      </c>
    </row>
    <row r="553" spans="1:65" s="13" customFormat="1">
      <c r="B553" s="219"/>
      <c r="C553" s="220"/>
      <c r="D553" s="221" t="s">
        <v>209</v>
      </c>
      <c r="E553" s="222" t="s">
        <v>1</v>
      </c>
      <c r="F553" s="223" t="s">
        <v>747</v>
      </c>
      <c r="G553" s="220"/>
      <c r="H553" s="224">
        <v>1.2669999999999999</v>
      </c>
      <c r="I553" s="225"/>
      <c r="J553" s="220"/>
      <c r="K553" s="220"/>
      <c r="L553" s="226"/>
      <c r="M553" s="227"/>
      <c r="N553" s="228"/>
      <c r="O553" s="228"/>
      <c r="P553" s="228"/>
      <c r="Q553" s="228"/>
      <c r="R553" s="228"/>
      <c r="S553" s="228"/>
      <c r="T553" s="229"/>
      <c r="AT553" s="230" t="s">
        <v>209</v>
      </c>
      <c r="AU553" s="230" t="s">
        <v>88</v>
      </c>
      <c r="AV553" s="13" t="s">
        <v>88</v>
      </c>
      <c r="AW553" s="13" t="s">
        <v>31</v>
      </c>
      <c r="AX553" s="13" t="s">
        <v>76</v>
      </c>
      <c r="AY553" s="230" t="s">
        <v>201</v>
      </c>
    </row>
    <row r="554" spans="1:65" s="15" customFormat="1">
      <c r="B554" s="242"/>
      <c r="C554" s="243"/>
      <c r="D554" s="221" t="s">
        <v>209</v>
      </c>
      <c r="E554" s="244" t="s">
        <v>1</v>
      </c>
      <c r="F554" s="245" t="s">
        <v>748</v>
      </c>
      <c r="G554" s="243"/>
      <c r="H554" s="246">
        <v>1.2669999999999999</v>
      </c>
      <c r="I554" s="247"/>
      <c r="J554" s="243"/>
      <c r="K554" s="243"/>
      <c r="L554" s="248"/>
      <c r="M554" s="249"/>
      <c r="N554" s="250"/>
      <c r="O554" s="250"/>
      <c r="P554" s="250"/>
      <c r="Q554" s="250"/>
      <c r="R554" s="250"/>
      <c r="S554" s="250"/>
      <c r="T554" s="251"/>
      <c r="AT554" s="252" t="s">
        <v>209</v>
      </c>
      <c r="AU554" s="252" t="s">
        <v>88</v>
      </c>
      <c r="AV554" s="15" t="s">
        <v>219</v>
      </c>
      <c r="AW554" s="15" t="s">
        <v>31</v>
      </c>
      <c r="AX554" s="15" t="s">
        <v>76</v>
      </c>
      <c r="AY554" s="252" t="s">
        <v>201</v>
      </c>
    </row>
    <row r="555" spans="1:65" s="13" customFormat="1">
      <c r="B555" s="219"/>
      <c r="C555" s="220"/>
      <c r="D555" s="221" t="s">
        <v>209</v>
      </c>
      <c r="E555" s="222" t="s">
        <v>1</v>
      </c>
      <c r="F555" s="223" t="s">
        <v>749</v>
      </c>
      <c r="G555" s="220"/>
      <c r="H555" s="224">
        <v>0.65500000000000003</v>
      </c>
      <c r="I555" s="225"/>
      <c r="J555" s="220"/>
      <c r="K555" s="220"/>
      <c r="L555" s="226"/>
      <c r="M555" s="227"/>
      <c r="N555" s="228"/>
      <c r="O555" s="228"/>
      <c r="P555" s="228"/>
      <c r="Q555" s="228"/>
      <c r="R555" s="228"/>
      <c r="S555" s="228"/>
      <c r="T555" s="229"/>
      <c r="AT555" s="230" t="s">
        <v>209</v>
      </c>
      <c r="AU555" s="230" t="s">
        <v>88</v>
      </c>
      <c r="AV555" s="13" t="s">
        <v>88</v>
      </c>
      <c r="AW555" s="13" t="s">
        <v>31</v>
      </c>
      <c r="AX555" s="13" t="s">
        <v>76</v>
      </c>
      <c r="AY555" s="230" t="s">
        <v>201</v>
      </c>
    </row>
    <row r="556" spans="1:65" s="15" customFormat="1">
      <c r="B556" s="242"/>
      <c r="C556" s="243"/>
      <c r="D556" s="221" t="s">
        <v>209</v>
      </c>
      <c r="E556" s="244" t="s">
        <v>1</v>
      </c>
      <c r="F556" s="245" t="s">
        <v>750</v>
      </c>
      <c r="G556" s="243"/>
      <c r="H556" s="246">
        <v>0.65500000000000003</v>
      </c>
      <c r="I556" s="247"/>
      <c r="J556" s="243"/>
      <c r="K556" s="243"/>
      <c r="L556" s="248"/>
      <c r="M556" s="249"/>
      <c r="N556" s="250"/>
      <c r="O556" s="250"/>
      <c r="P556" s="250"/>
      <c r="Q556" s="250"/>
      <c r="R556" s="250"/>
      <c r="S556" s="250"/>
      <c r="T556" s="251"/>
      <c r="AT556" s="252" t="s">
        <v>209</v>
      </c>
      <c r="AU556" s="252" t="s">
        <v>88</v>
      </c>
      <c r="AV556" s="15" t="s">
        <v>219</v>
      </c>
      <c r="AW556" s="15" t="s">
        <v>31</v>
      </c>
      <c r="AX556" s="15" t="s">
        <v>76</v>
      </c>
      <c r="AY556" s="252" t="s">
        <v>201</v>
      </c>
    </row>
    <row r="557" spans="1:65" s="13" customFormat="1">
      <c r="B557" s="219"/>
      <c r="C557" s="220"/>
      <c r="D557" s="221" t="s">
        <v>209</v>
      </c>
      <c r="E557" s="222" t="s">
        <v>1</v>
      </c>
      <c r="F557" s="223" t="s">
        <v>751</v>
      </c>
      <c r="G557" s="220"/>
      <c r="H557" s="224">
        <v>2.423</v>
      </c>
      <c r="I557" s="225"/>
      <c r="J557" s="220"/>
      <c r="K557" s="220"/>
      <c r="L557" s="226"/>
      <c r="M557" s="227"/>
      <c r="N557" s="228"/>
      <c r="O557" s="228"/>
      <c r="P557" s="228"/>
      <c r="Q557" s="228"/>
      <c r="R557" s="228"/>
      <c r="S557" s="228"/>
      <c r="T557" s="229"/>
      <c r="AT557" s="230" t="s">
        <v>209</v>
      </c>
      <c r="AU557" s="230" t="s">
        <v>88</v>
      </c>
      <c r="AV557" s="13" t="s">
        <v>88</v>
      </c>
      <c r="AW557" s="13" t="s">
        <v>31</v>
      </c>
      <c r="AX557" s="13" t="s">
        <v>76</v>
      </c>
      <c r="AY557" s="230" t="s">
        <v>201</v>
      </c>
    </row>
    <row r="558" spans="1:65" s="15" customFormat="1">
      <c r="B558" s="242"/>
      <c r="C558" s="243"/>
      <c r="D558" s="221" t="s">
        <v>209</v>
      </c>
      <c r="E558" s="244" t="s">
        <v>1</v>
      </c>
      <c r="F558" s="245" t="s">
        <v>752</v>
      </c>
      <c r="G558" s="243"/>
      <c r="H558" s="246">
        <v>2.423</v>
      </c>
      <c r="I558" s="247"/>
      <c r="J558" s="243"/>
      <c r="K558" s="243"/>
      <c r="L558" s="248"/>
      <c r="M558" s="249"/>
      <c r="N558" s="250"/>
      <c r="O558" s="250"/>
      <c r="P558" s="250"/>
      <c r="Q558" s="250"/>
      <c r="R558" s="250"/>
      <c r="S558" s="250"/>
      <c r="T558" s="251"/>
      <c r="AT558" s="252" t="s">
        <v>209</v>
      </c>
      <c r="AU558" s="252" t="s">
        <v>88</v>
      </c>
      <c r="AV558" s="15" t="s">
        <v>219</v>
      </c>
      <c r="AW558" s="15" t="s">
        <v>31</v>
      </c>
      <c r="AX558" s="15" t="s">
        <v>76</v>
      </c>
      <c r="AY558" s="252" t="s">
        <v>201</v>
      </c>
    </row>
    <row r="559" spans="1:65" s="13" customFormat="1">
      <c r="B559" s="219"/>
      <c r="C559" s="220"/>
      <c r="D559" s="221" t="s">
        <v>209</v>
      </c>
      <c r="E559" s="222" t="s">
        <v>1</v>
      </c>
      <c r="F559" s="223" t="s">
        <v>753</v>
      </c>
      <c r="G559" s="220"/>
      <c r="H559" s="224">
        <v>2.4990000000000001</v>
      </c>
      <c r="I559" s="225"/>
      <c r="J559" s="220"/>
      <c r="K559" s="220"/>
      <c r="L559" s="226"/>
      <c r="M559" s="227"/>
      <c r="N559" s="228"/>
      <c r="O559" s="228"/>
      <c r="P559" s="228"/>
      <c r="Q559" s="228"/>
      <c r="R559" s="228"/>
      <c r="S559" s="228"/>
      <c r="T559" s="229"/>
      <c r="AT559" s="230" t="s">
        <v>209</v>
      </c>
      <c r="AU559" s="230" t="s">
        <v>88</v>
      </c>
      <c r="AV559" s="13" t="s">
        <v>88</v>
      </c>
      <c r="AW559" s="13" t="s">
        <v>31</v>
      </c>
      <c r="AX559" s="13" t="s">
        <v>76</v>
      </c>
      <c r="AY559" s="230" t="s">
        <v>201</v>
      </c>
    </row>
    <row r="560" spans="1:65" s="15" customFormat="1">
      <c r="B560" s="242"/>
      <c r="C560" s="243"/>
      <c r="D560" s="221" t="s">
        <v>209</v>
      </c>
      <c r="E560" s="244" t="s">
        <v>1</v>
      </c>
      <c r="F560" s="245" t="s">
        <v>754</v>
      </c>
      <c r="G560" s="243"/>
      <c r="H560" s="246">
        <v>2.4990000000000001</v>
      </c>
      <c r="I560" s="247"/>
      <c r="J560" s="243"/>
      <c r="K560" s="243"/>
      <c r="L560" s="248"/>
      <c r="M560" s="249"/>
      <c r="N560" s="250"/>
      <c r="O560" s="250"/>
      <c r="P560" s="250"/>
      <c r="Q560" s="250"/>
      <c r="R560" s="250"/>
      <c r="S560" s="250"/>
      <c r="T560" s="251"/>
      <c r="AT560" s="252" t="s">
        <v>209</v>
      </c>
      <c r="AU560" s="252" t="s">
        <v>88</v>
      </c>
      <c r="AV560" s="15" t="s">
        <v>219</v>
      </c>
      <c r="AW560" s="15" t="s">
        <v>31</v>
      </c>
      <c r="AX560" s="15" t="s">
        <v>76</v>
      </c>
      <c r="AY560" s="252" t="s">
        <v>201</v>
      </c>
    </row>
    <row r="561" spans="1:65" s="13" customFormat="1">
      <c r="B561" s="219"/>
      <c r="C561" s="220"/>
      <c r="D561" s="221" t="s">
        <v>209</v>
      </c>
      <c r="E561" s="222" t="s">
        <v>1</v>
      </c>
      <c r="F561" s="223" t="s">
        <v>755</v>
      </c>
      <c r="G561" s="220"/>
      <c r="H561" s="224">
        <v>5.907</v>
      </c>
      <c r="I561" s="225"/>
      <c r="J561" s="220"/>
      <c r="K561" s="220"/>
      <c r="L561" s="226"/>
      <c r="M561" s="227"/>
      <c r="N561" s="228"/>
      <c r="O561" s="228"/>
      <c r="P561" s="228"/>
      <c r="Q561" s="228"/>
      <c r="R561" s="228"/>
      <c r="S561" s="228"/>
      <c r="T561" s="229"/>
      <c r="AT561" s="230" t="s">
        <v>209</v>
      </c>
      <c r="AU561" s="230" t="s">
        <v>88</v>
      </c>
      <c r="AV561" s="13" t="s">
        <v>88</v>
      </c>
      <c r="AW561" s="13" t="s">
        <v>31</v>
      </c>
      <c r="AX561" s="13" t="s">
        <v>76</v>
      </c>
      <c r="AY561" s="230" t="s">
        <v>201</v>
      </c>
    </row>
    <row r="562" spans="1:65" s="15" customFormat="1">
      <c r="B562" s="242"/>
      <c r="C562" s="243"/>
      <c r="D562" s="221" t="s">
        <v>209</v>
      </c>
      <c r="E562" s="244" t="s">
        <v>1</v>
      </c>
      <c r="F562" s="245" t="s">
        <v>756</v>
      </c>
      <c r="G562" s="243"/>
      <c r="H562" s="246">
        <v>5.907</v>
      </c>
      <c r="I562" s="247"/>
      <c r="J562" s="243"/>
      <c r="K562" s="243"/>
      <c r="L562" s="248"/>
      <c r="M562" s="249"/>
      <c r="N562" s="250"/>
      <c r="O562" s="250"/>
      <c r="P562" s="250"/>
      <c r="Q562" s="250"/>
      <c r="R562" s="250"/>
      <c r="S562" s="250"/>
      <c r="T562" s="251"/>
      <c r="AT562" s="252" t="s">
        <v>209</v>
      </c>
      <c r="AU562" s="252" t="s">
        <v>88</v>
      </c>
      <c r="AV562" s="15" t="s">
        <v>219</v>
      </c>
      <c r="AW562" s="15" t="s">
        <v>31</v>
      </c>
      <c r="AX562" s="15" t="s">
        <v>76</v>
      </c>
      <c r="AY562" s="252" t="s">
        <v>201</v>
      </c>
    </row>
    <row r="563" spans="1:65" s="13" customFormat="1">
      <c r="B563" s="219"/>
      <c r="C563" s="220"/>
      <c r="D563" s="221" t="s">
        <v>209</v>
      </c>
      <c r="E563" s="222" t="s">
        <v>1</v>
      </c>
      <c r="F563" s="223" t="s">
        <v>757</v>
      </c>
      <c r="G563" s="220"/>
      <c r="H563" s="224">
        <v>3.1949999999999998</v>
      </c>
      <c r="I563" s="225"/>
      <c r="J563" s="220"/>
      <c r="K563" s="220"/>
      <c r="L563" s="226"/>
      <c r="M563" s="227"/>
      <c r="N563" s="228"/>
      <c r="O563" s="228"/>
      <c r="P563" s="228"/>
      <c r="Q563" s="228"/>
      <c r="R563" s="228"/>
      <c r="S563" s="228"/>
      <c r="T563" s="229"/>
      <c r="AT563" s="230" t="s">
        <v>209</v>
      </c>
      <c r="AU563" s="230" t="s">
        <v>88</v>
      </c>
      <c r="AV563" s="13" t="s">
        <v>88</v>
      </c>
      <c r="AW563" s="13" t="s">
        <v>31</v>
      </c>
      <c r="AX563" s="13" t="s">
        <v>76</v>
      </c>
      <c r="AY563" s="230" t="s">
        <v>201</v>
      </c>
    </row>
    <row r="564" spans="1:65" s="15" customFormat="1">
      <c r="B564" s="242"/>
      <c r="C564" s="243"/>
      <c r="D564" s="221" t="s">
        <v>209</v>
      </c>
      <c r="E564" s="244" t="s">
        <v>1</v>
      </c>
      <c r="F564" s="245" t="s">
        <v>758</v>
      </c>
      <c r="G564" s="243"/>
      <c r="H564" s="246">
        <v>3.1949999999999998</v>
      </c>
      <c r="I564" s="247"/>
      <c r="J564" s="243"/>
      <c r="K564" s="243"/>
      <c r="L564" s="248"/>
      <c r="M564" s="249"/>
      <c r="N564" s="250"/>
      <c r="O564" s="250"/>
      <c r="P564" s="250"/>
      <c r="Q564" s="250"/>
      <c r="R564" s="250"/>
      <c r="S564" s="250"/>
      <c r="T564" s="251"/>
      <c r="AT564" s="252" t="s">
        <v>209</v>
      </c>
      <c r="AU564" s="252" t="s">
        <v>88</v>
      </c>
      <c r="AV564" s="15" t="s">
        <v>219</v>
      </c>
      <c r="AW564" s="15" t="s">
        <v>31</v>
      </c>
      <c r="AX564" s="15" t="s">
        <v>76</v>
      </c>
      <c r="AY564" s="252" t="s">
        <v>201</v>
      </c>
    </row>
    <row r="565" spans="1:65" s="13" customFormat="1">
      <c r="B565" s="219"/>
      <c r="C565" s="220"/>
      <c r="D565" s="221" t="s">
        <v>209</v>
      </c>
      <c r="E565" s="222" t="s">
        <v>1</v>
      </c>
      <c r="F565" s="223" t="s">
        <v>759</v>
      </c>
      <c r="G565" s="220"/>
      <c r="H565" s="224">
        <v>0.505</v>
      </c>
      <c r="I565" s="225"/>
      <c r="J565" s="220"/>
      <c r="K565" s="220"/>
      <c r="L565" s="226"/>
      <c r="M565" s="227"/>
      <c r="N565" s="228"/>
      <c r="O565" s="228"/>
      <c r="P565" s="228"/>
      <c r="Q565" s="228"/>
      <c r="R565" s="228"/>
      <c r="S565" s="228"/>
      <c r="T565" s="229"/>
      <c r="AT565" s="230" t="s">
        <v>209</v>
      </c>
      <c r="AU565" s="230" t="s">
        <v>88</v>
      </c>
      <c r="AV565" s="13" t="s">
        <v>88</v>
      </c>
      <c r="AW565" s="13" t="s">
        <v>31</v>
      </c>
      <c r="AX565" s="13" t="s">
        <v>76</v>
      </c>
      <c r="AY565" s="230" t="s">
        <v>201</v>
      </c>
    </row>
    <row r="566" spans="1:65" s="13" customFormat="1">
      <c r="B566" s="219"/>
      <c r="C566" s="220"/>
      <c r="D566" s="221" t="s">
        <v>209</v>
      </c>
      <c r="E566" s="222" t="s">
        <v>1</v>
      </c>
      <c r="F566" s="223" t="s">
        <v>760</v>
      </c>
      <c r="G566" s="220"/>
      <c r="H566" s="224">
        <v>-1.9E-2</v>
      </c>
      <c r="I566" s="225"/>
      <c r="J566" s="220"/>
      <c r="K566" s="220"/>
      <c r="L566" s="226"/>
      <c r="M566" s="227"/>
      <c r="N566" s="228"/>
      <c r="O566" s="228"/>
      <c r="P566" s="228"/>
      <c r="Q566" s="228"/>
      <c r="R566" s="228"/>
      <c r="S566" s="228"/>
      <c r="T566" s="229"/>
      <c r="AT566" s="230" t="s">
        <v>209</v>
      </c>
      <c r="AU566" s="230" t="s">
        <v>88</v>
      </c>
      <c r="AV566" s="13" t="s">
        <v>88</v>
      </c>
      <c r="AW566" s="13" t="s">
        <v>31</v>
      </c>
      <c r="AX566" s="13" t="s">
        <v>76</v>
      </c>
      <c r="AY566" s="230" t="s">
        <v>201</v>
      </c>
    </row>
    <row r="567" spans="1:65" s="14" customFormat="1">
      <c r="B567" s="231"/>
      <c r="C567" s="232"/>
      <c r="D567" s="221" t="s">
        <v>209</v>
      </c>
      <c r="E567" s="233" t="s">
        <v>1</v>
      </c>
      <c r="F567" s="234" t="s">
        <v>232</v>
      </c>
      <c r="G567" s="232"/>
      <c r="H567" s="235">
        <v>26.6</v>
      </c>
      <c r="I567" s="236"/>
      <c r="J567" s="232"/>
      <c r="K567" s="232"/>
      <c r="L567" s="237"/>
      <c r="M567" s="238"/>
      <c r="N567" s="239"/>
      <c r="O567" s="239"/>
      <c r="P567" s="239"/>
      <c r="Q567" s="239"/>
      <c r="R567" s="239"/>
      <c r="S567" s="239"/>
      <c r="T567" s="240"/>
      <c r="AT567" s="241" t="s">
        <v>209</v>
      </c>
      <c r="AU567" s="241" t="s">
        <v>88</v>
      </c>
      <c r="AV567" s="14" t="s">
        <v>207</v>
      </c>
      <c r="AW567" s="14" t="s">
        <v>31</v>
      </c>
      <c r="AX567" s="14" t="s">
        <v>83</v>
      </c>
      <c r="AY567" s="241" t="s">
        <v>201</v>
      </c>
    </row>
    <row r="568" spans="1:65" s="2" customFormat="1" ht="35.25" customHeight="1">
      <c r="A568" s="35"/>
      <c r="B568" s="36"/>
      <c r="C568" s="205" t="s">
        <v>761</v>
      </c>
      <c r="D568" s="205" t="s">
        <v>203</v>
      </c>
      <c r="E568" s="206" t="s">
        <v>762</v>
      </c>
      <c r="F568" s="207" t="s">
        <v>763</v>
      </c>
      <c r="G568" s="208" t="s">
        <v>206</v>
      </c>
      <c r="H568" s="209">
        <v>36.4</v>
      </c>
      <c r="I568" s="210"/>
      <c r="J568" s="211">
        <f>ROUND(I568*H568,2)</f>
        <v>0</v>
      </c>
      <c r="K568" s="212"/>
      <c r="L568" s="40"/>
      <c r="M568" s="213" t="s">
        <v>1</v>
      </c>
      <c r="N568" s="214" t="s">
        <v>42</v>
      </c>
      <c r="O568" s="72"/>
      <c r="P568" s="215">
        <f>O568*H568</f>
        <v>0</v>
      </c>
      <c r="Q568" s="215">
        <v>2.2371500000000002</v>
      </c>
      <c r="R568" s="215">
        <f>Q568*H568</f>
        <v>81.432259999999999</v>
      </c>
      <c r="S568" s="215">
        <v>0</v>
      </c>
      <c r="T568" s="216">
        <f>S568*H568</f>
        <v>0</v>
      </c>
      <c r="U568" s="35"/>
      <c r="V568" s="35"/>
      <c r="W568" s="35"/>
      <c r="X568" s="35"/>
      <c r="Y568" s="35"/>
      <c r="Z568" s="35"/>
      <c r="AA568" s="35"/>
      <c r="AB568" s="35"/>
      <c r="AC568" s="35"/>
      <c r="AD568" s="35"/>
      <c r="AE568" s="35"/>
      <c r="AR568" s="217" t="s">
        <v>207</v>
      </c>
      <c r="AT568" s="217" t="s">
        <v>203</v>
      </c>
      <c r="AU568" s="217" t="s">
        <v>88</v>
      </c>
      <c r="AY568" s="18" t="s">
        <v>201</v>
      </c>
      <c r="BE568" s="218">
        <f>IF(N568="základná",J568,0)</f>
        <v>0</v>
      </c>
      <c r="BF568" s="218">
        <f>IF(N568="znížená",J568,0)</f>
        <v>0</v>
      </c>
      <c r="BG568" s="218">
        <f>IF(N568="zákl. prenesená",J568,0)</f>
        <v>0</v>
      </c>
      <c r="BH568" s="218">
        <f>IF(N568="zníž. prenesená",J568,0)</f>
        <v>0</v>
      </c>
      <c r="BI568" s="218">
        <f>IF(N568="nulová",J568,0)</f>
        <v>0</v>
      </c>
      <c r="BJ568" s="18" t="s">
        <v>88</v>
      </c>
      <c r="BK568" s="218">
        <f>ROUND(I568*H568,2)</f>
        <v>0</v>
      </c>
      <c r="BL568" s="18" t="s">
        <v>207</v>
      </c>
      <c r="BM568" s="217" t="s">
        <v>764</v>
      </c>
    </row>
    <row r="569" spans="1:65" s="13" customFormat="1">
      <c r="B569" s="219"/>
      <c r="C569" s="220"/>
      <c r="D569" s="221" t="s">
        <v>209</v>
      </c>
      <c r="E569" s="222" t="s">
        <v>1</v>
      </c>
      <c r="F569" s="223" t="s">
        <v>765</v>
      </c>
      <c r="G569" s="220"/>
      <c r="H569" s="224">
        <v>29.198</v>
      </c>
      <c r="I569" s="225"/>
      <c r="J569" s="220"/>
      <c r="K569" s="220"/>
      <c r="L569" s="226"/>
      <c r="M569" s="227"/>
      <c r="N569" s="228"/>
      <c r="O569" s="228"/>
      <c r="P569" s="228"/>
      <c r="Q569" s="228"/>
      <c r="R569" s="228"/>
      <c r="S569" s="228"/>
      <c r="T569" s="229"/>
      <c r="AT569" s="230" t="s">
        <v>209</v>
      </c>
      <c r="AU569" s="230" t="s">
        <v>88</v>
      </c>
      <c r="AV569" s="13" t="s">
        <v>88</v>
      </c>
      <c r="AW569" s="13" t="s">
        <v>31</v>
      </c>
      <c r="AX569" s="13" t="s">
        <v>76</v>
      </c>
      <c r="AY569" s="230" t="s">
        <v>201</v>
      </c>
    </row>
    <row r="570" spans="1:65" s="13" customFormat="1">
      <c r="B570" s="219"/>
      <c r="C570" s="220"/>
      <c r="D570" s="221" t="s">
        <v>209</v>
      </c>
      <c r="E570" s="222" t="s">
        <v>1</v>
      </c>
      <c r="F570" s="223" t="s">
        <v>766</v>
      </c>
      <c r="G570" s="220"/>
      <c r="H570" s="224">
        <v>7.1959999999999997</v>
      </c>
      <c r="I570" s="225"/>
      <c r="J570" s="220"/>
      <c r="K570" s="220"/>
      <c r="L570" s="226"/>
      <c r="M570" s="227"/>
      <c r="N570" s="228"/>
      <c r="O570" s="228"/>
      <c r="P570" s="228"/>
      <c r="Q570" s="228"/>
      <c r="R570" s="228"/>
      <c r="S570" s="228"/>
      <c r="T570" s="229"/>
      <c r="AT570" s="230" t="s">
        <v>209</v>
      </c>
      <c r="AU570" s="230" t="s">
        <v>88</v>
      </c>
      <c r="AV570" s="13" t="s">
        <v>88</v>
      </c>
      <c r="AW570" s="13" t="s">
        <v>31</v>
      </c>
      <c r="AX570" s="13" t="s">
        <v>76</v>
      </c>
      <c r="AY570" s="230" t="s">
        <v>201</v>
      </c>
    </row>
    <row r="571" spans="1:65" s="15" customFormat="1">
      <c r="B571" s="242"/>
      <c r="C571" s="243"/>
      <c r="D571" s="221" t="s">
        <v>209</v>
      </c>
      <c r="E571" s="244" t="s">
        <v>1</v>
      </c>
      <c r="F571" s="245" t="s">
        <v>240</v>
      </c>
      <c r="G571" s="243"/>
      <c r="H571" s="246">
        <v>36.393999999999998</v>
      </c>
      <c r="I571" s="247"/>
      <c r="J571" s="243"/>
      <c r="K571" s="243"/>
      <c r="L571" s="248"/>
      <c r="M571" s="249"/>
      <c r="N571" s="250"/>
      <c r="O571" s="250"/>
      <c r="P571" s="250"/>
      <c r="Q571" s="250"/>
      <c r="R571" s="250"/>
      <c r="S571" s="250"/>
      <c r="T571" s="251"/>
      <c r="AT571" s="252" t="s">
        <v>209</v>
      </c>
      <c r="AU571" s="252" t="s">
        <v>88</v>
      </c>
      <c r="AV571" s="15" t="s">
        <v>219</v>
      </c>
      <c r="AW571" s="15" t="s">
        <v>31</v>
      </c>
      <c r="AX571" s="15" t="s">
        <v>76</v>
      </c>
      <c r="AY571" s="252" t="s">
        <v>201</v>
      </c>
    </row>
    <row r="572" spans="1:65" s="13" customFormat="1">
      <c r="B572" s="219"/>
      <c r="C572" s="220"/>
      <c r="D572" s="221" t="s">
        <v>209</v>
      </c>
      <c r="E572" s="222" t="s">
        <v>1</v>
      </c>
      <c r="F572" s="223" t="s">
        <v>217</v>
      </c>
      <c r="G572" s="220"/>
      <c r="H572" s="224">
        <v>6.0000000000000001E-3</v>
      </c>
      <c r="I572" s="225"/>
      <c r="J572" s="220"/>
      <c r="K572" s="220"/>
      <c r="L572" s="226"/>
      <c r="M572" s="227"/>
      <c r="N572" s="228"/>
      <c r="O572" s="228"/>
      <c r="P572" s="228"/>
      <c r="Q572" s="228"/>
      <c r="R572" s="228"/>
      <c r="S572" s="228"/>
      <c r="T572" s="229"/>
      <c r="AT572" s="230" t="s">
        <v>209</v>
      </c>
      <c r="AU572" s="230" t="s">
        <v>88</v>
      </c>
      <c r="AV572" s="13" t="s">
        <v>88</v>
      </c>
      <c r="AW572" s="13" t="s">
        <v>31</v>
      </c>
      <c r="AX572" s="13" t="s">
        <v>76</v>
      </c>
      <c r="AY572" s="230" t="s">
        <v>201</v>
      </c>
    </row>
    <row r="573" spans="1:65" s="14" customFormat="1">
      <c r="B573" s="231"/>
      <c r="C573" s="232"/>
      <c r="D573" s="221" t="s">
        <v>209</v>
      </c>
      <c r="E573" s="233" t="s">
        <v>1</v>
      </c>
      <c r="F573" s="234" t="s">
        <v>767</v>
      </c>
      <c r="G573" s="232"/>
      <c r="H573" s="235">
        <v>36.4</v>
      </c>
      <c r="I573" s="236"/>
      <c r="J573" s="232"/>
      <c r="K573" s="232"/>
      <c r="L573" s="237"/>
      <c r="M573" s="238"/>
      <c r="N573" s="239"/>
      <c r="O573" s="239"/>
      <c r="P573" s="239"/>
      <c r="Q573" s="239"/>
      <c r="R573" s="239"/>
      <c r="S573" s="239"/>
      <c r="T573" s="240"/>
      <c r="AT573" s="241" t="s">
        <v>209</v>
      </c>
      <c r="AU573" s="241" t="s">
        <v>88</v>
      </c>
      <c r="AV573" s="14" t="s">
        <v>207</v>
      </c>
      <c r="AW573" s="14" t="s">
        <v>31</v>
      </c>
      <c r="AX573" s="14" t="s">
        <v>83</v>
      </c>
      <c r="AY573" s="241" t="s">
        <v>201</v>
      </c>
    </row>
    <row r="574" spans="1:65" s="2" customFormat="1" ht="40.5" customHeight="1">
      <c r="A574" s="35"/>
      <c r="B574" s="36"/>
      <c r="C574" s="205" t="s">
        <v>768</v>
      </c>
      <c r="D574" s="205" t="s">
        <v>203</v>
      </c>
      <c r="E574" s="206" t="s">
        <v>769</v>
      </c>
      <c r="F574" s="207" t="s">
        <v>770</v>
      </c>
      <c r="G574" s="208" t="s">
        <v>276</v>
      </c>
      <c r="H574" s="209">
        <v>485.3</v>
      </c>
      <c r="I574" s="210"/>
      <c r="J574" s="211">
        <f>ROUND(I574*H574,2)</f>
        <v>0</v>
      </c>
      <c r="K574" s="212"/>
      <c r="L574" s="40"/>
      <c r="M574" s="213" t="s">
        <v>1</v>
      </c>
      <c r="N574" s="214" t="s">
        <v>42</v>
      </c>
      <c r="O574" s="72"/>
      <c r="P574" s="215">
        <f>O574*H574</f>
        <v>0</v>
      </c>
      <c r="Q574" s="215">
        <v>3.5200000000000001E-3</v>
      </c>
      <c r="R574" s="215">
        <f>Q574*H574</f>
        <v>1.708256</v>
      </c>
      <c r="S574" s="215">
        <v>0</v>
      </c>
      <c r="T574" s="216">
        <f>S574*H574</f>
        <v>0</v>
      </c>
      <c r="U574" s="35"/>
      <c r="V574" s="35"/>
      <c r="W574" s="35"/>
      <c r="X574" s="35"/>
      <c r="Y574" s="35"/>
      <c r="Z574" s="35"/>
      <c r="AA574" s="35"/>
      <c r="AB574" s="35"/>
      <c r="AC574" s="35"/>
      <c r="AD574" s="35"/>
      <c r="AE574" s="35"/>
      <c r="AR574" s="217" t="s">
        <v>207</v>
      </c>
      <c r="AT574" s="217" t="s">
        <v>203</v>
      </c>
      <c r="AU574" s="217" t="s">
        <v>88</v>
      </c>
      <c r="AY574" s="18" t="s">
        <v>201</v>
      </c>
      <c r="BE574" s="218">
        <f>IF(N574="základná",J574,0)</f>
        <v>0</v>
      </c>
      <c r="BF574" s="218">
        <f>IF(N574="znížená",J574,0)</f>
        <v>0</v>
      </c>
      <c r="BG574" s="218">
        <f>IF(N574="zákl. prenesená",J574,0)</f>
        <v>0</v>
      </c>
      <c r="BH574" s="218">
        <f>IF(N574="zníž. prenesená",J574,0)</f>
        <v>0</v>
      </c>
      <c r="BI574" s="218">
        <f>IF(N574="nulová",J574,0)</f>
        <v>0</v>
      </c>
      <c r="BJ574" s="18" t="s">
        <v>88</v>
      </c>
      <c r="BK574" s="218">
        <f>ROUND(I574*H574,2)</f>
        <v>0</v>
      </c>
      <c r="BL574" s="18" t="s">
        <v>207</v>
      </c>
      <c r="BM574" s="217" t="s">
        <v>771</v>
      </c>
    </row>
    <row r="575" spans="1:65" s="13" customFormat="1">
      <c r="B575" s="219"/>
      <c r="C575" s="220"/>
      <c r="D575" s="221" t="s">
        <v>209</v>
      </c>
      <c r="E575" s="222" t="s">
        <v>1</v>
      </c>
      <c r="F575" s="223" t="s">
        <v>772</v>
      </c>
      <c r="G575" s="220"/>
      <c r="H575" s="224">
        <v>389.3</v>
      </c>
      <c r="I575" s="225"/>
      <c r="J575" s="220"/>
      <c r="K575" s="220"/>
      <c r="L575" s="226"/>
      <c r="M575" s="227"/>
      <c r="N575" s="228"/>
      <c r="O575" s="228"/>
      <c r="P575" s="228"/>
      <c r="Q575" s="228"/>
      <c r="R575" s="228"/>
      <c r="S575" s="228"/>
      <c r="T575" s="229"/>
      <c r="AT575" s="230" t="s">
        <v>209</v>
      </c>
      <c r="AU575" s="230" t="s">
        <v>88</v>
      </c>
      <c r="AV575" s="13" t="s">
        <v>88</v>
      </c>
      <c r="AW575" s="13" t="s">
        <v>31</v>
      </c>
      <c r="AX575" s="13" t="s">
        <v>76</v>
      </c>
      <c r="AY575" s="230" t="s">
        <v>201</v>
      </c>
    </row>
    <row r="576" spans="1:65" s="13" customFormat="1">
      <c r="B576" s="219"/>
      <c r="C576" s="220"/>
      <c r="D576" s="221" t="s">
        <v>209</v>
      </c>
      <c r="E576" s="222" t="s">
        <v>1</v>
      </c>
      <c r="F576" s="223" t="s">
        <v>773</v>
      </c>
      <c r="G576" s="220"/>
      <c r="H576" s="224">
        <v>95.95</v>
      </c>
      <c r="I576" s="225"/>
      <c r="J576" s="220"/>
      <c r="K576" s="220"/>
      <c r="L576" s="226"/>
      <c r="M576" s="227"/>
      <c r="N576" s="228"/>
      <c r="O576" s="228"/>
      <c r="P576" s="228"/>
      <c r="Q576" s="228"/>
      <c r="R576" s="228"/>
      <c r="S576" s="228"/>
      <c r="T576" s="229"/>
      <c r="AT576" s="230" t="s">
        <v>209</v>
      </c>
      <c r="AU576" s="230" t="s">
        <v>88</v>
      </c>
      <c r="AV576" s="13" t="s">
        <v>88</v>
      </c>
      <c r="AW576" s="13" t="s">
        <v>31</v>
      </c>
      <c r="AX576" s="13" t="s">
        <v>76</v>
      </c>
      <c r="AY576" s="230" t="s">
        <v>201</v>
      </c>
    </row>
    <row r="577" spans="1:65" s="15" customFormat="1">
      <c r="B577" s="242"/>
      <c r="C577" s="243"/>
      <c r="D577" s="221" t="s">
        <v>209</v>
      </c>
      <c r="E577" s="244" t="s">
        <v>1</v>
      </c>
      <c r="F577" s="245" t="s">
        <v>240</v>
      </c>
      <c r="G577" s="243"/>
      <c r="H577" s="246">
        <v>485.25</v>
      </c>
      <c r="I577" s="247"/>
      <c r="J577" s="243"/>
      <c r="K577" s="243"/>
      <c r="L577" s="248"/>
      <c r="M577" s="249"/>
      <c r="N577" s="250"/>
      <c r="O577" s="250"/>
      <c r="P577" s="250"/>
      <c r="Q577" s="250"/>
      <c r="R577" s="250"/>
      <c r="S577" s="250"/>
      <c r="T577" s="251"/>
      <c r="AT577" s="252" t="s">
        <v>209</v>
      </c>
      <c r="AU577" s="252" t="s">
        <v>88</v>
      </c>
      <c r="AV577" s="15" t="s">
        <v>219</v>
      </c>
      <c r="AW577" s="15" t="s">
        <v>31</v>
      </c>
      <c r="AX577" s="15" t="s">
        <v>76</v>
      </c>
      <c r="AY577" s="252" t="s">
        <v>201</v>
      </c>
    </row>
    <row r="578" spans="1:65" s="13" customFormat="1">
      <c r="B578" s="219"/>
      <c r="C578" s="220"/>
      <c r="D578" s="221" t="s">
        <v>209</v>
      </c>
      <c r="E578" s="222" t="s">
        <v>1</v>
      </c>
      <c r="F578" s="223" t="s">
        <v>637</v>
      </c>
      <c r="G578" s="220"/>
      <c r="H578" s="224">
        <v>0.05</v>
      </c>
      <c r="I578" s="225"/>
      <c r="J578" s="220"/>
      <c r="K578" s="220"/>
      <c r="L578" s="226"/>
      <c r="M578" s="227"/>
      <c r="N578" s="228"/>
      <c r="O578" s="228"/>
      <c r="P578" s="228"/>
      <c r="Q578" s="228"/>
      <c r="R578" s="228"/>
      <c r="S578" s="228"/>
      <c r="T578" s="229"/>
      <c r="AT578" s="230" t="s">
        <v>209</v>
      </c>
      <c r="AU578" s="230" t="s">
        <v>88</v>
      </c>
      <c r="AV578" s="13" t="s">
        <v>88</v>
      </c>
      <c r="AW578" s="13" t="s">
        <v>31</v>
      </c>
      <c r="AX578" s="13" t="s">
        <v>76</v>
      </c>
      <c r="AY578" s="230" t="s">
        <v>201</v>
      </c>
    </row>
    <row r="579" spans="1:65" s="14" customFormat="1">
      <c r="B579" s="231"/>
      <c r="C579" s="232"/>
      <c r="D579" s="221" t="s">
        <v>209</v>
      </c>
      <c r="E579" s="233" t="s">
        <v>1</v>
      </c>
      <c r="F579" s="234" t="s">
        <v>767</v>
      </c>
      <c r="G579" s="232"/>
      <c r="H579" s="235">
        <v>485.3</v>
      </c>
      <c r="I579" s="236"/>
      <c r="J579" s="232"/>
      <c r="K579" s="232"/>
      <c r="L579" s="237"/>
      <c r="M579" s="238"/>
      <c r="N579" s="239"/>
      <c r="O579" s="239"/>
      <c r="P579" s="239"/>
      <c r="Q579" s="239"/>
      <c r="R579" s="239"/>
      <c r="S579" s="239"/>
      <c r="T579" s="240"/>
      <c r="AT579" s="241" t="s">
        <v>209</v>
      </c>
      <c r="AU579" s="241" t="s">
        <v>88</v>
      </c>
      <c r="AV579" s="14" t="s">
        <v>207</v>
      </c>
      <c r="AW579" s="14" t="s">
        <v>31</v>
      </c>
      <c r="AX579" s="14" t="s">
        <v>83</v>
      </c>
      <c r="AY579" s="241" t="s">
        <v>201</v>
      </c>
    </row>
    <row r="580" spans="1:65" s="2" customFormat="1" ht="23.25" customHeight="1">
      <c r="A580" s="35"/>
      <c r="B580" s="36"/>
      <c r="C580" s="205" t="s">
        <v>774</v>
      </c>
      <c r="D580" s="205" t="s">
        <v>203</v>
      </c>
      <c r="E580" s="206" t="s">
        <v>775</v>
      </c>
      <c r="F580" s="207" t="s">
        <v>776</v>
      </c>
      <c r="G580" s="208" t="s">
        <v>206</v>
      </c>
      <c r="H580" s="209">
        <v>30.5</v>
      </c>
      <c r="I580" s="210"/>
      <c r="J580" s="211">
        <f>ROUND(I580*H580,2)</f>
        <v>0</v>
      </c>
      <c r="K580" s="212"/>
      <c r="L580" s="40"/>
      <c r="M580" s="213" t="s">
        <v>1</v>
      </c>
      <c r="N580" s="214" t="s">
        <v>42</v>
      </c>
      <c r="O580" s="72"/>
      <c r="P580" s="215">
        <f>O580*H580</f>
        <v>0</v>
      </c>
      <c r="Q580" s="215">
        <v>1.837</v>
      </c>
      <c r="R580" s="215">
        <f>Q580*H580</f>
        <v>56.028500000000001</v>
      </c>
      <c r="S580" s="215">
        <v>0</v>
      </c>
      <c r="T580" s="216">
        <f>S580*H580</f>
        <v>0</v>
      </c>
      <c r="U580" s="35"/>
      <c r="V580" s="35"/>
      <c r="W580" s="35"/>
      <c r="X580" s="35"/>
      <c r="Y580" s="35"/>
      <c r="Z580" s="35"/>
      <c r="AA580" s="35"/>
      <c r="AB580" s="35"/>
      <c r="AC580" s="35"/>
      <c r="AD580" s="35"/>
      <c r="AE580" s="35"/>
      <c r="AR580" s="217" t="s">
        <v>207</v>
      </c>
      <c r="AT580" s="217" t="s">
        <v>203</v>
      </c>
      <c r="AU580" s="217" t="s">
        <v>88</v>
      </c>
      <c r="AY580" s="18" t="s">
        <v>201</v>
      </c>
      <c r="BE580" s="218">
        <f>IF(N580="základná",J580,0)</f>
        <v>0</v>
      </c>
      <c r="BF580" s="218">
        <f>IF(N580="znížená",J580,0)</f>
        <v>0</v>
      </c>
      <c r="BG580" s="218">
        <f>IF(N580="zákl. prenesená",J580,0)</f>
        <v>0</v>
      </c>
      <c r="BH580" s="218">
        <f>IF(N580="zníž. prenesená",J580,0)</f>
        <v>0</v>
      </c>
      <c r="BI580" s="218">
        <f>IF(N580="nulová",J580,0)</f>
        <v>0</v>
      </c>
      <c r="BJ580" s="18" t="s">
        <v>88</v>
      </c>
      <c r="BK580" s="218">
        <f>ROUND(I580*H580,2)</f>
        <v>0</v>
      </c>
      <c r="BL580" s="18" t="s">
        <v>207</v>
      </c>
      <c r="BM580" s="217" t="s">
        <v>777</v>
      </c>
    </row>
    <row r="581" spans="1:65" s="13" customFormat="1">
      <c r="B581" s="219"/>
      <c r="C581" s="220"/>
      <c r="D581" s="221" t="s">
        <v>209</v>
      </c>
      <c r="E581" s="222" t="s">
        <v>1</v>
      </c>
      <c r="F581" s="223" t="s">
        <v>778</v>
      </c>
      <c r="G581" s="220"/>
      <c r="H581" s="224">
        <v>14.307</v>
      </c>
      <c r="I581" s="225"/>
      <c r="J581" s="220"/>
      <c r="K581" s="220"/>
      <c r="L581" s="226"/>
      <c r="M581" s="227"/>
      <c r="N581" s="228"/>
      <c r="O581" s="228"/>
      <c r="P581" s="228"/>
      <c r="Q581" s="228"/>
      <c r="R581" s="228"/>
      <c r="S581" s="228"/>
      <c r="T581" s="229"/>
      <c r="AT581" s="230" t="s">
        <v>209</v>
      </c>
      <c r="AU581" s="230" t="s">
        <v>88</v>
      </c>
      <c r="AV581" s="13" t="s">
        <v>88</v>
      </c>
      <c r="AW581" s="13" t="s">
        <v>31</v>
      </c>
      <c r="AX581" s="13" t="s">
        <v>76</v>
      </c>
      <c r="AY581" s="230" t="s">
        <v>201</v>
      </c>
    </row>
    <row r="582" spans="1:65" s="13" customFormat="1">
      <c r="B582" s="219"/>
      <c r="C582" s="220"/>
      <c r="D582" s="221" t="s">
        <v>209</v>
      </c>
      <c r="E582" s="222" t="s">
        <v>1</v>
      </c>
      <c r="F582" s="223" t="s">
        <v>779</v>
      </c>
      <c r="G582" s="220"/>
      <c r="H582" s="224">
        <v>10.4</v>
      </c>
      <c r="I582" s="225"/>
      <c r="J582" s="220"/>
      <c r="K582" s="220"/>
      <c r="L582" s="226"/>
      <c r="M582" s="227"/>
      <c r="N582" s="228"/>
      <c r="O582" s="228"/>
      <c r="P582" s="228"/>
      <c r="Q582" s="228"/>
      <c r="R582" s="228"/>
      <c r="S582" s="228"/>
      <c r="T582" s="229"/>
      <c r="AT582" s="230" t="s">
        <v>209</v>
      </c>
      <c r="AU582" s="230" t="s">
        <v>88</v>
      </c>
      <c r="AV582" s="13" t="s">
        <v>88</v>
      </c>
      <c r="AW582" s="13" t="s">
        <v>31</v>
      </c>
      <c r="AX582" s="13" t="s">
        <v>76</v>
      </c>
      <c r="AY582" s="230" t="s">
        <v>201</v>
      </c>
    </row>
    <row r="583" spans="1:65" s="13" customFormat="1">
      <c r="B583" s="219"/>
      <c r="C583" s="220"/>
      <c r="D583" s="221" t="s">
        <v>209</v>
      </c>
      <c r="E583" s="222" t="s">
        <v>1</v>
      </c>
      <c r="F583" s="223" t="s">
        <v>780</v>
      </c>
      <c r="G583" s="220"/>
      <c r="H583" s="224">
        <v>5.7649999999999997</v>
      </c>
      <c r="I583" s="225"/>
      <c r="J583" s="220"/>
      <c r="K583" s="220"/>
      <c r="L583" s="226"/>
      <c r="M583" s="227"/>
      <c r="N583" s="228"/>
      <c r="O583" s="228"/>
      <c r="P583" s="228"/>
      <c r="Q583" s="228"/>
      <c r="R583" s="228"/>
      <c r="S583" s="228"/>
      <c r="T583" s="229"/>
      <c r="AT583" s="230" t="s">
        <v>209</v>
      </c>
      <c r="AU583" s="230" t="s">
        <v>88</v>
      </c>
      <c r="AV583" s="13" t="s">
        <v>88</v>
      </c>
      <c r="AW583" s="13" t="s">
        <v>31</v>
      </c>
      <c r="AX583" s="13" t="s">
        <v>76</v>
      </c>
      <c r="AY583" s="230" t="s">
        <v>201</v>
      </c>
    </row>
    <row r="584" spans="1:65" s="15" customFormat="1">
      <c r="B584" s="242"/>
      <c r="C584" s="243"/>
      <c r="D584" s="221" t="s">
        <v>209</v>
      </c>
      <c r="E584" s="244" t="s">
        <v>1</v>
      </c>
      <c r="F584" s="245" t="s">
        <v>240</v>
      </c>
      <c r="G584" s="243"/>
      <c r="H584" s="246">
        <v>30.472000000000001</v>
      </c>
      <c r="I584" s="247"/>
      <c r="J584" s="243"/>
      <c r="K584" s="243"/>
      <c r="L584" s="248"/>
      <c r="M584" s="249"/>
      <c r="N584" s="250"/>
      <c r="O584" s="250"/>
      <c r="P584" s="250"/>
      <c r="Q584" s="250"/>
      <c r="R584" s="250"/>
      <c r="S584" s="250"/>
      <c r="T584" s="251"/>
      <c r="AT584" s="252" t="s">
        <v>209</v>
      </c>
      <c r="AU584" s="252" t="s">
        <v>88</v>
      </c>
      <c r="AV584" s="15" t="s">
        <v>219</v>
      </c>
      <c r="AW584" s="15" t="s">
        <v>31</v>
      </c>
      <c r="AX584" s="15" t="s">
        <v>76</v>
      </c>
      <c r="AY584" s="252" t="s">
        <v>201</v>
      </c>
    </row>
    <row r="585" spans="1:65" s="13" customFormat="1">
      <c r="B585" s="219"/>
      <c r="C585" s="220"/>
      <c r="D585" s="221" t="s">
        <v>209</v>
      </c>
      <c r="E585" s="222" t="s">
        <v>1</v>
      </c>
      <c r="F585" s="223" t="s">
        <v>781</v>
      </c>
      <c r="G585" s="220"/>
      <c r="H585" s="224">
        <v>2.8000000000000001E-2</v>
      </c>
      <c r="I585" s="225"/>
      <c r="J585" s="220"/>
      <c r="K585" s="220"/>
      <c r="L585" s="226"/>
      <c r="M585" s="227"/>
      <c r="N585" s="228"/>
      <c r="O585" s="228"/>
      <c r="P585" s="228"/>
      <c r="Q585" s="228"/>
      <c r="R585" s="228"/>
      <c r="S585" s="228"/>
      <c r="T585" s="229"/>
      <c r="AT585" s="230" t="s">
        <v>209</v>
      </c>
      <c r="AU585" s="230" t="s">
        <v>88</v>
      </c>
      <c r="AV585" s="13" t="s">
        <v>88</v>
      </c>
      <c r="AW585" s="13" t="s">
        <v>31</v>
      </c>
      <c r="AX585" s="13" t="s">
        <v>76</v>
      </c>
      <c r="AY585" s="230" t="s">
        <v>201</v>
      </c>
    </row>
    <row r="586" spans="1:65" s="14" customFormat="1">
      <c r="B586" s="231"/>
      <c r="C586" s="232"/>
      <c r="D586" s="221" t="s">
        <v>209</v>
      </c>
      <c r="E586" s="233" t="s">
        <v>1</v>
      </c>
      <c r="F586" s="234" t="s">
        <v>212</v>
      </c>
      <c r="G586" s="232"/>
      <c r="H586" s="235">
        <v>30.5</v>
      </c>
      <c r="I586" s="236"/>
      <c r="J586" s="232"/>
      <c r="K586" s="232"/>
      <c r="L586" s="237"/>
      <c r="M586" s="238"/>
      <c r="N586" s="239"/>
      <c r="O586" s="239"/>
      <c r="P586" s="239"/>
      <c r="Q586" s="239"/>
      <c r="R586" s="239"/>
      <c r="S586" s="239"/>
      <c r="T586" s="240"/>
      <c r="AT586" s="241" t="s">
        <v>209</v>
      </c>
      <c r="AU586" s="241" t="s">
        <v>88</v>
      </c>
      <c r="AV586" s="14" t="s">
        <v>207</v>
      </c>
      <c r="AW586" s="14" t="s">
        <v>31</v>
      </c>
      <c r="AX586" s="14" t="s">
        <v>83</v>
      </c>
      <c r="AY586" s="241" t="s">
        <v>201</v>
      </c>
    </row>
    <row r="587" spans="1:65" s="2" customFormat="1" ht="29.25" customHeight="1">
      <c r="A587" s="35"/>
      <c r="B587" s="36"/>
      <c r="C587" s="205" t="s">
        <v>782</v>
      </c>
      <c r="D587" s="205" t="s">
        <v>203</v>
      </c>
      <c r="E587" s="206" t="s">
        <v>783</v>
      </c>
      <c r="F587" s="207" t="s">
        <v>784</v>
      </c>
      <c r="G587" s="208" t="s">
        <v>276</v>
      </c>
      <c r="H587" s="209">
        <v>332.8</v>
      </c>
      <c r="I587" s="210"/>
      <c r="J587" s="211">
        <f>ROUND(I587*H587,2)</f>
        <v>0</v>
      </c>
      <c r="K587" s="212"/>
      <c r="L587" s="40"/>
      <c r="M587" s="213" t="s">
        <v>1</v>
      </c>
      <c r="N587" s="214" t="s">
        <v>42</v>
      </c>
      <c r="O587" s="72"/>
      <c r="P587" s="215">
        <f>O587*H587</f>
        <v>0</v>
      </c>
      <c r="Q587" s="215">
        <v>3.47E-3</v>
      </c>
      <c r="R587" s="215">
        <f>Q587*H587</f>
        <v>1.1548160000000001</v>
      </c>
      <c r="S587" s="215">
        <v>0</v>
      </c>
      <c r="T587" s="216">
        <f>S587*H587</f>
        <v>0</v>
      </c>
      <c r="U587" s="35"/>
      <c r="V587" s="35"/>
      <c r="W587" s="35"/>
      <c r="X587" s="35"/>
      <c r="Y587" s="35"/>
      <c r="Z587" s="35"/>
      <c r="AA587" s="35"/>
      <c r="AB587" s="35"/>
      <c r="AC587" s="35"/>
      <c r="AD587" s="35"/>
      <c r="AE587" s="35"/>
      <c r="AR587" s="217" t="s">
        <v>207</v>
      </c>
      <c r="AT587" s="217" t="s">
        <v>203</v>
      </c>
      <c r="AU587" s="217" t="s">
        <v>88</v>
      </c>
      <c r="AY587" s="18" t="s">
        <v>201</v>
      </c>
      <c r="BE587" s="218">
        <f>IF(N587="základná",J587,0)</f>
        <v>0</v>
      </c>
      <c r="BF587" s="218">
        <f>IF(N587="znížená",J587,0)</f>
        <v>0</v>
      </c>
      <c r="BG587" s="218">
        <f>IF(N587="zákl. prenesená",J587,0)</f>
        <v>0</v>
      </c>
      <c r="BH587" s="218">
        <f>IF(N587="zníž. prenesená",J587,0)</f>
        <v>0</v>
      </c>
      <c r="BI587" s="218">
        <f>IF(N587="nulová",J587,0)</f>
        <v>0</v>
      </c>
      <c r="BJ587" s="18" t="s">
        <v>88</v>
      </c>
      <c r="BK587" s="218">
        <f>ROUND(I587*H587,2)</f>
        <v>0</v>
      </c>
      <c r="BL587" s="18" t="s">
        <v>207</v>
      </c>
      <c r="BM587" s="217" t="s">
        <v>785</v>
      </c>
    </row>
    <row r="588" spans="1:65" s="13" customFormat="1">
      <c r="B588" s="219"/>
      <c r="C588" s="220"/>
      <c r="D588" s="221" t="s">
        <v>209</v>
      </c>
      <c r="E588" s="222" t="s">
        <v>1</v>
      </c>
      <c r="F588" s="223" t="s">
        <v>786</v>
      </c>
      <c r="G588" s="220"/>
      <c r="H588" s="224">
        <v>135.57</v>
      </c>
      <c r="I588" s="225"/>
      <c r="J588" s="220"/>
      <c r="K588" s="220"/>
      <c r="L588" s="226"/>
      <c r="M588" s="227"/>
      <c r="N588" s="228"/>
      <c r="O588" s="228"/>
      <c r="P588" s="228"/>
      <c r="Q588" s="228"/>
      <c r="R588" s="228"/>
      <c r="S588" s="228"/>
      <c r="T588" s="229"/>
      <c r="AT588" s="230" t="s">
        <v>209</v>
      </c>
      <c r="AU588" s="230" t="s">
        <v>88</v>
      </c>
      <c r="AV588" s="13" t="s">
        <v>88</v>
      </c>
      <c r="AW588" s="13" t="s">
        <v>31</v>
      </c>
      <c r="AX588" s="13" t="s">
        <v>76</v>
      </c>
      <c r="AY588" s="230" t="s">
        <v>201</v>
      </c>
    </row>
    <row r="589" spans="1:65" s="15" customFormat="1">
      <c r="B589" s="242"/>
      <c r="C589" s="243"/>
      <c r="D589" s="221" t="s">
        <v>209</v>
      </c>
      <c r="E589" s="244" t="s">
        <v>1</v>
      </c>
      <c r="F589" s="245" t="s">
        <v>746</v>
      </c>
      <c r="G589" s="243"/>
      <c r="H589" s="246">
        <v>135.57</v>
      </c>
      <c r="I589" s="247"/>
      <c r="J589" s="243"/>
      <c r="K589" s="243"/>
      <c r="L589" s="248"/>
      <c r="M589" s="249"/>
      <c r="N589" s="250"/>
      <c r="O589" s="250"/>
      <c r="P589" s="250"/>
      <c r="Q589" s="250"/>
      <c r="R589" s="250"/>
      <c r="S589" s="250"/>
      <c r="T589" s="251"/>
      <c r="AT589" s="252" t="s">
        <v>209</v>
      </c>
      <c r="AU589" s="252" t="s">
        <v>88</v>
      </c>
      <c r="AV589" s="15" t="s">
        <v>219</v>
      </c>
      <c r="AW589" s="15" t="s">
        <v>31</v>
      </c>
      <c r="AX589" s="15" t="s">
        <v>76</v>
      </c>
      <c r="AY589" s="252" t="s">
        <v>201</v>
      </c>
    </row>
    <row r="590" spans="1:65" s="13" customFormat="1">
      <c r="B590" s="219"/>
      <c r="C590" s="220"/>
      <c r="D590" s="221" t="s">
        <v>209</v>
      </c>
      <c r="E590" s="222" t="s">
        <v>1</v>
      </c>
      <c r="F590" s="223" t="s">
        <v>787</v>
      </c>
      <c r="G590" s="220"/>
      <c r="H590" s="224">
        <v>19.489999999999998</v>
      </c>
      <c r="I590" s="225"/>
      <c r="J590" s="220"/>
      <c r="K590" s="220"/>
      <c r="L590" s="226"/>
      <c r="M590" s="227"/>
      <c r="N590" s="228"/>
      <c r="O590" s="228"/>
      <c r="P590" s="228"/>
      <c r="Q590" s="228"/>
      <c r="R590" s="228"/>
      <c r="S590" s="228"/>
      <c r="T590" s="229"/>
      <c r="AT590" s="230" t="s">
        <v>209</v>
      </c>
      <c r="AU590" s="230" t="s">
        <v>88</v>
      </c>
      <c r="AV590" s="13" t="s">
        <v>88</v>
      </c>
      <c r="AW590" s="13" t="s">
        <v>31</v>
      </c>
      <c r="AX590" s="13" t="s">
        <v>76</v>
      </c>
      <c r="AY590" s="230" t="s">
        <v>201</v>
      </c>
    </row>
    <row r="591" spans="1:65" s="15" customFormat="1">
      <c r="B591" s="242"/>
      <c r="C591" s="243"/>
      <c r="D591" s="221" t="s">
        <v>209</v>
      </c>
      <c r="E591" s="244" t="s">
        <v>1</v>
      </c>
      <c r="F591" s="245" t="s">
        <v>748</v>
      </c>
      <c r="G591" s="243"/>
      <c r="H591" s="246">
        <v>19.489999999999998</v>
      </c>
      <c r="I591" s="247"/>
      <c r="J591" s="243"/>
      <c r="K591" s="243"/>
      <c r="L591" s="248"/>
      <c r="M591" s="249"/>
      <c r="N591" s="250"/>
      <c r="O591" s="250"/>
      <c r="P591" s="250"/>
      <c r="Q591" s="250"/>
      <c r="R591" s="250"/>
      <c r="S591" s="250"/>
      <c r="T591" s="251"/>
      <c r="AT591" s="252" t="s">
        <v>209</v>
      </c>
      <c r="AU591" s="252" t="s">
        <v>88</v>
      </c>
      <c r="AV591" s="15" t="s">
        <v>219</v>
      </c>
      <c r="AW591" s="15" t="s">
        <v>31</v>
      </c>
      <c r="AX591" s="15" t="s">
        <v>76</v>
      </c>
      <c r="AY591" s="252" t="s">
        <v>201</v>
      </c>
    </row>
    <row r="592" spans="1:65" s="13" customFormat="1">
      <c r="B592" s="219"/>
      <c r="C592" s="220"/>
      <c r="D592" s="221" t="s">
        <v>209</v>
      </c>
      <c r="E592" s="222" t="s">
        <v>1</v>
      </c>
      <c r="F592" s="223" t="s">
        <v>788</v>
      </c>
      <c r="G592" s="220"/>
      <c r="H592" s="224">
        <v>8.73</v>
      </c>
      <c r="I592" s="225"/>
      <c r="J592" s="220"/>
      <c r="K592" s="220"/>
      <c r="L592" s="226"/>
      <c r="M592" s="227"/>
      <c r="N592" s="228"/>
      <c r="O592" s="228"/>
      <c r="P592" s="228"/>
      <c r="Q592" s="228"/>
      <c r="R592" s="228"/>
      <c r="S592" s="228"/>
      <c r="T592" s="229"/>
      <c r="AT592" s="230" t="s">
        <v>209</v>
      </c>
      <c r="AU592" s="230" t="s">
        <v>88</v>
      </c>
      <c r="AV592" s="13" t="s">
        <v>88</v>
      </c>
      <c r="AW592" s="13" t="s">
        <v>31</v>
      </c>
      <c r="AX592" s="13" t="s">
        <v>76</v>
      </c>
      <c r="AY592" s="230" t="s">
        <v>201</v>
      </c>
    </row>
    <row r="593" spans="1:65" s="15" customFormat="1">
      <c r="B593" s="242"/>
      <c r="C593" s="243"/>
      <c r="D593" s="221" t="s">
        <v>209</v>
      </c>
      <c r="E593" s="244" t="s">
        <v>1</v>
      </c>
      <c r="F593" s="245" t="s">
        <v>750</v>
      </c>
      <c r="G593" s="243"/>
      <c r="H593" s="246">
        <v>8.73</v>
      </c>
      <c r="I593" s="247"/>
      <c r="J593" s="243"/>
      <c r="K593" s="243"/>
      <c r="L593" s="248"/>
      <c r="M593" s="249"/>
      <c r="N593" s="250"/>
      <c r="O593" s="250"/>
      <c r="P593" s="250"/>
      <c r="Q593" s="250"/>
      <c r="R593" s="250"/>
      <c r="S593" s="250"/>
      <c r="T593" s="251"/>
      <c r="AT593" s="252" t="s">
        <v>209</v>
      </c>
      <c r="AU593" s="252" t="s">
        <v>88</v>
      </c>
      <c r="AV593" s="15" t="s">
        <v>219</v>
      </c>
      <c r="AW593" s="15" t="s">
        <v>31</v>
      </c>
      <c r="AX593" s="15" t="s">
        <v>76</v>
      </c>
      <c r="AY593" s="252" t="s">
        <v>201</v>
      </c>
    </row>
    <row r="594" spans="1:65" s="13" customFormat="1">
      <c r="B594" s="219"/>
      <c r="C594" s="220"/>
      <c r="D594" s="221" t="s">
        <v>209</v>
      </c>
      <c r="E594" s="222" t="s">
        <v>1</v>
      </c>
      <c r="F594" s="223" t="s">
        <v>789</v>
      </c>
      <c r="G594" s="220"/>
      <c r="H594" s="224">
        <v>32.31</v>
      </c>
      <c r="I594" s="225"/>
      <c r="J594" s="220"/>
      <c r="K594" s="220"/>
      <c r="L594" s="226"/>
      <c r="M594" s="227"/>
      <c r="N594" s="228"/>
      <c r="O594" s="228"/>
      <c r="P594" s="228"/>
      <c r="Q594" s="228"/>
      <c r="R594" s="228"/>
      <c r="S594" s="228"/>
      <c r="T594" s="229"/>
      <c r="AT594" s="230" t="s">
        <v>209</v>
      </c>
      <c r="AU594" s="230" t="s">
        <v>88</v>
      </c>
      <c r="AV594" s="13" t="s">
        <v>88</v>
      </c>
      <c r="AW594" s="13" t="s">
        <v>31</v>
      </c>
      <c r="AX594" s="13" t="s">
        <v>76</v>
      </c>
      <c r="AY594" s="230" t="s">
        <v>201</v>
      </c>
    </row>
    <row r="595" spans="1:65" s="15" customFormat="1">
      <c r="B595" s="242"/>
      <c r="C595" s="243"/>
      <c r="D595" s="221" t="s">
        <v>209</v>
      </c>
      <c r="E595" s="244" t="s">
        <v>1</v>
      </c>
      <c r="F595" s="245" t="s">
        <v>752</v>
      </c>
      <c r="G595" s="243"/>
      <c r="H595" s="246">
        <v>32.31</v>
      </c>
      <c r="I595" s="247"/>
      <c r="J595" s="243"/>
      <c r="K595" s="243"/>
      <c r="L595" s="248"/>
      <c r="M595" s="249"/>
      <c r="N595" s="250"/>
      <c r="O595" s="250"/>
      <c r="P595" s="250"/>
      <c r="Q595" s="250"/>
      <c r="R595" s="250"/>
      <c r="S595" s="250"/>
      <c r="T595" s="251"/>
      <c r="AT595" s="252" t="s">
        <v>209</v>
      </c>
      <c r="AU595" s="252" t="s">
        <v>88</v>
      </c>
      <c r="AV595" s="15" t="s">
        <v>219</v>
      </c>
      <c r="AW595" s="15" t="s">
        <v>31</v>
      </c>
      <c r="AX595" s="15" t="s">
        <v>76</v>
      </c>
      <c r="AY595" s="252" t="s">
        <v>201</v>
      </c>
    </row>
    <row r="596" spans="1:65" s="13" customFormat="1">
      <c r="B596" s="219"/>
      <c r="C596" s="220"/>
      <c r="D596" s="221" t="s">
        <v>209</v>
      </c>
      <c r="E596" s="222" t="s">
        <v>1</v>
      </c>
      <c r="F596" s="223" t="s">
        <v>790</v>
      </c>
      <c r="G596" s="220"/>
      <c r="H596" s="224">
        <v>35.700000000000003</v>
      </c>
      <c r="I596" s="225"/>
      <c r="J596" s="220"/>
      <c r="K596" s="220"/>
      <c r="L596" s="226"/>
      <c r="M596" s="227"/>
      <c r="N596" s="228"/>
      <c r="O596" s="228"/>
      <c r="P596" s="228"/>
      <c r="Q596" s="228"/>
      <c r="R596" s="228"/>
      <c r="S596" s="228"/>
      <c r="T596" s="229"/>
      <c r="AT596" s="230" t="s">
        <v>209</v>
      </c>
      <c r="AU596" s="230" t="s">
        <v>88</v>
      </c>
      <c r="AV596" s="13" t="s">
        <v>88</v>
      </c>
      <c r="AW596" s="13" t="s">
        <v>31</v>
      </c>
      <c r="AX596" s="13" t="s">
        <v>76</v>
      </c>
      <c r="AY596" s="230" t="s">
        <v>201</v>
      </c>
    </row>
    <row r="597" spans="1:65" s="15" customFormat="1">
      <c r="B597" s="242"/>
      <c r="C597" s="243"/>
      <c r="D597" s="221" t="s">
        <v>209</v>
      </c>
      <c r="E597" s="244" t="s">
        <v>1</v>
      </c>
      <c r="F597" s="245" t="s">
        <v>754</v>
      </c>
      <c r="G597" s="243"/>
      <c r="H597" s="246">
        <v>35.700000000000003</v>
      </c>
      <c r="I597" s="247"/>
      <c r="J597" s="243"/>
      <c r="K597" s="243"/>
      <c r="L597" s="248"/>
      <c r="M597" s="249"/>
      <c r="N597" s="250"/>
      <c r="O597" s="250"/>
      <c r="P597" s="250"/>
      <c r="Q597" s="250"/>
      <c r="R597" s="250"/>
      <c r="S597" s="250"/>
      <c r="T597" s="251"/>
      <c r="AT597" s="252" t="s">
        <v>209</v>
      </c>
      <c r="AU597" s="252" t="s">
        <v>88</v>
      </c>
      <c r="AV597" s="15" t="s">
        <v>219</v>
      </c>
      <c r="AW597" s="15" t="s">
        <v>31</v>
      </c>
      <c r="AX597" s="15" t="s">
        <v>76</v>
      </c>
      <c r="AY597" s="252" t="s">
        <v>201</v>
      </c>
    </row>
    <row r="598" spans="1:65" s="13" customFormat="1">
      <c r="B598" s="219"/>
      <c r="C598" s="220"/>
      <c r="D598" s="221" t="s">
        <v>209</v>
      </c>
      <c r="E598" s="222" t="s">
        <v>1</v>
      </c>
      <c r="F598" s="223" t="s">
        <v>791</v>
      </c>
      <c r="G598" s="220"/>
      <c r="H598" s="224">
        <v>90.88</v>
      </c>
      <c r="I598" s="225"/>
      <c r="J598" s="220"/>
      <c r="K598" s="220"/>
      <c r="L598" s="226"/>
      <c r="M598" s="227"/>
      <c r="N598" s="228"/>
      <c r="O598" s="228"/>
      <c r="P598" s="228"/>
      <c r="Q598" s="228"/>
      <c r="R598" s="228"/>
      <c r="S598" s="228"/>
      <c r="T598" s="229"/>
      <c r="AT598" s="230" t="s">
        <v>209</v>
      </c>
      <c r="AU598" s="230" t="s">
        <v>88</v>
      </c>
      <c r="AV598" s="13" t="s">
        <v>88</v>
      </c>
      <c r="AW598" s="13" t="s">
        <v>31</v>
      </c>
      <c r="AX598" s="13" t="s">
        <v>76</v>
      </c>
      <c r="AY598" s="230" t="s">
        <v>201</v>
      </c>
    </row>
    <row r="599" spans="1:65" s="15" customFormat="1">
      <c r="B599" s="242"/>
      <c r="C599" s="243"/>
      <c r="D599" s="221" t="s">
        <v>209</v>
      </c>
      <c r="E599" s="244" t="s">
        <v>1</v>
      </c>
      <c r="F599" s="245" t="s">
        <v>756</v>
      </c>
      <c r="G599" s="243"/>
      <c r="H599" s="246">
        <v>90.88</v>
      </c>
      <c r="I599" s="247"/>
      <c r="J599" s="243"/>
      <c r="K599" s="243"/>
      <c r="L599" s="248"/>
      <c r="M599" s="249"/>
      <c r="N599" s="250"/>
      <c r="O599" s="250"/>
      <c r="P599" s="250"/>
      <c r="Q599" s="250"/>
      <c r="R599" s="250"/>
      <c r="S599" s="250"/>
      <c r="T599" s="251"/>
      <c r="AT599" s="252" t="s">
        <v>209</v>
      </c>
      <c r="AU599" s="252" t="s">
        <v>88</v>
      </c>
      <c r="AV599" s="15" t="s">
        <v>219</v>
      </c>
      <c r="AW599" s="15" t="s">
        <v>31</v>
      </c>
      <c r="AX599" s="15" t="s">
        <v>76</v>
      </c>
      <c r="AY599" s="252" t="s">
        <v>201</v>
      </c>
    </row>
    <row r="600" spans="1:65" s="13" customFormat="1">
      <c r="B600" s="219"/>
      <c r="C600" s="220"/>
      <c r="D600" s="221" t="s">
        <v>209</v>
      </c>
      <c r="E600" s="222" t="s">
        <v>1</v>
      </c>
      <c r="F600" s="223" t="s">
        <v>792</v>
      </c>
      <c r="G600" s="220"/>
      <c r="H600" s="224">
        <v>10.1</v>
      </c>
      <c r="I600" s="225"/>
      <c r="J600" s="220"/>
      <c r="K600" s="220"/>
      <c r="L600" s="226"/>
      <c r="M600" s="227"/>
      <c r="N600" s="228"/>
      <c r="O600" s="228"/>
      <c r="P600" s="228"/>
      <c r="Q600" s="228"/>
      <c r="R600" s="228"/>
      <c r="S600" s="228"/>
      <c r="T600" s="229"/>
      <c r="AT600" s="230" t="s">
        <v>209</v>
      </c>
      <c r="AU600" s="230" t="s">
        <v>88</v>
      </c>
      <c r="AV600" s="13" t="s">
        <v>88</v>
      </c>
      <c r="AW600" s="13" t="s">
        <v>31</v>
      </c>
      <c r="AX600" s="13" t="s">
        <v>76</v>
      </c>
      <c r="AY600" s="230" t="s">
        <v>201</v>
      </c>
    </row>
    <row r="601" spans="1:65" s="13" customFormat="1">
      <c r="B601" s="219"/>
      <c r="C601" s="220"/>
      <c r="D601" s="221" t="s">
        <v>209</v>
      </c>
      <c r="E601" s="222" t="s">
        <v>1</v>
      </c>
      <c r="F601" s="223" t="s">
        <v>610</v>
      </c>
      <c r="G601" s="220"/>
      <c r="H601" s="224">
        <v>0.02</v>
      </c>
      <c r="I601" s="225"/>
      <c r="J601" s="220"/>
      <c r="K601" s="220"/>
      <c r="L601" s="226"/>
      <c r="M601" s="227"/>
      <c r="N601" s="228"/>
      <c r="O601" s="228"/>
      <c r="P601" s="228"/>
      <c r="Q601" s="228"/>
      <c r="R601" s="228"/>
      <c r="S601" s="228"/>
      <c r="T601" s="229"/>
      <c r="AT601" s="230" t="s">
        <v>209</v>
      </c>
      <c r="AU601" s="230" t="s">
        <v>88</v>
      </c>
      <c r="AV601" s="13" t="s">
        <v>88</v>
      </c>
      <c r="AW601" s="13" t="s">
        <v>31</v>
      </c>
      <c r="AX601" s="13" t="s">
        <v>76</v>
      </c>
      <c r="AY601" s="230" t="s">
        <v>201</v>
      </c>
    </row>
    <row r="602" spans="1:65" s="14" customFormat="1">
      <c r="B602" s="231"/>
      <c r="C602" s="232"/>
      <c r="D602" s="221" t="s">
        <v>209</v>
      </c>
      <c r="E602" s="233" t="s">
        <v>1</v>
      </c>
      <c r="F602" s="234" t="s">
        <v>232</v>
      </c>
      <c r="G602" s="232"/>
      <c r="H602" s="235">
        <v>332.8</v>
      </c>
      <c r="I602" s="236"/>
      <c r="J602" s="232"/>
      <c r="K602" s="232"/>
      <c r="L602" s="237"/>
      <c r="M602" s="238"/>
      <c r="N602" s="239"/>
      <c r="O602" s="239"/>
      <c r="P602" s="239"/>
      <c r="Q602" s="239"/>
      <c r="R602" s="239"/>
      <c r="S602" s="239"/>
      <c r="T602" s="240"/>
      <c r="AT602" s="241" t="s">
        <v>209</v>
      </c>
      <c r="AU602" s="241" t="s">
        <v>88</v>
      </c>
      <c r="AV602" s="14" t="s">
        <v>207</v>
      </c>
      <c r="AW602" s="14" t="s">
        <v>31</v>
      </c>
      <c r="AX602" s="14" t="s">
        <v>83</v>
      </c>
      <c r="AY602" s="241" t="s">
        <v>201</v>
      </c>
    </row>
    <row r="603" spans="1:65" s="2" customFormat="1" ht="33.75" customHeight="1">
      <c r="A603" s="35"/>
      <c r="B603" s="36"/>
      <c r="C603" s="205" t="s">
        <v>793</v>
      </c>
      <c r="D603" s="205" t="s">
        <v>203</v>
      </c>
      <c r="E603" s="206" t="s">
        <v>794</v>
      </c>
      <c r="F603" s="207" t="s">
        <v>795</v>
      </c>
      <c r="G603" s="208" t="s">
        <v>366</v>
      </c>
      <c r="H603" s="209">
        <v>7</v>
      </c>
      <c r="I603" s="210"/>
      <c r="J603" s="211">
        <f t="shared" ref="J603:J609" si="10">ROUND(I603*H603,2)</f>
        <v>0</v>
      </c>
      <c r="K603" s="212"/>
      <c r="L603" s="40"/>
      <c r="M603" s="213" t="s">
        <v>1</v>
      </c>
      <c r="N603" s="214" t="s">
        <v>42</v>
      </c>
      <c r="O603" s="72"/>
      <c r="P603" s="215">
        <f t="shared" ref="P603:P609" si="11">O603*H603</f>
        <v>0</v>
      </c>
      <c r="Q603" s="215">
        <v>1.7500000000000002E-2</v>
      </c>
      <c r="R603" s="215">
        <f t="shared" ref="R603:R609" si="12">Q603*H603</f>
        <v>0.12250000000000001</v>
      </c>
      <c r="S603" s="215">
        <v>0</v>
      </c>
      <c r="T603" s="216">
        <f t="shared" ref="T603:T609" si="13">S603*H603</f>
        <v>0</v>
      </c>
      <c r="U603" s="35"/>
      <c r="V603" s="35"/>
      <c r="W603" s="35"/>
      <c r="X603" s="35"/>
      <c r="Y603" s="35"/>
      <c r="Z603" s="35"/>
      <c r="AA603" s="35"/>
      <c r="AB603" s="35"/>
      <c r="AC603" s="35"/>
      <c r="AD603" s="35"/>
      <c r="AE603" s="35"/>
      <c r="AR603" s="217" t="s">
        <v>207</v>
      </c>
      <c r="AT603" s="217" t="s">
        <v>203</v>
      </c>
      <c r="AU603" s="217" t="s">
        <v>88</v>
      </c>
      <c r="AY603" s="18" t="s">
        <v>201</v>
      </c>
      <c r="BE603" s="218">
        <f t="shared" ref="BE603:BE609" si="14">IF(N603="základná",J603,0)</f>
        <v>0</v>
      </c>
      <c r="BF603" s="218">
        <f t="shared" ref="BF603:BF609" si="15">IF(N603="znížená",J603,0)</f>
        <v>0</v>
      </c>
      <c r="BG603" s="218">
        <f t="shared" ref="BG603:BG609" si="16">IF(N603="zákl. prenesená",J603,0)</f>
        <v>0</v>
      </c>
      <c r="BH603" s="218">
        <f t="shared" ref="BH603:BH609" si="17">IF(N603="zníž. prenesená",J603,0)</f>
        <v>0</v>
      </c>
      <c r="BI603" s="218">
        <f t="shared" ref="BI603:BI609" si="18">IF(N603="nulová",J603,0)</f>
        <v>0</v>
      </c>
      <c r="BJ603" s="18" t="s">
        <v>88</v>
      </c>
      <c r="BK603" s="218">
        <f t="shared" ref="BK603:BK609" si="19">ROUND(I603*H603,2)</f>
        <v>0</v>
      </c>
      <c r="BL603" s="18" t="s">
        <v>207</v>
      </c>
      <c r="BM603" s="217" t="s">
        <v>796</v>
      </c>
    </row>
    <row r="604" spans="1:65" s="2" customFormat="1" ht="16.5" customHeight="1">
      <c r="A604" s="35"/>
      <c r="B604" s="36"/>
      <c r="C604" s="253" t="s">
        <v>797</v>
      </c>
      <c r="D604" s="253" t="s">
        <v>585</v>
      </c>
      <c r="E604" s="254" t="s">
        <v>798</v>
      </c>
      <c r="F604" s="255" t="s">
        <v>799</v>
      </c>
      <c r="G604" s="256" t="s">
        <v>366</v>
      </c>
      <c r="H604" s="257">
        <v>1</v>
      </c>
      <c r="I604" s="258"/>
      <c r="J604" s="259">
        <f t="shared" si="10"/>
        <v>0</v>
      </c>
      <c r="K604" s="260"/>
      <c r="L604" s="261"/>
      <c r="M604" s="262" t="s">
        <v>1</v>
      </c>
      <c r="N604" s="263" t="s">
        <v>42</v>
      </c>
      <c r="O604" s="72"/>
      <c r="P604" s="215">
        <f t="shared" si="11"/>
        <v>0</v>
      </c>
      <c r="Q604" s="215">
        <v>1.37E-2</v>
      </c>
      <c r="R604" s="215">
        <f t="shared" si="12"/>
        <v>1.37E-2</v>
      </c>
      <c r="S604" s="215">
        <v>0</v>
      </c>
      <c r="T604" s="216">
        <f t="shared" si="13"/>
        <v>0</v>
      </c>
      <c r="U604" s="35"/>
      <c r="V604" s="35"/>
      <c r="W604" s="35"/>
      <c r="X604" s="35"/>
      <c r="Y604" s="35"/>
      <c r="Z604" s="35"/>
      <c r="AA604" s="35"/>
      <c r="AB604" s="35"/>
      <c r="AC604" s="35"/>
      <c r="AD604" s="35"/>
      <c r="AE604" s="35"/>
      <c r="AR604" s="217" t="s">
        <v>253</v>
      </c>
      <c r="AT604" s="217" t="s">
        <v>585</v>
      </c>
      <c r="AU604" s="217" t="s">
        <v>88</v>
      </c>
      <c r="AY604" s="18" t="s">
        <v>201</v>
      </c>
      <c r="BE604" s="218">
        <f t="shared" si="14"/>
        <v>0</v>
      </c>
      <c r="BF604" s="218">
        <f t="shared" si="15"/>
        <v>0</v>
      </c>
      <c r="BG604" s="218">
        <f t="shared" si="16"/>
        <v>0</v>
      </c>
      <c r="BH604" s="218">
        <f t="shared" si="17"/>
        <v>0</v>
      </c>
      <c r="BI604" s="218">
        <f t="shared" si="18"/>
        <v>0</v>
      </c>
      <c r="BJ604" s="18" t="s">
        <v>88</v>
      </c>
      <c r="BK604" s="218">
        <f t="shared" si="19"/>
        <v>0</v>
      </c>
      <c r="BL604" s="18" t="s">
        <v>207</v>
      </c>
      <c r="BM604" s="217" t="s">
        <v>800</v>
      </c>
    </row>
    <row r="605" spans="1:65" s="2" customFormat="1" ht="16.5" customHeight="1">
      <c r="A605" s="35"/>
      <c r="B605" s="36"/>
      <c r="C605" s="253" t="s">
        <v>801</v>
      </c>
      <c r="D605" s="253" t="s">
        <v>585</v>
      </c>
      <c r="E605" s="254" t="s">
        <v>802</v>
      </c>
      <c r="F605" s="255" t="s">
        <v>803</v>
      </c>
      <c r="G605" s="256" t="s">
        <v>366</v>
      </c>
      <c r="H605" s="257">
        <v>5</v>
      </c>
      <c r="I605" s="258"/>
      <c r="J605" s="259">
        <f t="shared" si="10"/>
        <v>0</v>
      </c>
      <c r="K605" s="260"/>
      <c r="L605" s="261"/>
      <c r="M605" s="262" t="s">
        <v>1</v>
      </c>
      <c r="N605" s="263" t="s">
        <v>42</v>
      </c>
      <c r="O605" s="72"/>
      <c r="P605" s="215">
        <f t="shared" si="11"/>
        <v>0</v>
      </c>
      <c r="Q605" s="215">
        <v>1.4E-2</v>
      </c>
      <c r="R605" s="215">
        <f t="shared" si="12"/>
        <v>7.0000000000000007E-2</v>
      </c>
      <c r="S605" s="215">
        <v>0</v>
      </c>
      <c r="T605" s="216">
        <f t="shared" si="13"/>
        <v>0</v>
      </c>
      <c r="U605" s="35"/>
      <c r="V605" s="35"/>
      <c r="W605" s="35"/>
      <c r="X605" s="35"/>
      <c r="Y605" s="35"/>
      <c r="Z605" s="35"/>
      <c r="AA605" s="35"/>
      <c r="AB605" s="35"/>
      <c r="AC605" s="35"/>
      <c r="AD605" s="35"/>
      <c r="AE605" s="35"/>
      <c r="AR605" s="217" t="s">
        <v>253</v>
      </c>
      <c r="AT605" s="217" t="s">
        <v>585</v>
      </c>
      <c r="AU605" s="217" t="s">
        <v>88</v>
      </c>
      <c r="AY605" s="18" t="s">
        <v>201</v>
      </c>
      <c r="BE605" s="218">
        <f t="shared" si="14"/>
        <v>0</v>
      </c>
      <c r="BF605" s="218">
        <f t="shared" si="15"/>
        <v>0</v>
      </c>
      <c r="BG605" s="218">
        <f t="shared" si="16"/>
        <v>0</v>
      </c>
      <c r="BH605" s="218">
        <f t="shared" si="17"/>
        <v>0</v>
      </c>
      <c r="BI605" s="218">
        <f t="shared" si="18"/>
        <v>0</v>
      </c>
      <c r="BJ605" s="18" t="s">
        <v>88</v>
      </c>
      <c r="BK605" s="218">
        <f t="shared" si="19"/>
        <v>0</v>
      </c>
      <c r="BL605" s="18" t="s">
        <v>207</v>
      </c>
      <c r="BM605" s="217" t="s">
        <v>804</v>
      </c>
    </row>
    <row r="606" spans="1:65" s="2" customFormat="1" ht="16.5" customHeight="1">
      <c r="A606" s="35"/>
      <c r="B606" s="36"/>
      <c r="C606" s="253" t="s">
        <v>805</v>
      </c>
      <c r="D606" s="253" t="s">
        <v>585</v>
      </c>
      <c r="E606" s="254" t="s">
        <v>806</v>
      </c>
      <c r="F606" s="255" t="s">
        <v>807</v>
      </c>
      <c r="G606" s="256" t="s">
        <v>366</v>
      </c>
      <c r="H606" s="257">
        <v>1</v>
      </c>
      <c r="I606" s="258"/>
      <c r="J606" s="259">
        <f t="shared" si="10"/>
        <v>0</v>
      </c>
      <c r="K606" s="260"/>
      <c r="L606" s="261"/>
      <c r="M606" s="262" t="s">
        <v>1</v>
      </c>
      <c r="N606" s="263" t="s">
        <v>42</v>
      </c>
      <c r="O606" s="72"/>
      <c r="P606" s="215">
        <f t="shared" si="11"/>
        <v>0</v>
      </c>
      <c r="Q606" s="215">
        <v>1.43E-2</v>
      </c>
      <c r="R606" s="215">
        <f t="shared" si="12"/>
        <v>1.43E-2</v>
      </c>
      <c r="S606" s="215">
        <v>0</v>
      </c>
      <c r="T606" s="216">
        <f t="shared" si="13"/>
        <v>0</v>
      </c>
      <c r="U606" s="35"/>
      <c r="V606" s="35"/>
      <c r="W606" s="35"/>
      <c r="X606" s="35"/>
      <c r="Y606" s="35"/>
      <c r="Z606" s="35"/>
      <c r="AA606" s="35"/>
      <c r="AB606" s="35"/>
      <c r="AC606" s="35"/>
      <c r="AD606" s="35"/>
      <c r="AE606" s="35"/>
      <c r="AR606" s="217" t="s">
        <v>253</v>
      </c>
      <c r="AT606" s="217" t="s">
        <v>585</v>
      </c>
      <c r="AU606" s="217" t="s">
        <v>88</v>
      </c>
      <c r="AY606" s="18" t="s">
        <v>201</v>
      </c>
      <c r="BE606" s="218">
        <f t="shared" si="14"/>
        <v>0</v>
      </c>
      <c r="BF606" s="218">
        <f t="shared" si="15"/>
        <v>0</v>
      </c>
      <c r="BG606" s="218">
        <f t="shared" si="16"/>
        <v>0</v>
      </c>
      <c r="BH606" s="218">
        <f t="shared" si="17"/>
        <v>0</v>
      </c>
      <c r="BI606" s="218">
        <f t="shared" si="18"/>
        <v>0</v>
      </c>
      <c r="BJ606" s="18" t="s">
        <v>88</v>
      </c>
      <c r="BK606" s="218">
        <f t="shared" si="19"/>
        <v>0</v>
      </c>
      <c r="BL606" s="18" t="s">
        <v>207</v>
      </c>
      <c r="BM606" s="217" t="s">
        <v>808</v>
      </c>
    </row>
    <row r="607" spans="1:65" s="2" customFormat="1" ht="21.75" customHeight="1">
      <c r="A607" s="35"/>
      <c r="B607" s="36"/>
      <c r="C607" s="205" t="s">
        <v>809</v>
      </c>
      <c r="D607" s="205" t="s">
        <v>203</v>
      </c>
      <c r="E607" s="206" t="s">
        <v>810</v>
      </c>
      <c r="F607" s="207" t="s">
        <v>811</v>
      </c>
      <c r="G607" s="208" t="s">
        <v>366</v>
      </c>
      <c r="H607" s="209">
        <v>7</v>
      </c>
      <c r="I607" s="210"/>
      <c r="J607" s="211">
        <f t="shared" si="10"/>
        <v>0</v>
      </c>
      <c r="K607" s="212"/>
      <c r="L607" s="40"/>
      <c r="M607" s="213" t="s">
        <v>1</v>
      </c>
      <c r="N607" s="214" t="s">
        <v>42</v>
      </c>
      <c r="O607" s="72"/>
      <c r="P607" s="215">
        <f t="shared" si="11"/>
        <v>0</v>
      </c>
      <c r="Q607" s="215">
        <v>3.4770000000000002E-2</v>
      </c>
      <c r="R607" s="215">
        <f t="shared" si="12"/>
        <v>0.24339000000000002</v>
      </c>
      <c r="S607" s="215">
        <v>0</v>
      </c>
      <c r="T607" s="216">
        <f t="shared" si="13"/>
        <v>0</v>
      </c>
      <c r="U607" s="35"/>
      <c r="V607" s="35"/>
      <c r="W607" s="35"/>
      <c r="X607" s="35"/>
      <c r="Y607" s="35"/>
      <c r="Z607" s="35"/>
      <c r="AA607" s="35"/>
      <c r="AB607" s="35"/>
      <c r="AC607" s="35"/>
      <c r="AD607" s="35"/>
      <c r="AE607" s="35"/>
      <c r="AR607" s="217" t="s">
        <v>207</v>
      </c>
      <c r="AT607" s="217" t="s">
        <v>203</v>
      </c>
      <c r="AU607" s="217" t="s">
        <v>88</v>
      </c>
      <c r="AY607" s="18" t="s">
        <v>201</v>
      </c>
      <c r="BE607" s="218">
        <f t="shared" si="14"/>
        <v>0</v>
      </c>
      <c r="BF607" s="218">
        <f t="shared" si="15"/>
        <v>0</v>
      </c>
      <c r="BG607" s="218">
        <f t="shared" si="16"/>
        <v>0</v>
      </c>
      <c r="BH607" s="218">
        <f t="shared" si="17"/>
        <v>0</v>
      </c>
      <c r="BI607" s="218">
        <f t="shared" si="18"/>
        <v>0</v>
      </c>
      <c r="BJ607" s="18" t="s">
        <v>88</v>
      </c>
      <c r="BK607" s="218">
        <f t="shared" si="19"/>
        <v>0</v>
      </c>
      <c r="BL607" s="18" t="s">
        <v>207</v>
      </c>
      <c r="BM607" s="217" t="s">
        <v>812</v>
      </c>
    </row>
    <row r="608" spans="1:65" s="2" customFormat="1" ht="16.5" customHeight="1">
      <c r="A608" s="35"/>
      <c r="B608" s="36"/>
      <c r="C608" s="253" t="s">
        <v>813</v>
      </c>
      <c r="D608" s="253" t="s">
        <v>585</v>
      </c>
      <c r="E608" s="254" t="s">
        <v>814</v>
      </c>
      <c r="F608" s="255" t="s">
        <v>815</v>
      </c>
      <c r="G608" s="256" t="s">
        <v>366</v>
      </c>
      <c r="H608" s="257">
        <v>6</v>
      </c>
      <c r="I608" s="258"/>
      <c r="J608" s="259">
        <f t="shared" si="10"/>
        <v>0</v>
      </c>
      <c r="K608" s="260"/>
      <c r="L608" s="261"/>
      <c r="M608" s="262" t="s">
        <v>1</v>
      </c>
      <c r="N608" s="263" t="s">
        <v>42</v>
      </c>
      <c r="O608" s="72"/>
      <c r="P608" s="215">
        <f t="shared" si="11"/>
        <v>0</v>
      </c>
      <c r="Q608" s="215">
        <v>1.6799999999999999E-2</v>
      </c>
      <c r="R608" s="215">
        <f t="shared" si="12"/>
        <v>0.1008</v>
      </c>
      <c r="S608" s="215">
        <v>0</v>
      </c>
      <c r="T608" s="216">
        <f t="shared" si="13"/>
        <v>0</v>
      </c>
      <c r="U608" s="35"/>
      <c r="V608" s="35"/>
      <c r="W608" s="35"/>
      <c r="X608" s="35"/>
      <c r="Y608" s="35"/>
      <c r="Z608" s="35"/>
      <c r="AA608" s="35"/>
      <c r="AB608" s="35"/>
      <c r="AC608" s="35"/>
      <c r="AD608" s="35"/>
      <c r="AE608" s="35"/>
      <c r="AR608" s="217" t="s">
        <v>253</v>
      </c>
      <c r="AT608" s="217" t="s">
        <v>585</v>
      </c>
      <c r="AU608" s="217" t="s">
        <v>88</v>
      </c>
      <c r="AY608" s="18" t="s">
        <v>201</v>
      </c>
      <c r="BE608" s="218">
        <f t="shared" si="14"/>
        <v>0</v>
      </c>
      <c r="BF608" s="218">
        <f t="shared" si="15"/>
        <v>0</v>
      </c>
      <c r="BG608" s="218">
        <f t="shared" si="16"/>
        <v>0</v>
      </c>
      <c r="BH608" s="218">
        <f t="shared" si="17"/>
        <v>0</v>
      </c>
      <c r="BI608" s="218">
        <f t="shared" si="18"/>
        <v>0</v>
      </c>
      <c r="BJ608" s="18" t="s">
        <v>88</v>
      </c>
      <c r="BK608" s="218">
        <f t="shared" si="19"/>
        <v>0</v>
      </c>
      <c r="BL608" s="18" t="s">
        <v>207</v>
      </c>
      <c r="BM608" s="217" t="s">
        <v>816</v>
      </c>
    </row>
    <row r="609" spans="1:65" s="2" customFormat="1" ht="16.5" customHeight="1">
      <c r="A609" s="35"/>
      <c r="B609" s="36"/>
      <c r="C609" s="253" t="s">
        <v>817</v>
      </c>
      <c r="D609" s="253" t="s">
        <v>585</v>
      </c>
      <c r="E609" s="254" t="s">
        <v>818</v>
      </c>
      <c r="F609" s="255" t="s">
        <v>819</v>
      </c>
      <c r="G609" s="256" t="s">
        <v>366</v>
      </c>
      <c r="H609" s="257">
        <v>1</v>
      </c>
      <c r="I609" s="258"/>
      <c r="J609" s="259">
        <f t="shared" si="10"/>
        <v>0</v>
      </c>
      <c r="K609" s="260"/>
      <c r="L609" s="261"/>
      <c r="M609" s="262" t="s">
        <v>1</v>
      </c>
      <c r="N609" s="263" t="s">
        <v>42</v>
      </c>
      <c r="O609" s="72"/>
      <c r="P609" s="215">
        <f t="shared" si="11"/>
        <v>0</v>
      </c>
      <c r="Q609" s="215">
        <v>1.55E-2</v>
      </c>
      <c r="R609" s="215">
        <f t="shared" si="12"/>
        <v>1.55E-2</v>
      </c>
      <c r="S609" s="215">
        <v>0</v>
      </c>
      <c r="T609" s="216">
        <f t="shared" si="13"/>
        <v>0</v>
      </c>
      <c r="U609" s="35"/>
      <c r="V609" s="35"/>
      <c r="W609" s="35"/>
      <c r="X609" s="35"/>
      <c r="Y609" s="35"/>
      <c r="Z609" s="35"/>
      <c r="AA609" s="35"/>
      <c r="AB609" s="35"/>
      <c r="AC609" s="35"/>
      <c r="AD609" s="35"/>
      <c r="AE609" s="35"/>
      <c r="AR609" s="217" t="s">
        <v>253</v>
      </c>
      <c r="AT609" s="217" t="s">
        <v>585</v>
      </c>
      <c r="AU609" s="217" t="s">
        <v>88</v>
      </c>
      <c r="AY609" s="18" t="s">
        <v>201</v>
      </c>
      <c r="BE609" s="218">
        <f t="shared" si="14"/>
        <v>0</v>
      </c>
      <c r="BF609" s="218">
        <f t="shared" si="15"/>
        <v>0</v>
      </c>
      <c r="BG609" s="218">
        <f t="shared" si="16"/>
        <v>0</v>
      </c>
      <c r="BH609" s="218">
        <f t="shared" si="17"/>
        <v>0</v>
      </c>
      <c r="BI609" s="218">
        <f t="shared" si="18"/>
        <v>0</v>
      </c>
      <c r="BJ609" s="18" t="s">
        <v>88</v>
      </c>
      <c r="BK609" s="218">
        <f t="shared" si="19"/>
        <v>0</v>
      </c>
      <c r="BL609" s="18" t="s">
        <v>207</v>
      </c>
      <c r="BM609" s="217" t="s">
        <v>820</v>
      </c>
    </row>
    <row r="610" spans="1:65" s="12" customFormat="1" ht="22.9" customHeight="1">
      <c r="B610" s="189"/>
      <c r="C610" s="190"/>
      <c r="D610" s="191" t="s">
        <v>75</v>
      </c>
      <c r="E610" s="203" t="s">
        <v>259</v>
      </c>
      <c r="F610" s="203" t="s">
        <v>821</v>
      </c>
      <c r="G610" s="190"/>
      <c r="H610" s="190"/>
      <c r="I610" s="193"/>
      <c r="J610" s="204">
        <f>BK610</f>
        <v>0</v>
      </c>
      <c r="K610" s="190"/>
      <c r="L610" s="195"/>
      <c r="M610" s="196"/>
      <c r="N610" s="197"/>
      <c r="O610" s="197"/>
      <c r="P610" s="198">
        <f>SUM(P611:P653)</f>
        <v>0</v>
      </c>
      <c r="Q610" s="197"/>
      <c r="R610" s="198">
        <f>SUM(R611:R653)</f>
        <v>63.959872000000004</v>
      </c>
      <c r="S610" s="197"/>
      <c r="T610" s="199">
        <f>SUM(T611:T653)</f>
        <v>0</v>
      </c>
      <c r="AR610" s="200" t="s">
        <v>83</v>
      </c>
      <c r="AT610" s="201" t="s">
        <v>75</v>
      </c>
      <c r="AU610" s="201" t="s">
        <v>83</v>
      </c>
      <c r="AY610" s="200" t="s">
        <v>201</v>
      </c>
      <c r="BK610" s="202">
        <f>SUM(BK611:BK653)</f>
        <v>0</v>
      </c>
    </row>
    <row r="611" spans="1:65" s="2" customFormat="1" ht="27.75" customHeight="1">
      <c r="A611" s="35"/>
      <c r="B611" s="36"/>
      <c r="C611" s="205" t="s">
        <v>822</v>
      </c>
      <c r="D611" s="205" t="s">
        <v>203</v>
      </c>
      <c r="E611" s="206" t="s">
        <v>823</v>
      </c>
      <c r="F611" s="207" t="s">
        <v>824</v>
      </c>
      <c r="G611" s="208" t="s">
        <v>276</v>
      </c>
      <c r="H611" s="209">
        <v>400</v>
      </c>
      <c r="I611" s="210"/>
      <c r="J611" s="211">
        <f>ROUND(I611*H611,2)</f>
        <v>0</v>
      </c>
      <c r="K611" s="212"/>
      <c r="L611" s="40"/>
      <c r="M611" s="213" t="s">
        <v>1</v>
      </c>
      <c r="N611" s="214" t="s">
        <v>42</v>
      </c>
      <c r="O611" s="72"/>
      <c r="P611" s="215">
        <f>O611*H611</f>
        <v>0</v>
      </c>
      <c r="Q611" s="215">
        <v>2.572E-2</v>
      </c>
      <c r="R611" s="215">
        <f>Q611*H611</f>
        <v>10.288</v>
      </c>
      <c r="S611" s="215">
        <v>0</v>
      </c>
      <c r="T611" s="216">
        <f>S611*H611</f>
        <v>0</v>
      </c>
      <c r="U611" s="35"/>
      <c r="V611" s="35"/>
      <c r="W611" s="35"/>
      <c r="X611" s="35"/>
      <c r="Y611" s="35"/>
      <c r="Z611" s="35"/>
      <c r="AA611" s="35"/>
      <c r="AB611" s="35"/>
      <c r="AC611" s="35"/>
      <c r="AD611" s="35"/>
      <c r="AE611" s="35"/>
      <c r="AR611" s="217" t="s">
        <v>207</v>
      </c>
      <c r="AT611" s="217" t="s">
        <v>203</v>
      </c>
      <c r="AU611" s="217" t="s">
        <v>88</v>
      </c>
      <c r="AY611" s="18" t="s">
        <v>201</v>
      </c>
      <c r="BE611" s="218">
        <f>IF(N611="základná",J611,0)</f>
        <v>0</v>
      </c>
      <c r="BF611" s="218">
        <f>IF(N611="znížená",J611,0)</f>
        <v>0</v>
      </c>
      <c r="BG611" s="218">
        <f>IF(N611="zákl. prenesená",J611,0)</f>
        <v>0</v>
      </c>
      <c r="BH611" s="218">
        <f>IF(N611="zníž. prenesená",J611,0)</f>
        <v>0</v>
      </c>
      <c r="BI611" s="218">
        <f>IF(N611="nulová",J611,0)</f>
        <v>0</v>
      </c>
      <c r="BJ611" s="18" t="s">
        <v>88</v>
      </c>
      <c r="BK611" s="218">
        <f>ROUND(I611*H611,2)</f>
        <v>0</v>
      </c>
      <c r="BL611" s="18" t="s">
        <v>207</v>
      </c>
      <c r="BM611" s="217" t="s">
        <v>825</v>
      </c>
    </row>
    <row r="612" spans="1:65" s="13" customFormat="1">
      <c r="B612" s="219"/>
      <c r="C612" s="220"/>
      <c r="D612" s="221" t="s">
        <v>209</v>
      </c>
      <c r="E612" s="222" t="s">
        <v>1</v>
      </c>
      <c r="F612" s="223" t="s">
        <v>826</v>
      </c>
      <c r="G612" s="220"/>
      <c r="H612" s="224">
        <v>307.2</v>
      </c>
      <c r="I612" s="225"/>
      <c r="J612" s="220"/>
      <c r="K612" s="220"/>
      <c r="L612" s="226"/>
      <c r="M612" s="227"/>
      <c r="N612" s="228"/>
      <c r="O612" s="228"/>
      <c r="P612" s="228"/>
      <c r="Q612" s="228"/>
      <c r="R612" s="228"/>
      <c r="S612" s="228"/>
      <c r="T612" s="229"/>
      <c r="AT612" s="230" t="s">
        <v>209</v>
      </c>
      <c r="AU612" s="230" t="s">
        <v>88</v>
      </c>
      <c r="AV612" s="13" t="s">
        <v>88</v>
      </c>
      <c r="AW612" s="13" t="s">
        <v>31</v>
      </c>
      <c r="AX612" s="13" t="s">
        <v>76</v>
      </c>
      <c r="AY612" s="230" t="s">
        <v>201</v>
      </c>
    </row>
    <row r="613" spans="1:65" s="13" customFormat="1">
      <c r="B613" s="219"/>
      <c r="C613" s="220"/>
      <c r="D613" s="221" t="s">
        <v>209</v>
      </c>
      <c r="E613" s="222" t="s">
        <v>1</v>
      </c>
      <c r="F613" s="223" t="s">
        <v>827</v>
      </c>
      <c r="G613" s="220"/>
      <c r="H613" s="224">
        <v>84.48</v>
      </c>
      <c r="I613" s="225"/>
      <c r="J613" s="220"/>
      <c r="K613" s="220"/>
      <c r="L613" s="226"/>
      <c r="M613" s="227"/>
      <c r="N613" s="228"/>
      <c r="O613" s="228"/>
      <c r="P613" s="228"/>
      <c r="Q613" s="228"/>
      <c r="R613" s="228"/>
      <c r="S613" s="228"/>
      <c r="T613" s="229"/>
      <c r="AT613" s="230" t="s">
        <v>209</v>
      </c>
      <c r="AU613" s="230" t="s">
        <v>88</v>
      </c>
      <c r="AV613" s="13" t="s">
        <v>88</v>
      </c>
      <c r="AW613" s="13" t="s">
        <v>31</v>
      </c>
      <c r="AX613" s="13" t="s">
        <v>76</v>
      </c>
      <c r="AY613" s="230" t="s">
        <v>201</v>
      </c>
    </row>
    <row r="614" spans="1:65" s="15" customFormat="1">
      <c r="B614" s="242"/>
      <c r="C614" s="243"/>
      <c r="D614" s="221" t="s">
        <v>209</v>
      </c>
      <c r="E614" s="244" t="s">
        <v>1</v>
      </c>
      <c r="F614" s="245" t="s">
        <v>240</v>
      </c>
      <c r="G614" s="243"/>
      <c r="H614" s="246">
        <v>391.68</v>
      </c>
      <c r="I614" s="247"/>
      <c r="J614" s="243"/>
      <c r="K614" s="243"/>
      <c r="L614" s="248"/>
      <c r="M614" s="249"/>
      <c r="N614" s="250"/>
      <c r="O614" s="250"/>
      <c r="P614" s="250"/>
      <c r="Q614" s="250"/>
      <c r="R614" s="250"/>
      <c r="S614" s="250"/>
      <c r="T614" s="251"/>
      <c r="AT614" s="252" t="s">
        <v>209</v>
      </c>
      <c r="AU614" s="252" t="s">
        <v>88</v>
      </c>
      <c r="AV614" s="15" t="s">
        <v>219</v>
      </c>
      <c r="AW614" s="15" t="s">
        <v>31</v>
      </c>
      <c r="AX614" s="15" t="s">
        <v>76</v>
      </c>
      <c r="AY614" s="252" t="s">
        <v>201</v>
      </c>
    </row>
    <row r="615" spans="1:65" s="13" customFormat="1">
      <c r="B615" s="219"/>
      <c r="C615" s="220"/>
      <c r="D615" s="221" t="s">
        <v>209</v>
      </c>
      <c r="E615" s="222" t="s">
        <v>1</v>
      </c>
      <c r="F615" s="223" t="s">
        <v>828</v>
      </c>
      <c r="G615" s="220"/>
      <c r="H615" s="224">
        <v>8.32</v>
      </c>
      <c r="I615" s="225"/>
      <c r="J615" s="220"/>
      <c r="K615" s="220"/>
      <c r="L615" s="226"/>
      <c r="M615" s="227"/>
      <c r="N615" s="228"/>
      <c r="O615" s="228"/>
      <c r="P615" s="228"/>
      <c r="Q615" s="228"/>
      <c r="R615" s="228"/>
      <c r="S615" s="228"/>
      <c r="T615" s="229"/>
      <c r="AT615" s="230" t="s">
        <v>209</v>
      </c>
      <c r="AU615" s="230" t="s">
        <v>88</v>
      </c>
      <c r="AV615" s="13" t="s">
        <v>88</v>
      </c>
      <c r="AW615" s="13" t="s">
        <v>31</v>
      </c>
      <c r="AX615" s="13" t="s">
        <v>76</v>
      </c>
      <c r="AY615" s="230" t="s">
        <v>201</v>
      </c>
    </row>
    <row r="616" spans="1:65" s="14" customFormat="1">
      <c r="B616" s="231"/>
      <c r="C616" s="232"/>
      <c r="D616" s="221" t="s">
        <v>209</v>
      </c>
      <c r="E616" s="233" t="s">
        <v>1</v>
      </c>
      <c r="F616" s="234" t="s">
        <v>232</v>
      </c>
      <c r="G616" s="232"/>
      <c r="H616" s="235">
        <v>400</v>
      </c>
      <c r="I616" s="236"/>
      <c r="J616" s="232"/>
      <c r="K616" s="232"/>
      <c r="L616" s="237"/>
      <c r="M616" s="238"/>
      <c r="N616" s="239"/>
      <c r="O616" s="239"/>
      <c r="P616" s="239"/>
      <c r="Q616" s="239"/>
      <c r="R616" s="239"/>
      <c r="S616" s="239"/>
      <c r="T616" s="240"/>
      <c r="AT616" s="241" t="s">
        <v>209</v>
      </c>
      <c r="AU616" s="241" t="s">
        <v>88</v>
      </c>
      <c r="AV616" s="14" t="s">
        <v>207</v>
      </c>
      <c r="AW616" s="14" t="s">
        <v>31</v>
      </c>
      <c r="AX616" s="14" t="s">
        <v>83</v>
      </c>
      <c r="AY616" s="241" t="s">
        <v>201</v>
      </c>
    </row>
    <row r="617" spans="1:65" s="2" customFormat="1" ht="27.75" customHeight="1">
      <c r="A617" s="35"/>
      <c r="B617" s="36"/>
      <c r="C617" s="205" t="s">
        <v>829</v>
      </c>
      <c r="D617" s="205" t="s">
        <v>203</v>
      </c>
      <c r="E617" s="206" t="s">
        <v>830</v>
      </c>
      <c r="F617" s="207" t="s">
        <v>831</v>
      </c>
      <c r="G617" s="208" t="s">
        <v>276</v>
      </c>
      <c r="H617" s="209">
        <v>1200</v>
      </c>
      <c r="I617" s="210"/>
      <c r="J617" s="211">
        <f>ROUND(I617*H617,2)</f>
        <v>0</v>
      </c>
      <c r="K617" s="212"/>
      <c r="L617" s="40"/>
      <c r="M617" s="213" t="s">
        <v>1</v>
      </c>
      <c r="N617" s="214" t="s">
        <v>42</v>
      </c>
      <c r="O617" s="72"/>
      <c r="P617" s="215">
        <f>O617*H617</f>
        <v>0</v>
      </c>
      <c r="Q617" s="215">
        <v>0</v>
      </c>
      <c r="R617" s="215">
        <f>Q617*H617</f>
        <v>0</v>
      </c>
      <c r="S617" s="215">
        <v>0</v>
      </c>
      <c r="T617" s="216">
        <f>S617*H617</f>
        <v>0</v>
      </c>
      <c r="U617" s="35"/>
      <c r="V617" s="35"/>
      <c r="W617" s="35"/>
      <c r="X617" s="35"/>
      <c r="Y617" s="35"/>
      <c r="Z617" s="35"/>
      <c r="AA617" s="35"/>
      <c r="AB617" s="35"/>
      <c r="AC617" s="35"/>
      <c r="AD617" s="35"/>
      <c r="AE617" s="35"/>
      <c r="AR617" s="217" t="s">
        <v>207</v>
      </c>
      <c r="AT617" s="217" t="s">
        <v>203</v>
      </c>
      <c r="AU617" s="217" t="s">
        <v>88</v>
      </c>
      <c r="AY617" s="18" t="s">
        <v>201</v>
      </c>
      <c r="BE617" s="218">
        <f>IF(N617="základná",J617,0)</f>
        <v>0</v>
      </c>
      <c r="BF617" s="218">
        <f>IF(N617="znížená",J617,0)</f>
        <v>0</v>
      </c>
      <c r="BG617" s="218">
        <f>IF(N617="zákl. prenesená",J617,0)</f>
        <v>0</v>
      </c>
      <c r="BH617" s="218">
        <f>IF(N617="zníž. prenesená",J617,0)</f>
        <v>0</v>
      </c>
      <c r="BI617" s="218">
        <f>IF(N617="nulová",J617,0)</f>
        <v>0</v>
      </c>
      <c r="BJ617" s="18" t="s">
        <v>88</v>
      </c>
      <c r="BK617" s="218">
        <f>ROUND(I617*H617,2)</f>
        <v>0</v>
      </c>
      <c r="BL617" s="18" t="s">
        <v>207</v>
      </c>
      <c r="BM617" s="217" t="s">
        <v>832</v>
      </c>
    </row>
    <row r="618" spans="1:65" s="13" customFormat="1">
      <c r="B618" s="219"/>
      <c r="C618" s="220"/>
      <c r="D618" s="221" t="s">
        <v>209</v>
      </c>
      <c r="E618" s="222" t="s">
        <v>1</v>
      </c>
      <c r="F618" s="223" t="s">
        <v>833</v>
      </c>
      <c r="G618" s="220"/>
      <c r="H618" s="224">
        <v>1200</v>
      </c>
      <c r="I618" s="225"/>
      <c r="J618" s="220"/>
      <c r="K618" s="220"/>
      <c r="L618" s="226"/>
      <c r="M618" s="227"/>
      <c r="N618" s="228"/>
      <c r="O618" s="228"/>
      <c r="P618" s="228"/>
      <c r="Q618" s="228"/>
      <c r="R618" s="228"/>
      <c r="S618" s="228"/>
      <c r="T618" s="229"/>
      <c r="AT618" s="230" t="s">
        <v>209</v>
      </c>
      <c r="AU618" s="230" t="s">
        <v>88</v>
      </c>
      <c r="AV618" s="13" t="s">
        <v>88</v>
      </c>
      <c r="AW618" s="13" t="s">
        <v>31</v>
      </c>
      <c r="AX618" s="13" t="s">
        <v>83</v>
      </c>
      <c r="AY618" s="230" t="s">
        <v>201</v>
      </c>
    </row>
    <row r="619" spans="1:65" s="2" customFormat="1" ht="29.25" customHeight="1">
      <c r="A619" s="35"/>
      <c r="B619" s="36"/>
      <c r="C619" s="205" t="s">
        <v>834</v>
      </c>
      <c r="D619" s="205" t="s">
        <v>203</v>
      </c>
      <c r="E619" s="206" t="s">
        <v>835</v>
      </c>
      <c r="F619" s="207" t="s">
        <v>836</v>
      </c>
      <c r="G619" s="208" t="s">
        <v>276</v>
      </c>
      <c r="H619" s="209">
        <v>400</v>
      </c>
      <c r="I619" s="210"/>
      <c r="J619" s="211">
        <f>ROUND(I619*H619,2)</f>
        <v>0</v>
      </c>
      <c r="K619" s="212"/>
      <c r="L619" s="40"/>
      <c r="M619" s="213" t="s">
        <v>1</v>
      </c>
      <c r="N619" s="214" t="s">
        <v>42</v>
      </c>
      <c r="O619" s="72"/>
      <c r="P619" s="215">
        <f>O619*H619</f>
        <v>0</v>
      </c>
      <c r="Q619" s="215">
        <v>0.13283</v>
      </c>
      <c r="R619" s="215">
        <f>Q619*H619</f>
        <v>53.132000000000005</v>
      </c>
      <c r="S619" s="215">
        <v>0</v>
      </c>
      <c r="T619" s="216">
        <f>S619*H619</f>
        <v>0</v>
      </c>
      <c r="U619" s="35"/>
      <c r="V619" s="35"/>
      <c r="W619" s="35"/>
      <c r="X619" s="35"/>
      <c r="Y619" s="35"/>
      <c r="Z619" s="35"/>
      <c r="AA619" s="35"/>
      <c r="AB619" s="35"/>
      <c r="AC619" s="35"/>
      <c r="AD619" s="35"/>
      <c r="AE619" s="35"/>
      <c r="AR619" s="217" t="s">
        <v>207</v>
      </c>
      <c r="AT619" s="217" t="s">
        <v>203</v>
      </c>
      <c r="AU619" s="217" t="s">
        <v>88</v>
      </c>
      <c r="AY619" s="18" t="s">
        <v>201</v>
      </c>
      <c r="BE619" s="218">
        <f>IF(N619="základná",J619,0)</f>
        <v>0</v>
      </c>
      <c r="BF619" s="218">
        <f>IF(N619="znížená",J619,0)</f>
        <v>0</v>
      </c>
      <c r="BG619" s="218">
        <f>IF(N619="zákl. prenesená",J619,0)</f>
        <v>0</v>
      </c>
      <c r="BH619" s="218">
        <f>IF(N619="zníž. prenesená",J619,0)</f>
        <v>0</v>
      </c>
      <c r="BI619" s="218">
        <f>IF(N619="nulová",J619,0)</f>
        <v>0</v>
      </c>
      <c r="BJ619" s="18" t="s">
        <v>88</v>
      </c>
      <c r="BK619" s="218">
        <f>ROUND(I619*H619,2)</f>
        <v>0</v>
      </c>
      <c r="BL619" s="18" t="s">
        <v>207</v>
      </c>
      <c r="BM619" s="217" t="s">
        <v>837</v>
      </c>
    </row>
    <row r="620" spans="1:65" s="2" customFormat="1" ht="28.5" customHeight="1">
      <c r="A620" s="35"/>
      <c r="B620" s="36"/>
      <c r="C620" s="205" t="s">
        <v>838</v>
      </c>
      <c r="D620" s="205" t="s">
        <v>203</v>
      </c>
      <c r="E620" s="206" t="s">
        <v>839</v>
      </c>
      <c r="F620" s="207" t="s">
        <v>840</v>
      </c>
      <c r="G620" s="208" t="s">
        <v>276</v>
      </c>
      <c r="H620" s="209">
        <v>301</v>
      </c>
      <c r="I620" s="210"/>
      <c r="J620" s="211">
        <f>ROUND(I620*H620,2)</f>
        <v>0</v>
      </c>
      <c r="K620" s="212"/>
      <c r="L620" s="40"/>
      <c r="M620" s="213" t="s">
        <v>1</v>
      </c>
      <c r="N620" s="214" t="s">
        <v>42</v>
      </c>
      <c r="O620" s="72"/>
      <c r="P620" s="215">
        <f>O620*H620</f>
        <v>0</v>
      </c>
      <c r="Q620" s="215">
        <v>1.5299999999999999E-3</v>
      </c>
      <c r="R620" s="215">
        <f>Q620*H620</f>
        <v>0.46052999999999999</v>
      </c>
      <c r="S620" s="215">
        <v>0</v>
      </c>
      <c r="T620" s="216">
        <f>S620*H620</f>
        <v>0</v>
      </c>
      <c r="U620" s="35"/>
      <c r="V620" s="35"/>
      <c r="W620" s="35"/>
      <c r="X620" s="35"/>
      <c r="Y620" s="35"/>
      <c r="Z620" s="35"/>
      <c r="AA620" s="35"/>
      <c r="AB620" s="35"/>
      <c r="AC620" s="35"/>
      <c r="AD620" s="35"/>
      <c r="AE620" s="35"/>
      <c r="AR620" s="217" t="s">
        <v>207</v>
      </c>
      <c r="AT620" s="217" t="s">
        <v>203</v>
      </c>
      <c r="AU620" s="217" t="s">
        <v>88</v>
      </c>
      <c r="AY620" s="18" t="s">
        <v>201</v>
      </c>
      <c r="BE620" s="218">
        <f>IF(N620="základná",J620,0)</f>
        <v>0</v>
      </c>
      <c r="BF620" s="218">
        <f>IF(N620="znížená",J620,0)</f>
        <v>0</v>
      </c>
      <c r="BG620" s="218">
        <f>IF(N620="zákl. prenesená",J620,0)</f>
        <v>0</v>
      </c>
      <c r="BH620" s="218">
        <f>IF(N620="zníž. prenesená",J620,0)</f>
        <v>0</v>
      </c>
      <c r="BI620" s="218">
        <f>IF(N620="nulová",J620,0)</f>
        <v>0</v>
      </c>
      <c r="BJ620" s="18" t="s">
        <v>88</v>
      </c>
      <c r="BK620" s="218">
        <f>ROUND(I620*H620,2)</f>
        <v>0</v>
      </c>
      <c r="BL620" s="18" t="s">
        <v>207</v>
      </c>
      <c r="BM620" s="217" t="s">
        <v>841</v>
      </c>
    </row>
    <row r="621" spans="1:65" s="13" customFormat="1" ht="22.5">
      <c r="B621" s="219"/>
      <c r="C621" s="220"/>
      <c r="D621" s="221" t="s">
        <v>209</v>
      </c>
      <c r="E621" s="222" t="s">
        <v>1</v>
      </c>
      <c r="F621" s="223" t="s">
        <v>650</v>
      </c>
      <c r="G621" s="220"/>
      <c r="H621" s="224">
        <v>163.79</v>
      </c>
      <c r="I621" s="225"/>
      <c r="J621" s="220"/>
      <c r="K621" s="220"/>
      <c r="L621" s="226"/>
      <c r="M621" s="227"/>
      <c r="N621" s="228"/>
      <c r="O621" s="228"/>
      <c r="P621" s="228"/>
      <c r="Q621" s="228"/>
      <c r="R621" s="228"/>
      <c r="S621" s="228"/>
      <c r="T621" s="229"/>
      <c r="AT621" s="230" t="s">
        <v>209</v>
      </c>
      <c r="AU621" s="230" t="s">
        <v>88</v>
      </c>
      <c r="AV621" s="13" t="s">
        <v>88</v>
      </c>
      <c r="AW621" s="13" t="s">
        <v>31</v>
      </c>
      <c r="AX621" s="13" t="s">
        <v>76</v>
      </c>
      <c r="AY621" s="230" t="s">
        <v>201</v>
      </c>
    </row>
    <row r="622" spans="1:65" s="13" customFormat="1" ht="22.5">
      <c r="B622" s="219"/>
      <c r="C622" s="220"/>
      <c r="D622" s="221" t="s">
        <v>209</v>
      </c>
      <c r="E622" s="222" t="s">
        <v>1</v>
      </c>
      <c r="F622" s="223" t="s">
        <v>842</v>
      </c>
      <c r="G622" s="220"/>
      <c r="H622" s="224">
        <v>127.11199999999999</v>
      </c>
      <c r="I622" s="225"/>
      <c r="J622" s="220"/>
      <c r="K622" s="220"/>
      <c r="L622" s="226"/>
      <c r="M622" s="227"/>
      <c r="N622" s="228"/>
      <c r="O622" s="228"/>
      <c r="P622" s="228"/>
      <c r="Q622" s="228"/>
      <c r="R622" s="228"/>
      <c r="S622" s="228"/>
      <c r="T622" s="229"/>
      <c r="AT622" s="230" t="s">
        <v>209</v>
      </c>
      <c r="AU622" s="230" t="s">
        <v>88</v>
      </c>
      <c r="AV622" s="13" t="s">
        <v>88</v>
      </c>
      <c r="AW622" s="13" t="s">
        <v>31</v>
      </c>
      <c r="AX622" s="13" t="s">
        <v>76</v>
      </c>
      <c r="AY622" s="230" t="s">
        <v>201</v>
      </c>
    </row>
    <row r="623" spans="1:65" s="13" customFormat="1">
      <c r="B623" s="219"/>
      <c r="C623" s="220"/>
      <c r="D623" s="221" t="s">
        <v>209</v>
      </c>
      <c r="E623" s="222" t="s">
        <v>1</v>
      </c>
      <c r="F623" s="223" t="s">
        <v>792</v>
      </c>
      <c r="G623" s="220"/>
      <c r="H623" s="224">
        <v>10.1</v>
      </c>
      <c r="I623" s="225"/>
      <c r="J623" s="220"/>
      <c r="K623" s="220"/>
      <c r="L623" s="226"/>
      <c r="M623" s="227"/>
      <c r="N623" s="228"/>
      <c r="O623" s="228"/>
      <c r="P623" s="228"/>
      <c r="Q623" s="228"/>
      <c r="R623" s="228"/>
      <c r="S623" s="228"/>
      <c r="T623" s="229"/>
      <c r="AT623" s="230" t="s">
        <v>209</v>
      </c>
      <c r="AU623" s="230" t="s">
        <v>88</v>
      </c>
      <c r="AV623" s="13" t="s">
        <v>88</v>
      </c>
      <c r="AW623" s="13" t="s">
        <v>31</v>
      </c>
      <c r="AX623" s="13" t="s">
        <v>76</v>
      </c>
      <c r="AY623" s="230" t="s">
        <v>201</v>
      </c>
    </row>
    <row r="624" spans="1:65" s="15" customFormat="1">
      <c r="B624" s="242"/>
      <c r="C624" s="243"/>
      <c r="D624" s="221" t="s">
        <v>209</v>
      </c>
      <c r="E624" s="244" t="s">
        <v>1</v>
      </c>
      <c r="F624" s="245" t="s">
        <v>240</v>
      </c>
      <c r="G624" s="243"/>
      <c r="H624" s="246">
        <v>301.00200000000001</v>
      </c>
      <c r="I624" s="247"/>
      <c r="J624" s="243"/>
      <c r="K624" s="243"/>
      <c r="L624" s="248"/>
      <c r="M624" s="249"/>
      <c r="N624" s="250"/>
      <c r="O624" s="250"/>
      <c r="P624" s="250"/>
      <c r="Q624" s="250"/>
      <c r="R624" s="250"/>
      <c r="S624" s="250"/>
      <c r="T624" s="251"/>
      <c r="AT624" s="252" t="s">
        <v>209</v>
      </c>
      <c r="AU624" s="252" t="s">
        <v>88</v>
      </c>
      <c r="AV624" s="15" t="s">
        <v>219</v>
      </c>
      <c r="AW624" s="15" t="s">
        <v>31</v>
      </c>
      <c r="AX624" s="15" t="s">
        <v>76</v>
      </c>
      <c r="AY624" s="252" t="s">
        <v>201</v>
      </c>
    </row>
    <row r="625" spans="1:65" s="13" customFormat="1">
      <c r="B625" s="219"/>
      <c r="C625" s="220"/>
      <c r="D625" s="221" t="s">
        <v>209</v>
      </c>
      <c r="E625" s="222" t="s">
        <v>1</v>
      </c>
      <c r="F625" s="223" t="s">
        <v>843</v>
      </c>
      <c r="G625" s="220"/>
      <c r="H625" s="224">
        <v>-2E-3</v>
      </c>
      <c r="I625" s="225"/>
      <c r="J625" s="220"/>
      <c r="K625" s="220"/>
      <c r="L625" s="226"/>
      <c r="M625" s="227"/>
      <c r="N625" s="228"/>
      <c r="O625" s="228"/>
      <c r="P625" s="228"/>
      <c r="Q625" s="228"/>
      <c r="R625" s="228"/>
      <c r="S625" s="228"/>
      <c r="T625" s="229"/>
      <c r="AT625" s="230" t="s">
        <v>209</v>
      </c>
      <c r="AU625" s="230" t="s">
        <v>88</v>
      </c>
      <c r="AV625" s="13" t="s">
        <v>88</v>
      </c>
      <c r="AW625" s="13" t="s">
        <v>31</v>
      </c>
      <c r="AX625" s="13" t="s">
        <v>76</v>
      </c>
      <c r="AY625" s="230" t="s">
        <v>201</v>
      </c>
    </row>
    <row r="626" spans="1:65" s="14" customFormat="1">
      <c r="B626" s="231"/>
      <c r="C626" s="232"/>
      <c r="D626" s="221" t="s">
        <v>209</v>
      </c>
      <c r="E626" s="233" t="s">
        <v>1</v>
      </c>
      <c r="F626" s="234" t="s">
        <v>232</v>
      </c>
      <c r="G626" s="232"/>
      <c r="H626" s="235">
        <v>301</v>
      </c>
      <c r="I626" s="236"/>
      <c r="J626" s="232"/>
      <c r="K626" s="232"/>
      <c r="L626" s="237"/>
      <c r="M626" s="238"/>
      <c r="N626" s="239"/>
      <c r="O626" s="239"/>
      <c r="P626" s="239"/>
      <c r="Q626" s="239"/>
      <c r="R626" s="239"/>
      <c r="S626" s="239"/>
      <c r="T626" s="240"/>
      <c r="AT626" s="241" t="s">
        <v>209</v>
      </c>
      <c r="AU626" s="241" t="s">
        <v>88</v>
      </c>
      <c r="AV626" s="14" t="s">
        <v>207</v>
      </c>
      <c r="AW626" s="14" t="s">
        <v>31</v>
      </c>
      <c r="AX626" s="14" t="s">
        <v>83</v>
      </c>
      <c r="AY626" s="241" t="s">
        <v>201</v>
      </c>
    </row>
    <row r="627" spans="1:65" s="2" customFormat="1" ht="39" customHeight="1">
      <c r="A627" s="35"/>
      <c r="B627" s="36"/>
      <c r="C627" s="205" t="s">
        <v>844</v>
      </c>
      <c r="D627" s="205" t="s">
        <v>203</v>
      </c>
      <c r="E627" s="206" t="s">
        <v>845</v>
      </c>
      <c r="F627" s="207" t="s">
        <v>846</v>
      </c>
      <c r="G627" s="208" t="s">
        <v>366</v>
      </c>
      <c r="H627" s="209">
        <v>9</v>
      </c>
      <c r="I627" s="210"/>
      <c r="J627" s="211">
        <f>ROUND(I627*H627,2)</f>
        <v>0</v>
      </c>
      <c r="K627" s="212"/>
      <c r="L627" s="40"/>
      <c r="M627" s="213" t="s">
        <v>1</v>
      </c>
      <c r="N627" s="214" t="s">
        <v>42</v>
      </c>
      <c r="O627" s="72"/>
      <c r="P627" s="215">
        <f>O627*H627</f>
        <v>0</v>
      </c>
      <c r="Q627" s="215">
        <v>2.0999999999999999E-3</v>
      </c>
      <c r="R627" s="215">
        <f>Q627*H627</f>
        <v>1.89E-2</v>
      </c>
      <c r="S627" s="215">
        <v>0</v>
      </c>
      <c r="T627" s="216">
        <f>S627*H627</f>
        <v>0</v>
      </c>
      <c r="U627" s="35"/>
      <c r="V627" s="35"/>
      <c r="W627" s="35"/>
      <c r="X627" s="35"/>
      <c r="Y627" s="35"/>
      <c r="Z627" s="35"/>
      <c r="AA627" s="35"/>
      <c r="AB627" s="35"/>
      <c r="AC627" s="35"/>
      <c r="AD627" s="35"/>
      <c r="AE627" s="35"/>
      <c r="AR627" s="217" t="s">
        <v>207</v>
      </c>
      <c r="AT627" s="217" t="s">
        <v>203</v>
      </c>
      <c r="AU627" s="217" t="s">
        <v>88</v>
      </c>
      <c r="AY627" s="18" t="s">
        <v>201</v>
      </c>
      <c r="BE627" s="218">
        <f>IF(N627="základná",J627,0)</f>
        <v>0</v>
      </c>
      <c r="BF627" s="218">
        <f>IF(N627="znížená",J627,0)</f>
        <v>0</v>
      </c>
      <c r="BG627" s="218">
        <f>IF(N627="zákl. prenesená",J627,0)</f>
        <v>0</v>
      </c>
      <c r="BH627" s="218">
        <f>IF(N627="zníž. prenesená",J627,0)</f>
        <v>0</v>
      </c>
      <c r="BI627" s="218">
        <f>IF(N627="nulová",J627,0)</f>
        <v>0</v>
      </c>
      <c r="BJ627" s="18" t="s">
        <v>88</v>
      </c>
      <c r="BK627" s="218">
        <f>ROUND(I627*H627,2)</f>
        <v>0</v>
      </c>
      <c r="BL627" s="18" t="s">
        <v>207</v>
      </c>
      <c r="BM627" s="217" t="s">
        <v>847</v>
      </c>
    </row>
    <row r="628" spans="1:65" s="13" customFormat="1">
      <c r="B628" s="219"/>
      <c r="C628" s="220"/>
      <c r="D628" s="221" t="s">
        <v>209</v>
      </c>
      <c r="E628" s="222" t="s">
        <v>1</v>
      </c>
      <c r="F628" s="223" t="s">
        <v>848</v>
      </c>
      <c r="G628" s="220"/>
      <c r="H628" s="224">
        <v>9</v>
      </c>
      <c r="I628" s="225"/>
      <c r="J628" s="220"/>
      <c r="K628" s="220"/>
      <c r="L628" s="226"/>
      <c r="M628" s="227"/>
      <c r="N628" s="228"/>
      <c r="O628" s="228"/>
      <c r="P628" s="228"/>
      <c r="Q628" s="228"/>
      <c r="R628" s="228"/>
      <c r="S628" s="228"/>
      <c r="T628" s="229"/>
      <c r="AT628" s="230" t="s">
        <v>209</v>
      </c>
      <c r="AU628" s="230" t="s">
        <v>88</v>
      </c>
      <c r="AV628" s="13" t="s">
        <v>88</v>
      </c>
      <c r="AW628" s="13" t="s">
        <v>31</v>
      </c>
      <c r="AX628" s="13" t="s">
        <v>83</v>
      </c>
      <c r="AY628" s="230" t="s">
        <v>201</v>
      </c>
    </row>
    <row r="629" spans="1:65" s="2" customFormat="1" ht="45" customHeight="1">
      <c r="A629" s="35"/>
      <c r="B629" s="36"/>
      <c r="C629" s="253" t="s">
        <v>849</v>
      </c>
      <c r="D629" s="253" t="s">
        <v>585</v>
      </c>
      <c r="E629" s="254" t="s">
        <v>850</v>
      </c>
      <c r="F629" s="255" t="s">
        <v>851</v>
      </c>
      <c r="G629" s="256" t="s">
        <v>366</v>
      </c>
      <c r="H629" s="257">
        <v>3</v>
      </c>
      <c r="I629" s="258"/>
      <c r="J629" s="259">
        <f>ROUND(I629*H629,2)</f>
        <v>0</v>
      </c>
      <c r="K629" s="260"/>
      <c r="L629" s="261"/>
      <c r="M629" s="262" t="s">
        <v>1</v>
      </c>
      <c r="N629" s="263" t="s">
        <v>42</v>
      </c>
      <c r="O629" s="72"/>
      <c r="P629" s="215">
        <f>O629*H629</f>
        <v>0</v>
      </c>
      <c r="Q629" s="215">
        <v>5.28E-3</v>
      </c>
      <c r="R629" s="215">
        <f>Q629*H629</f>
        <v>1.584E-2</v>
      </c>
      <c r="S629" s="215">
        <v>0</v>
      </c>
      <c r="T629" s="216">
        <f>S629*H629</f>
        <v>0</v>
      </c>
      <c r="U629" s="35"/>
      <c r="V629" s="35"/>
      <c r="W629" s="35"/>
      <c r="X629" s="35"/>
      <c r="Y629" s="35"/>
      <c r="Z629" s="35"/>
      <c r="AA629" s="35"/>
      <c r="AB629" s="35"/>
      <c r="AC629" s="35"/>
      <c r="AD629" s="35"/>
      <c r="AE629" s="35"/>
      <c r="AR629" s="217" t="s">
        <v>253</v>
      </c>
      <c r="AT629" s="217" t="s">
        <v>585</v>
      </c>
      <c r="AU629" s="217" t="s">
        <v>88</v>
      </c>
      <c r="AY629" s="18" t="s">
        <v>201</v>
      </c>
      <c r="BE629" s="218">
        <f>IF(N629="základná",J629,0)</f>
        <v>0</v>
      </c>
      <c r="BF629" s="218">
        <f>IF(N629="znížená",J629,0)</f>
        <v>0</v>
      </c>
      <c r="BG629" s="218">
        <f>IF(N629="zákl. prenesená",J629,0)</f>
        <v>0</v>
      </c>
      <c r="BH629" s="218">
        <f>IF(N629="zníž. prenesená",J629,0)</f>
        <v>0</v>
      </c>
      <c r="BI629" s="218">
        <f>IF(N629="nulová",J629,0)</f>
        <v>0</v>
      </c>
      <c r="BJ629" s="18" t="s">
        <v>88</v>
      </c>
      <c r="BK629" s="218">
        <f>ROUND(I629*H629,2)</f>
        <v>0</v>
      </c>
      <c r="BL629" s="18" t="s">
        <v>207</v>
      </c>
      <c r="BM629" s="217" t="s">
        <v>852</v>
      </c>
    </row>
    <row r="630" spans="1:65" s="2" customFormat="1" ht="42.75" customHeight="1">
      <c r="A630" s="35"/>
      <c r="B630" s="36"/>
      <c r="C630" s="205" t="s">
        <v>853</v>
      </c>
      <c r="D630" s="205" t="s">
        <v>203</v>
      </c>
      <c r="E630" s="206" t="s">
        <v>854</v>
      </c>
      <c r="F630" s="207" t="s">
        <v>855</v>
      </c>
      <c r="G630" s="208" t="s">
        <v>366</v>
      </c>
      <c r="H630" s="209">
        <v>36</v>
      </c>
      <c r="I630" s="210"/>
      <c r="J630" s="211">
        <f>ROUND(I630*H630,2)</f>
        <v>0</v>
      </c>
      <c r="K630" s="212"/>
      <c r="L630" s="40"/>
      <c r="M630" s="213" t="s">
        <v>1</v>
      </c>
      <c r="N630" s="214" t="s">
        <v>42</v>
      </c>
      <c r="O630" s="72"/>
      <c r="P630" s="215">
        <f>O630*H630</f>
        <v>0</v>
      </c>
      <c r="Q630" s="215">
        <v>1.4999999999999999E-4</v>
      </c>
      <c r="R630" s="215">
        <f>Q630*H630</f>
        <v>5.3999999999999994E-3</v>
      </c>
      <c r="S630" s="215">
        <v>0</v>
      </c>
      <c r="T630" s="216">
        <f>S630*H630</f>
        <v>0</v>
      </c>
      <c r="U630" s="35"/>
      <c r="V630" s="35"/>
      <c r="W630" s="35"/>
      <c r="X630" s="35"/>
      <c r="Y630" s="35"/>
      <c r="Z630" s="35"/>
      <c r="AA630" s="35"/>
      <c r="AB630" s="35"/>
      <c r="AC630" s="35"/>
      <c r="AD630" s="35"/>
      <c r="AE630" s="35"/>
      <c r="AR630" s="217" t="s">
        <v>207</v>
      </c>
      <c r="AT630" s="217" t="s">
        <v>203</v>
      </c>
      <c r="AU630" s="217" t="s">
        <v>88</v>
      </c>
      <c r="AY630" s="18" t="s">
        <v>201</v>
      </c>
      <c r="BE630" s="218">
        <f>IF(N630="základná",J630,0)</f>
        <v>0</v>
      </c>
      <c r="BF630" s="218">
        <f>IF(N630="znížená",J630,0)</f>
        <v>0</v>
      </c>
      <c r="BG630" s="218">
        <f>IF(N630="zákl. prenesená",J630,0)</f>
        <v>0</v>
      </c>
      <c r="BH630" s="218">
        <f>IF(N630="zníž. prenesená",J630,0)</f>
        <v>0</v>
      </c>
      <c r="BI630" s="218">
        <f>IF(N630="nulová",J630,0)</f>
        <v>0</v>
      </c>
      <c r="BJ630" s="18" t="s">
        <v>88</v>
      </c>
      <c r="BK630" s="218">
        <f>ROUND(I630*H630,2)</f>
        <v>0</v>
      </c>
      <c r="BL630" s="18" t="s">
        <v>207</v>
      </c>
      <c r="BM630" s="217" t="s">
        <v>856</v>
      </c>
    </row>
    <row r="631" spans="1:65" s="13" customFormat="1" ht="22.5">
      <c r="B631" s="219"/>
      <c r="C631" s="220"/>
      <c r="D631" s="221" t="s">
        <v>209</v>
      </c>
      <c r="E631" s="222" t="s">
        <v>1</v>
      </c>
      <c r="F631" s="223" t="s">
        <v>857</v>
      </c>
      <c r="G631" s="220"/>
      <c r="H631" s="224">
        <v>32</v>
      </c>
      <c r="I631" s="225"/>
      <c r="J631" s="220"/>
      <c r="K631" s="220"/>
      <c r="L631" s="226"/>
      <c r="M631" s="227"/>
      <c r="N631" s="228"/>
      <c r="O631" s="228"/>
      <c r="P631" s="228"/>
      <c r="Q631" s="228"/>
      <c r="R631" s="228"/>
      <c r="S631" s="228"/>
      <c r="T631" s="229"/>
      <c r="AT631" s="230" t="s">
        <v>209</v>
      </c>
      <c r="AU631" s="230" t="s">
        <v>88</v>
      </c>
      <c r="AV631" s="13" t="s">
        <v>88</v>
      </c>
      <c r="AW631" s="13" t="s">
        <v>31</v>
      </c>
      <c r="AX631" s="13" t="s">
        <v>76</v>
      </c>
      <c r="AY631" s="230" t="s">
        <v>201</v>
      </c>
    </row>
    <row r="632" spans="1:65" s="13" customFormat="1" ht="22.5">
      <c r="B632" s="219"/>
      <c r="C632" s="220"/>
      <c r="D632" s="221" t="s">
        <v>209</v>
      </c>
      <c r="E632" s="222" t="s">
        <v>1</v>
      </c>
      <c r="F632" s="223" t="s">
        <v>858</v>
      </c>
      <c r="G632" s="220"/>
      <c r="H632" s="224">
        <v>4</v>
      </c>
      <c r="I632" s="225"/>
      <c r="J632" s="220"/>
      <c r="K632" s="220"/>
      <c r="L632" s="226"/>
      <c r="M632" s="227"/>
      <c r="N632" s="228"/>
      <c r="O632" s="228"/>
      <c r="P632" s="228"/>
      <c r="Q632" s="228"/>
      <c r="R632" s="228"/>
      <c r="S632" s="228"/>
      <c r="T632" s="229"/>
      <c r="AT632" s="230" t="s">
        <v>209</v>
      </c>
      <c r="AU632" s="230" t="s">
        <v>88</v>
      </c>
      <c r="AV632" s="13" t="s">
        <v>88</v>
      </c>
      <c r="AW632" s="13" t="s">
        <v>31</v>
      </c>
      <c r="AX632" s="13" t="s">
        <v>76</v>
      </c>
      <c r="AY632" s="230" t="s">
        <v>201</v>
      </c>
    </row>
    <row r="633" spans="1:65" s="14" customFormat="1">
      <c r="B633" s="231"/>
      <c r="C633" s="232"/>
      <c r="D633" s="221" t="s">
        <v>209</v>
      </c>
      <c r="E633" s="233" t="s">
        <v>1</v>
      </c>
      <c r="F633" s="234" t="s">
        <v>232</v>
      </c>
      <c r="G633" s="232"/>
      <c r="H633" s="235">
        <v>36</v>
      </c>
      <c r="I633" s="236"/>
      <c r="J633" s="232"/>
      <c r="K633" s="232"/>
      <c r="L633" s="237"/>
      <c r="M633" s="238"/>
      <c r="N633" s="239"/>
      <c r="O633" s="239"/>
      <c r="P633" s="239"/>
      <c r="Q633" s="239"/>
      <c r="R633" s="239"/>
      <c r="S633" s="239"/>
      <c r="T633" s="240"/>
      <c r="AT633" s="241" t="s">
        <v>209</v>
      </c>
      <c r="AU633" s="241" t="s">
        <v>88</v>
      </c>
      <c r="AV633" s="14" t="s">
        <v>207</v>
      </c>
      <c r="AW633" s="14" t="s">
        <v>31</v>
      </c>
      <c r="AX633" s="14" t="s">
        <v>83</v>
      </c>
      <c r="AY633" s="241" t="s">
        <v>201</v>
      </c>
    </row>
    <row r="634" spans="1:65" s="2" customFormat="1" ht="16.5" customHeight="1">
      <c r="A634" s="35"/>
      <c r="B634" s="36"/>
      <c r="C634" s="205" t="s">
        <v>859</v>
      </c>
      <c r="D634" s="205" t="s">
        <v>203</v>
      </c>
      <c r="E634" s="206" t="s">
        <v>860</v>
      </c>
      <c r="F634" s="207" t="s">
        <v>861</v>
      </c>
      <c r="G634" s="208" t="s">
        <v>618</v>
      </c>
      <c r="H634" s="209">
        <v>54.1</v>
      </c>
      <c r="I634" s="210"/>
      <c r="J634" s="211">
        <f>ROUND(I634*H634,2)</f>
        <v>0</v>
      </c>
      <c r="K634" s="212"/>
      <c r="L634" s="40"/>
      <c r="M634" s="213" t="s">
        <v>1</v>
      </c>
      <c r="N634" s="214" t="s">
        <v>42</v>
      </c>
      <c r="O634" s="72"/>
      <c r="P634" s="215">
        <f>O634*H634</f>
        <v>0</v>
      </c>
      <c r="Q634" s="215">
        <v>4.0000000000000002E-4</v>
      </c>
      <c r="R634" s="215">
        <f>Q634*H634</f>
        <v>2.1640000000000003E-2</v>
      </c>
      <c r="S634" s="215">
        <v>0</v>
      </c>
      <c r="T634" s="216">
        <f>S634*H634</f>
        <v>0</v>
      </c>
      <c r="U634" s="35"/>
      <c r="V634" s="35"/>
      <c r="W634" s="35"/>
      <c r="X634" s="35"/>
      <c r="Y634" s="35"/>
      <c r="Z634" s="35"/>
      <c r="AA634" s="35"/>
      <c r="AB634" s="35"/>
      <c r="AC634" s="35"/>
      <c r="AD634" s="35"/>
      <c r="AE634" s="35"/>
      <c r="AR634" s="217" t="s">
        <v>207</v>
      </c>
      <c r="AT634" s="217" t="s">
        <v>203</v>
      </c>
      <c r="AU634" s="217" t="s">
        <v>88</v>
      </c>
      <c r="AY634" s="18" t="s">
        <v>201</v>
      </c>
      <c r="BE634" s="218">
        <f>IF(N634="základná",J634,0)</f>
        <v>0</v>
      </c>
      <c r="BF634" s="218">
        <f>IF(N634="znížená",J634,0)</f>
        <v>0</v>
      </c>
      <c r="BG634" s="218">
        <f>IF(N634="zákl. prenesená",J634,0)</f>
        <v>0</v>
      </c>
      <c r="BH634" s="218">
        <f>IF(N634="zníž. prenesená",J634,0)</f>
        <v>0</v>
      </c>
      <c r="BI634" s="218">
        <f>IF(N634="nulová",J634,0)</f>
        <v>0</v>
      </c>
      <c r="BJ634" s="18" t="s">
        <v>88</v>
      </c>
      <c r="BK634" s="218">
        <f>ROUND(I634*H634,2)</f>
        <v>0</v>
      </c>
      <c r="BL634" s="18" t="s">
        <v>207</v>
      </c>
      <c r="BM634" s="217" t="s">
        <v>862</v>
      </c>
    </row>
    <row r="635" spans="1:65" s="13" customFormat="1">
      <c r="B635" s="219"/>
      <c r="C635" s="220"/>
      <c r="D635" s="221" t="s">
        <v>209</v>
      </c>
      <c r="E635" s="222" t="s">
        <v>1</v>
      </c>
      <c r="F635" s="223" t="s">
        <v>863</v>
      </c>
      <c r="G635" s="220"/>
      <c r="H635" s="224">
        <v>54.05</v>
      </c>
      <c r="I635" s="225"/>
      <c r="J635" s="220"/>
      <c r="K635" s="220"/>
      <c r="L635" s="226"/>
      <c r="M635" s="227"/>
      <c r="N635" s="228"/>
      <c r="O635" s="228"/>
      <c r="P635" s="228"/>
      <c r="Q635" s="228"/>
      <c r="R635" s="228"/>
      <c r="S635" s="228"/>
      <c r="T635" s="229"/>
      <c r="AT635" s="230" t="s">
        <v>209</v>
      </c>
      <c r="AU635" s="230" t="s">
        <v>88</v>
      </c>
      <c r="AV635" s="13" t="s">
        <v>88</v>
      </c>
      <c r="AW635" s="13" t="s">
        <v>31</v>
      </c>
      <c r="AX635" s="13" t="s">
        <v>76</v>
      </c>
      <c r="AY635" s="230" t="s">
        <v>201</v>
      </c>
    </row>
    <row r="636" spans="1:65" s="13" customFormat="1">
      <c r="B636" s="219"/>
      <c r="C636" s="220"/>
      <c r="D636" s="221" t="s">
        <v>209</v>
      </c>
      <c r="E636" s="222" t="s">
        <v>1</v>
      </c>
      <c r="F636" s="223" t="s">
        <v>637</v>
      </c>
      <c r="G636" s="220"/>
      <c r="H636" s="224">
        <v>0.05</v>
      </c>
      <c r="I636" s="225"/>
      <c r="J636" s="220"/>
      <c r="K636" s="220"/>
      <c r="L636" s="226"/>
      <c r="M636" s="227"/>
      <c r="N636" s="228"/>
      <c r="O636" s="228"/>
      <c r="P636" s="228"/>
      <c r="Q636" s="228"/>
      <c r="R636" s="228"/>
      <c r="S636" s="228"/>
      <c r="T636" s="229"/>
      <c r="AT636" s="230" t="s">
        <v>209</v>
      </c>
      <c r="AU636" s="230" t="s">
        <v>88</v>
      </c>
      <c r="AV636" s="13" t="s">
        <v>88</v>
      </c>
      <c r="AW636" s="13" t="s">
        <v>31</v>
      </c>
      <c r="AX636" s="13" t="s">
        <v>76</v>
      </c>
      <c r="AY636" s="230" t="s">
        <v>201</v>
      </c>
    </row>
    <row r="637" spans="1:65" s="14" customFormat="1">
      <c r="B637" s="231"/>
      <c r="C637" s="232"/>
      <c r="D637" s="221" t="s">
        <v>209</v>
      </c>
      <c r="E637" s="233" t="s">
        <v>1</v>
      </c>
      <c r="F637" s="234" t="s">
        <v>232</v>
      </c>
      <c r="G637" s="232"/>
      <c r="H637" s="235">
        <v>54.1</v>
      </c>
      <c r="I637" s="236"/>
      <c r="J637" s="232"/>
      <c r="K637" s="232"/>
      <c r="L637" s="237"/>
      <c r="M637" s="238"/>
      <c r="N637" s="239"/>
      <c r="O637" s="239"/>
      <c r="P637" s="239"/>
      <c r="Q637" s="239"/>
      <c r="R637" s="239"/>
      <c r="S637" s="239"/>
      <c r="T637" s="240"/>
      <c r="AT637" s="241" t="s">
        <v>209</v>
      </c>
      <c r="AU637" s="241" t="s">
        <v>88</v>
      </c>
      <c r="AV637" s="14" t="s">
        <v>207</v>
      </c>
      <c r="AW637" s="14" t="s">
        <v>31</v>
      </c>
      <c r="AX637" s="14" t="s">
        <v>83</v>
      </c>
      <c r="AY637" s="241" t="s">
        <v>201</v>
      </c>
    </row>
    <row r="638" spans="1:65" s="2" customFormat="1" ht="16.5" customHeight="1">
      <c r="A638" s="35"/>
      <c r="B638" s="36"/>
      <c r="C638" s="205" t="s">
        <v>864</v>
      </c>
      <c r="D638" s="205" t="s">
        <v>203</v>
      </c>
      <c r="E638" s="206" t="s">
        <v>865</v>
      </c>
      <c r="F638" s="207" t="s">
        <v>866</v>
      </c>
      <c r="G638" s="208" t="s">
        <v>618</v>
      </c>
      <c r="H638" s="209">
        <v>37.6</v>
      </c>
      <c r="I638" s="210"/>
      <c r="J638" s="211">
        <f>ROUND(I638*H638,2)</f>
        <v>0</v>
      </c>
      <c r="K638" s="212"/>
      <c r="L638" s="40"/>
      <c r="M638" s="213" t="s">
        <v>1</v>
      </c>
      <c r="N638" s="214" t="s">
        <v>42</v>
      </c>
      <c r="O638" s="72"/>
      <c r="P638" s="215">
        <f>O638*H638</f>
        <v>0</v>
      </c>
      <c r="Q638" s="215">
        <v>1E-4</v>
      </c>
      <c r="R638" s="215">
        <f>Q638*H638</f>
        <v>3.7600000000000003E-3</v>
      </c>
      <c r="S638" s="215">
        <v>0</v>
      </c>
      <c r="T638" s="216">
        <f>S638*H638</f>
        <v>0</v>
      </c>
      <c r="U638" s="35"/>
      <c r="V638" s="35"/>
      <c r="W638" s="35"/>
      <c r="X638" s="35"/>
      <c r="Y638" s="35"/>
      <c r="Z638" s="35"/>
      <c r="AA638" s="35"/>
      <c r="AB638" s="35"/>
      <c r="AC638" s="35"/>
      <c r="AD638" s="35"/>
      <c r="AE638" s="35"/>
      <c r="AR638" s="217" t="s">
        <v>207</v>
      </c>
      <c r="AT638" s="217" t="s">
        <v>203</v>
      </c>
      <c r="AU638" s="217" t="s">
        <v>88</v>
      </c>
      <c r="AY638" s="18" t="s">
        <v>201</v>
      </c>
      <c r="BE638" s="218">
        <f>IF(N638="základná",J638,0)</f>
        <v>0</v>
      </c>
      <c r="BF638" s="218">
        <f>IF(N638="znížená",J638,0)</f>
        <v>0</v>
      </c>
      <c r="BG638" s="218">
        <f>IF(N638="zákl. prenesená",J638,0)</f>
        <v>0</v>
      </c>
      <c r="BH638" s="218">
        <f>IF(N638="zníž. prenesená",J638,0)</f>
        <v>0</v>
      </c>
      <c r="BI638" s="218">
        <f>IF(N638="nulová",J638,0)</f>
        <v>0</v>
      </c>
      <c r="BJ638" s="18" t="s">
        <v>88</v>
      </c>
      <c r="BK638" s="218">
        <f>ROUND(I638*H638,2)</f>
        <v>0</v>
      </c>
      <c r="BL638" s="18" t="s">
        <v>207</v>
      </c>
      <c r="BM638" s="217" t="s">
        <v>867</v>
      </c>
    </row>
    <row r="639" spans="1:65" s="13" customFormat="1">
      <c r="B639" s="219"/>
      <c r="C639" s="220"/>
      <c r="D639" s="221" t="s">
        <v>209</v>
      </c>
      <c r="E639" s="222" t="s">
        <v>1</v>
      </c>
      <c r="F639" s="223" t="s">
        <v>868</v>
      </c>
      <c r="G639" s="220"/>
      <c r="H639" s="224">
        <v>17.350000000000001</v>
      </c>
      <c r="I639" s="225"/>
      <c r="J639" s="220"/>
      <c r="K639" s="220"/>
      <c r="L639" s="226"/>
      <c r="M639" s="227"/>
      <c r="N639" s="228"/>
      <c r="O639" s="228"/>
      <c r="P639" s="228"/>
      <c r="Q639" s="228"/>
      <c r="R639" s="228"/>
      <c r="S639" s="228"/>
      <c r="T639" s="229"/>
      <c r="AT639" s="230" t="s">
        <v>209</v>
      </c>
      <c r="AU639" s="230" t="s">
        <v>88</v>
      </c>
      <c r="AV639" s="13" t="s">
        <v>88</v>
      </c>
      <c r="AW639" s="13" t="s">
        <v>31</v>
      </c>
      <c r="AX639" s="13" t="s">
        <v>76</v>
      </c>
      <c r="AY639" s="230" t="s">
        <v>201</v>
      </c>
    </row>
    <row r="640" spans="1:65" s="13" customFormat="1">
      <c r="B640" s="219"/>
      <c r="C640" s="220"/>
      <c r="D640" s="221" t="s">
        <v>209</v>
      </c>
      <c r="E640" s="222" t="s">
        <v>1</v>
      </c>
      <c r="F640" s="223" t="s">
        <v>869</v>
      </c>
      <c r="G640" s="220"/>
      <c r="H640" s="224">
        <v>9.35</v>
      </c>
      <c r="I640" s="225"/>
      <c r="J640" s="220"/>
      <c r="K640" s="220"/>
      <c r="L640" s="226"/>
      <c r="M640" s="227"/>
      <c r="N640" s="228"/>
      <c r="O640" s="228"/>
      <c r="P640" s="228"/>
      <c r="Q640" s="228"/>
      <c r="R640" s="228"/>
      <c r="S640" s="228"/>
      <c r="T640" s="229"/>
      <c r="AT640" s="230" t="s">
        <v>209</v>
      </c>
      <c r="AU640" s="230" t="s">
        <v>88</v>
      </c>
      <c r="AV640" s="13" t="s">
        <v>88</v>
      </c>
      <c r="AW640" s="13" t="s">
        <v>31</v>
      </c>
      <c r="AX640" s="13" t="s">
        <v>76</v>
      </c>
      <c r="AY640" s="230" t="s">
        <v>201</v>
      </c>
    </row>
    <row r="641" spans="1:65" s="13" customFormat="1">
      <c r="B641" s="219"/>
      <c r="C641" s="220"/>
      <c r="D641" s="221" t="s">
        <v>209</v>
      </c>
      <c r="E641" s="222" t="s">
        <v>1</v>
      </c>
      <c r="F641" s="223" t="s">
        <v>870</v>
      </c>
      <c r="G641" s="220"/>
      <c r="H641" s="224">
        <v>10.9</v>
      </c>
      <c r="I641" s="225"/>
      <c r="J641" s="220"/>
      <c r="K641" s="220"/>
      <c r="L641" s="226"/>
      <c r="M641" s="227"/>
      <c r="N641" s="228"/>
      <c r="O641" s="228"/>
      <c r="P641" s="228"/>
      <c r="Q641" s="228"/>
      <c r="R641" s="228"/>
      <c r="S641" s="228"/>
      <c r="T641" s="229"/>
      <c r="AT641" s="230" t="s">
        <v>209</v>
      </c>
      <c r="AU641" s="230" t="s">
        <v>88</v>
      </c>
      <c r="AV641" s="13" t="s">
        <v>88</v>
      </c>
      <c r="AW641" s="13" t="s">
        <v>31</v>
      </c>
      <c r="AX641" s="13" t="s">
        <v>76</v>
      </c>
      <c r="AY641" s="230" t="s">
        <v>201</v>
      </c>
    </row>
    <row r="642" spans="1:65" s="14" customFormat="1">
      <c r="B642" s="231"/>
      <c r="C642" s="232"/>
      <c r="D642" s="221" t="s">
        <v>209</v>
      </c>
      <c r="E642" s="233" t="s">
        <v>1</v>
      </c>
      <c r="F642" s="234" t="s">
        <v>232</v>
      </c>
      <c r="G642" s="232"/>
      <c r="H642" s="235">
        <v>37.6</v>
      </c>
      <c r="I642" s="236"/>
      <c r="J642" s="232"/>
      <c r="K642" s="232"/>
      <c r="L642" s="237"/>
      <c r="M642" s="238"/>
      <c r="N642" s="239"/>
      <c r="O642" s="239"/>
      <c r="P642" s="239"/>
      <c r="Q642" s="239"/>
      <c r="R642" s="239"/>
      <c r="S642" s="239"/>
      <c r="T642" s="240"/>
      <c r="AT642" s="241" t="s">
        <v>209</v>
      </c>
      <c r="AU642" s="241" t="s">
        <v>88</v>
      </c>
      <c r="AV642" s="14" t="s">
        <v>207</v>
      </c>
      <c r="AW642" s="14" t="s">
        <v>31</v>
      </c>
      <c r="AX642" s="14" t="s">
        <v>83</v>
      </c>
      <c r="AY642" s="241" t="s">
        <v>201</v>
      </c>
    </row>
    <row r="643" spans="1:65" s="2" customFormat="1" ht="16.5" customHeight="1">
      <c r="A643" s="35"/>
      <c r="B643" s="36"/>
      <c r="C643" s="205" t="s">
        <v>871</v>
      </c>
      <c r="D643" s="205" t="s">
        <v>203</v>
      </c>
      <c r="E643" s="206" t="s">
        <v>872</v>
      </c>
      <c r="F643" s="207" t="s">
        <v>873</v>
      </c>
      <c r="G643" s="208" t="s">
        <v>618</v>
      </c>
      <c r="H643" s="209">
        <v>19</v>
      </c>
      <c r="I643" s="210"/>
      <c r="J643" s="211">
        <f>ROUND(I643*H643,2)</f>
        <v>0</v>
      </c>
      <c r="K643" s="212"/>
      <c r="L643" s="40"/>
      <c r="M643" s="213" t="s">
        <v>1</v>
      </c>
      <c r="N643" s="214" t="s">
        <v>42</v>
      </c>
      <c r="O643" s="72"/>
      <c r="P643" s="215">
        <f>O643*H643</f>
        <v>0</v>
      </c>
      <c r="Q643" s="215">
        <v>5.0000000000000002E-5</v>
      </c>
      <c r="R643" s="215">
        <f>Q643*H643</f>
        <v>9.5E-4</v>
      </c>
      <c r="S643" s="215">
        <v>0</v>
      </c>
      <c r="T643" s="216">
        <f>S643*H643</f>
        <v>0</v>
      </c>
      <c r="U643" s="35"/>
      <c r="V643" s="35"/>
      <c r="W643" s="35"/>
      <c r="X643" s="35"/>
      <c r="Y643" s="35"/>
      <c r="Z643" s="35"/>
      <c r="AA643" s="35"/>
      <c r="AB643" s="35"/>
      <c r="AC643" s="35"/>
      <c r="AD643" s="35"/>
      <c r="AE643" s="35"/>
      <c r="AR643" s="217" t="s">
        <v>207</v>
      </c>
      <c r="AT643" s="217" t="s">
        <v>203</v>
      </c>
      <c r="AU643" s="217" t="s">
        <v>88</v>
      </c>
      <c r="AY643" s="18" t="s">
        <v>201</v>
      </c>
      <c r="BE643" s="218">
        <f>IF(N643="základná",J643,0)</f>
        <v>0</v>
      </c>
      <c r="BF643" s="218">
        <f>IF(N643="znížená",J643,0)</f>
        <v>0</v>
      </c>
      <c r="BG643" s="218">
        <f>IF(N643="zákl. prenesená",J643,0)</f>
        <v>0</v>
      </c>
      <c r="BH643" s="218">
        <f>IF(N643="zníž. prenesená",J643,0)</f>
        <v>0</v>
      </c>
      <c r="BI643" s="218">
        <f>IF(N643="nulová",J643,0)</f>
        <v>0</v>
      </c>
      <c r="BJ643" s="18" t="s">
        <v>88</v>
      </c>
      <c r="BK643" s="218">
        <f>ROUND(I643*H643,2)</f>
        <v>0</v>
      </c>
      <c r="BL643" s="18" t="s">
        <v>207</v>
      </c>
      <c r="BM643" s="217" t="s">
        <v>874</v>
      </c>
    </row>
    <row r="644" spans="1:65" s="13" customFormat="1">
      <c r="B644" s="219"/>
      <c r="C644" s="220"/>
      <c r="D644" s="221" t="s">
        <v>209</v>
      </c>
      <c r="E644" s="222" t="s">
        <v>1</v>
      </c>
      <c r="F644" s="223" t="s">
        <v>875</v>
      </c>
      <c r="G644" s="220"/>
      <c r="H644" s="224">
        <v>17.350000000000001</v>
      </c>
      <c r="I644" s="225"/>
      <c r="J644" s="220"/>
      <c r="K644" s="220"/>
      <c r="L644" s="226"/>
      <c r="M644" s="227"/>
      <c r="N644" s="228"/>
      <c r="O644" s="228"/>
      <c r="P644" s="228"/>
      <c r="Q644" s="228"/>
      <c r="R644" s="228"/>
      <c r="S644" s="228"/>
      <c r="T644" s="229"/>
      <c r="AT644" s="230" t="s">
        <v>209</v>
      </c>
      <c r="AU644" s="230" t="s">
        <v>88</v>
      </c>
      <c r="AV644" s="13" t="s">
        <v>88</v>
      </c>
      <c r="AW644" s="13" t="s">
        <v>31</v>
      </c>
      <c r="AX644" s="13" t="s">
        <v>76</v>
      </c>
      <c r="AY644" s="230" t="s">
        <v>201</v>
      </c>
    </row>
    <row r="645" spans="1:65" s="13" customFormat="1">
      <c r="B645" s="219"/>
      <c r="C645" s="220"/>
      <c r="D645" s="221" t="s">
        <v>209</v>
      </c>
      <c r="E645" s="222" t="s">
        <v>1</v>
      </c>
      <c r="F645" s="223" t="s">
        <v>876</v>
      </c>
      <c r="G645" s="220"/>
      <c r="H645" s="224">
        <v>1.6</v>
      </c>
      <c r="I645" s="225"/>
      <c r="J645" s="220"/>
      <c r="K645" s="220"/>
      <c r="L645" s="226"/>
      <c r="M645" s="227"/>
      <c r="N645" s="228"/>
      <c r="O645" s="228"/>
      <c r="P645" s="228"/>
      <c r="Q645" s="228"/>
      <c r="R645" s="228"/>
      <c r="S645" s="228"/>
      <c r="T645" s="229"/>
      <c r="AT645" s="230" t="s">
        <v>209</v>
      </c>
      <c r="AU645" s="230" t="s">
        <v>88</v>
      </c>
      <c r="AV645" s="13" t="s">
        <v>88</v>
      </c>
      <c r="AW645" s="13" t="s">
        <v>31</v>
      </c>
      <c r="AX645" s="13" t="s">
        <v>76</v>
      </c>
      <c r="AY645" s="230" t="s">
        <v>201</v>
      </c>
    </row>
    <row r="646" spans="1:65" s="15" customFormat="1">
      <c r="B646" s="242"/>
      <c r="C646" s="243"/>
      <c r="D646" s="221" t="s">
        <v>209</v>
      </c>
      <c r="E646" s="244" t="s">
        <v>1</v>
      </c>
      <c r="F646" s="245" t="s">
        <v>240</v>
      </c>
      <c r="G646" s="243"/>
      <c r="H646" s="246">
        <v>18.95</v>
      </c>
      <c r="I646" s="247"/>
      <c r="J646" s="243"/>
      <c r="K646" s="243"/>
      <c r="L646" s="248"/>
      <c r="M646" s="249"/>
      <c r="N646" s="250"/>
      <c r="O646" s="250"/>
      <c r="P646" s="250"/>
      <c r="Q646" s="250"/>
      <c r="R646" s="250"/>
      <c r="S646" s="250"/>
      <c r="T646" s="251"/>
      <c r="AT646" s="252" t="s">
        <v>209</v>
      </c>
      <c r="AU646" s="252" t="s">
        <v>88</v>
      </c>
      <c r="AV646" s="15" t="s">
        <v>219</v>
      </c>
      <c r="AW646" s="15" t="s">
        <v>31</v>
      </c>
      <c r="AX646" s="15" t="s">
        <v>76</v>
      </c>
      <c r="AY646" s="252" t="s">
        <v>201</v>
      </c>
    </row>
    <row r="647" spans="1:65" s="13" customFormat="1">
      <c r="B647" s="219"/>
      <c r="C647" s="220"/>
      <c r="D647" s="221" t="s">
        <v>209</v>
      </c>
      <c r="E647" s="222" t="s">
        <v>1</v>
      </c>
      <c r="F647" s="223" t="s">
        <v>637</v>
      </c>
      <c r="G647" s="220"/>
      <c r="H647" s="224">
        <v>0.05</v>
      </c>
      <c r="I647" s="225"/>
      <c r="J647" s="220"/>
      <c r="K647" s="220"/>
      <c r="L647" s="226"/>
      <c r="M647" s="227"/>
      <c r="N647" s="228"/>
      <c r="O647" s="228"/>
      <c r="P647" s="228"/>
      <c r="Q647" s="228"/>
      <c r="R647" s="228"/>
      <c r="S647" s="228"/>
      <c r="T647" s="229"/>
      <c r="AT647" s="230" t="s">
        <v>209</v>
      </c>
      <c r="AU647" s="230" t="s">
        <v>88</v>
      </c>
      <c r="AV647" s="13" t="s">
        <v>88</v>
      </c>
      <c r="AW647" s="13" t="s">
        <v>31</v>
      </c>
      <c r="AX647" s="13" t="s">
        <v>76</v>
      </c>
      <c r="AY647" s="230" t="s">
        <v>201</v>
      </c>
    </row>
    <row r="648" spans="1:65" s="14" customFormat="1">
      <c r="B648" s="231"/>
      <c r="C648" s="232"/>
      <c r="D648" s="221" t="s">
        <v>209</v>
      </c>
      <c r="E648" s="233" t="s">
        <v>1</v>
      </c>
      <c r="F648" s="234" t="s">
        <v>232</v>
      </c>
      <c r="G648" s="232"/>
      <c r="H648" s="235">
        <v>19</v>
      </c>
      <c r="I648" s="236"/>
      <c r="J648" s="232"/>
      <c r="K648" s="232"/>
      <c r="L648" s="237"/>
      <c r="M648" s="238"/>
      <c r="N648" s="239"/>
      <c r="O648" s="239"/>
      <c r="P648" s="239"/>
      <c r="Q648" s="239"/>
      <c r="R648" s="239"/>
      <c r="S648" s="239"/>
      <c r="T648" s="240"/>
      <c r="AT648" s="241" t="s">
        <v>209</v>
      </c>
      <c r="AU648" s="241" t="s">
        <v>88</v>
      </c>
      <c r="AV648" s="14" t="s">
        <v>207</v>
      </c>
      <c r="AW648" s="14" t="s">
        <v>31</v>
      </c>
      <c r="AX648" s="14" t="s">
        <v>83</v>
      </c>
      <c r="AY648" s="241" t="s">
        <v>201</v>
      </c>
    </row>
    <row r="649" spans="1:65" s="2" customFormat="1" ht="31.5" customHeight="1">
      <c r="A649" s="35"/>
      <c r="B649" s="36"/>
      <c r="C649" s="205" t="s">
        <v>877</v>
      </c>
      <c r="D649" s="205" t="s">
        <v>203</v>
      </c>
      <c r="E649" s="206" t="s">
        <v>878</v>
      </c>
      <c r="F649" s="207" t="s">
        <v>879</v>
      </c>
      <c r="G649" s="208" t="s">
        <v>618</v>
      </c>
      <c r="H649" s="209">
        <v>142.80000000000001</v>
      </c>
      <c r="I649" s="210"/>
      <c r="J649" s="211">
        <f>ROUND(I649*H649,2)</f>
        <v>0</v>
      </c>
      <c r="K649" s="212"/>
      <c r="L649" s="40"/>
      <c r="M649" s="213" t="s">
        <v>1</v>
      </c>
      <c r="N649" s="214" t="s">
        <v>42</v>
      </c>
      <c r="O649" s="72"/>
      <c r="P649" s="215">
        <f>O649*H649</f>
        <v>0</v>
      </c>
      <c r="Q649" s="215">
        <v>9.0000000000000006E-5</v>
      </c>
      <c r="R649" s="215">
        <f>Q649*H649</f>
        <v>1.2852000000000002E-2</v>
      </c>
      <c r="S649" s="215">
        <v>0</v>
      </c>
      <c r="T649" s="216">
        <f>S649*H649</f>
        <v>0</v>
      </c>
      <c r="U649" s="35"/>
      <c r="V649" s="35"/>
      <c r="W649" s="35"/>
      <c r="X649" s="35"/>
      <c r="Y649" s="35"/>
      <c r="Z649" s="35"/>
      <c r="AA649" s="35"/>
      <c r="AB649" s="35"/>
      <c r="AC649" s="35"/>
      <c r="AD649" s="35"/>
      <c r="AE649" s="35"/>
      <c r="AR649" s="217" t="s">
        <v>207</v>
      </c>
      <c r="AT649" s="217" t="s">
        <v>203</v>
      </c>
      <c r="AU649" s="217" t="s">
        <v>88</v>
      </c>
      <c r="AY649" s="18" t="s">
        <v>201</v>
      </c>
      <c r="BE649" s="218">
        <f>IF(N649="základná",J649,0)</f>
        <v>0</v>
      </c>
      <c r="BF649" s="218">
        <f>IF(N649="znížená",J649,0)</f>
        <v>0</v>
      </c>
      <c r="BG649" s="218">
        <f>IF(N649="zákl. prenesená",J649,0)</f>
        <v>0</v>
      </c>
      <c r="BH649" s="218">
        <f>IF(N649="zníž. prenesená",J649,0)</f>
        <v>0</v>
      </c>
      <c r="BI649" s="218">
        <f>IF(N649="nulová",J649,0)</f>
        <v>0</v>
      </c>
      <c r="BJ649" s="18" t="s">
        <v>88</v>
      </c>
      <c r="BK649" s="218">
        <f>ROUND(I649*H649,2)</f>
        <v>0</v>
      </c>
      <c r="BL649" s="18" t="s">
        <v>207</v>
      </c>
      <c r="BM649" s="217" t="s">
        <v>880</v>
      </c>
    </row>
    <row r="650" spans="1:65" s="13" customFormat="1">
      <c r="B650" s="219"/>
      <c r="C650" s="220"/>
      <c r="D650" s="221" t="s">
        <v>209</v>
      </c>
      <c r="E650" s="222" t="s">
        <v>1</v>
      </c>
      <c r="F650" s="223" t="s">
        <v>881</v>
      </c>
      <c r="G650" s="220"/>
      <c r="H650" s="224">
        <v>24</v>
      </c>
      <c r="I650" s="225"/>
      <c r="J650" s="220"/>
      <c r="K650" s="220"/>
      <c r="L650" s="226"/>
      <c r="M650" s="227"/>
      <c r="N650" s="228"/>
      <c r="O650" s="228"/>
      <c r="P650" s="228"/>
      <c r="Q650" s="228"/>
      <c r="R650" s="228"/>
      <c r="S650" s="228"/>
      <c r="T650" s="229"/>
      <c r="AT650" s="230" t="s">
        <v>209</v>
      </c>
      <c r="AU650" s="230" t="s">
        <v>88</v>
      </c>
      <c r="AV650" s="13" t="s">
        <v>88</v>
      </c>
      <c r="AW650" s="13" t="s">
        <v>31</v>
      </c>
      <c r="AX650" s="13" t="s">
        <v>76</v>
      </c>
      <c r="AY650" s="230" t="s">
        <v>201</v>
      </c>
    </row>
    <row r="651" spans="1:65" s="13" customFormat="1">
      <c r="B651" s="219"/>
      <c r="C651" s="220"/>
      <c r="D651" s="221" t="s">
        <v>209</v>
      </c>
      <c r="E651" s="222" t="s">
        <v>1</v>
      </c>
      <c r="F651" s="223" t="s">
        <v>882</v>
      </c>
      <c r="G651" s="220"/>
      <c r="H651" s="224">
        <v>78.2</v>
      </c>
      <c r="I651" s="225"/>
      <c r="J651" s="220"/>
      <c r="K651" s="220"/>
      <c r="L651" s="226"/>
      <c r="M651" s="227"/>
      <c r="N651" s="228"/>
      <c r="O651" s="228"/>
      <c r="P651" s="228"/>
      <c r="Q651" s="228"/>
      <c r="R651" s="228"/>
      <c r="S651" s="228"/>
      <c r="T651" s="229"/>
      <c r="AT651" s="230" t="s">
        <v>209</v>
      </c>
      <c r="AU651" s="230" t="s">
        <v>88</v>
      </c>
      <c r="AV651" s="13" t="s">
        <v>88</v>
      </c>
      <c r="AW651" s="13" t="s">
        <v>31</v>
      </c>
      <c r="AX651" s="13" t="s">
        <v>76</v>
      </c>
      <c r="AY651" s="230" t="s">
        <v>201</v>
      </c>
    </row>
    <row r="652" spans="1:65" s="13" customFormat="1">
      <c r="B652" s="219"/>
      <c r="C652" s="220"/>
      <c r="D652" s="221" t="s">
        <v>209</v>
      </c>
      <c r="E652" s="222" t="s">
        <v>1</v>
      </c>
      <c r="F652" s="223" t="s">
        <v>883</v>
      </c>
      <c r="G652" s="220"/>
      <c r="H652" s="224">
        <v>40.6</v>
      </c>
      <c r="I652" s="225"/>
      <c r="J652" s="220"/>
      <c r="K652" s="220"/>
      <c r="L652" s="226"/>
      <c r="M652" s="227"/>
      <c r="N652" s="228"/>
      <c r="O652" s="228"/>
      <c r="P652" s="228"/>
      <c r="Q652" s="228"/>
      <c r="R652" s="228"/>
      <c r="S652" s="228"/>
      <c r="T652" s="229"/>
      <c r="AT652" s="230" t="s">
        <v>209</v>
      </c>
      <c r="AU652" s="230" t="s">
        <v>88</v>
      </c>
      <c r="AV652" s="13" t="s">
        <v>88</v>
      </c>
      <c r="AW652" s="13" t="s">
        <v>31</v>
      </c>
      <c r="AX652" s="13" t="s">
        <v>76</v>
      </c>
      <c r="AY652" s="230" t="s">
        <v>201</v>
      </c>
    </row>
    <row r="653" spans="1:65" s="14" customFormat="1">
      <c r="B653" s="231"/>
      <c r="C653" s="232"/>
      <c r="D653" s="221" t="s">
        <v>209</v>
      </c>
      <c r="E653" s="233" t="s">
        <v>1</v>
      </c>
      <c r="F653" s="234" t="s">
        <v>232</v>
      </c>
      <c r="G653" s="232"/>
      <c r="H653" s="235">
        <v>142.80000000000001</v>
      </c>
      <c r="I653" s="236"/>
      <c r="J653" s="232"/>
      <c r="K653" s="232"/>
      <c r="L653" s="237"/>
      <c r="M653" s="238"/>
      <c r="N653" s="239"/>
      <c r="O653" s="239"/>
      <c r="P653" s="239"/>
      <c r="Q653" s="239"/>
      <c r="R653" s="239"/>
      <c r="S653" s="239"/>
      <c r="T653" s="240"/>
      <c r="AT653" s="241" t="s">
        <v>209</v>
      </c>
      <c r="AU653" s="241" t="s">
        <v>88</v>
      </c>
      <c r="AV653" s="14" t="s">
        <v>207</v>
      </c>
      <c r="AW653" s="14" t="s">
        <v>31</v>
      </c>
      <c r="AX653" s="14" t="s">
        <v>83</v>
      </c>
      <c r="AY653" s="241" t="s">
        <v>201</v>
      </c>
    </row>
    <row r="654" spans="1:65" s="12" customFormat="1" ht="22.9" customHeight="1">
      <c r="B654" s="189"/>
      <c r="C654" s="190"/>
      <c r="D654" s="191" t="s">
        <v>75</v>
      </c>
      <c r="E654" s="203" t="s">
        <v>871</v>
      </c>
      <c r="F654" s="203" t="s">
        <v>884</v>
      </c>
      <c r="G654" s="190"/>
      <c r="H654" s="190"/>
      <c r="I654" s="193"/>
      <c r="J654" s="204">
        <f>BK654</f>
        <v>0</v>
      </c>
      <c r="K654" s="190"/>
      <c r="L654" s="195"/>
      <c r="M654" s="196"/>
      <c r="N654" s="197"/>
      <c r="O654" s="197"/>
      <c r="P654" s="198">
        <f>P655</f>
        <v>0</v>
      </c>
      <c r="Q654" s="197"/>
      <c r="R654" s="198">
        <f>R655</f>
        <v>0</v>
      </c>
      <c r="S654" s="197"/>
      <c r="T654" s="199">
        <f>T655</f>
        <v>0</v>
      </c>
      <c r="AR654" s="200" t="s">
        <v>83</v>
      </c>
      <c r="AT654" s="201" t="s">
        <v>75</v>
      </c>
      <c r="AU654" s="201" t="s">
        <v>83</v>
      </c>
      <c r="AY654" s="200" t="s">
        <v>201</v>
      </c>
      <c r="BK654" s="202">
        <f>BK655</f>
        <v>0</v>
      </c>
    </row>
    <row r="655" spans="1:65" s="2" customFormat="1" ht="28.5" customHeight="1">
      <c r="A655" s="35"/>
      <c r="B655" s="36"/>
      <c r="C655" s="205" t="s">
        <v>885</v>
      </c>
      <c r="D655" s="205" t="s">
        <v>203</v>
      </c>
      <c r="E655" s="206" t="s">
        <v>886</v>
      </c>
      <c r="F655" s="207" t="s">
        <v>887</v>
      </c>
      <c r="G655" s="208" t="s">
        <v>329</v>
      </c>
      <c r="H655" s="209">
        <v>699.44500000000005</v>
      </c>
      <c r="I655" s="210"/>
      <c r="J655" s="211">
        <f>ROUND(I655*H655,2)</f>
        <v>0</v>
      </c>
      <c r="K655" s="212"/>
      <c r="L655" s="40"/>
      <c r="M655" s="213" t="s">
        <v>1</v>
      </c>
      <c r="N655" s="214" t="s">
        <v>42</v>
      </c>
      <c r="O655" s="72"/>
      <c r="P655" s="215">
        <f>O655*H655</f>
        <v>0</v>
      </c>
      <c r="Q655" s="215">
        <v>0</v>
      </c>
      <c r="R655" s="215">
        <f>Q655*H655</f>
        <v>0</v>
      </c>
      <c r="S655" s="215">
        <v>0</v>
      </c>
      <c r="T655" s="216">
        <f>S655*H655</f>
        <v>0</v>
      </c>
      <c r="U655" s="35"/>
      <c r="V655" s="35"/>
      <c r="W655" s="35"/>
      <c r="X655" s="35"/>
      <c r="Y655" s="35"/>
      <c r="Z655" s="35"/>
      <c r="AA655" s="35"/>
      <c r="AB655" s="35"/>
      <c r="AC655" s="35"/>
      <c r="AD655" s="35"/>
      <c r="AE655" s="35"/>
      <c r="AR655" s="217" t="s">
        <v>207</v>
      </c>
      <c r="AT655" s="217" t="s">
        <v>203</v>
      </c>
      <c r="AU655" s="217" t="s">
        <v>88</v>
      </c>
      <c r="AY655" s="18" t="s">
        <v>201</v>
      </c>
      <c r="BE655" s="218">
        <f>IF(N655="základná",J655,0)</f>
        <v>0</v>
      </c>
      <c r="BF655" s="218">
        <f>IF(N655="znížená",J655,0)</f>
        <v>0</v>
      </c>
      <c r="BG655" s="218">
        <f>IF(N655="zákl. prenesená",J655,0)</f>
        <v>0</v>
      </c>
      <c r="BH655" s="218">
        <f>IF(N655="zníž. prenesená",J655,0)</f>
        <v>0</v>
      </c>
      <c r="BI655" s="218">
        <f>IF(N655="nulová",J655,0)</f>
        <v>0</v>
      </c>
      <c r="BJ655" s="18" t="s">
        <v>88</v>
      </c>
      <c r="BK655" s="218">
        <f>ROUND(I655*H655,2)</f>
        <v>0</v>
      </c>
      <c r="BL655" s="18" t="s">
        <v>207</v>
      </c>
      <c r="BM655" s="217" t="s">
        <v>888</v>
      </c>
    </row>
    <row r="656" spans="1:65" s="12" customFormat="1" ht="25.9" customHeight="1">
      <c r="B656" s="189"/>
      <c r="C656" s="190"/>
      <c r="D656" s="191" t="s">
        <v>75</v>
      </c>
      <c r="E656" s="192" t="s">
        <v>889</v>
      </c>
      <c r="F656" s="192" t="s">
        <v>890</v>
      </c>
      <c r="G656" s="190"/>
      <c r="H656" s="190"/>
      <c r="I656" s="193"/>
      <c r="J656" s="194">
        <f>BK656</f>
        <v>0</v>
      </c>
      <c r="K656" s="190"/>
      <c r="L656" s="195"/>
      <c r="M656" s="196"/>
      <c r="N656" s="197"/>
      <c r="O656" s="197"/>
      <c r="P656" s="198">
        <f>P657+P677+P691+P750+P754+P839+P894+P923+P952+P1043+P1088+P1119+P1160+P1221+P1247+P1259+P1293</f>
        <v>0</v>
      </c>
      <c r="Q656" s="197"/>
      <c r="R656" s="198">
        <f>R657+R677+R691+R750+R754+R839+R894+R923+R952+R1043+R1088+R1119+R1160+R1221+R1247+R1259+R1293</f>
        <v>65.371890080000014</v>
      </c>
      <c r="S656" s="197"/>
      <c r="T656" s="199">
        <f>T657+T677+T691+T750+T754+T839+T894+T923+T952+T1043+T1088+T1119+T1160+T1221+T1247+T1259+T1293</f>
        <v>0</v>
      </c>
      <c r="AR656" s="200" t="s">
        <v>88</v>
      </c>
      <c r="AT656" s="201" t="s">
        <v>75</v>
      </c>
      <c r="AU656" s="201" t="s">
        <v>76</v>
      </c>
      <c r="AY656" s="200" t="s">
        <v>201</v>
      </c>
      <c r="BK656" s="202">
        <f>BK657+BK677+BK691+BK750+BK754+BK839+BK894+BK923+BK952+BK1043+BK1088+BK1119+BK1160+BK1221+BK1247+BK1259+BK1293</f>
        <v>0</v>
      </c>
    </row>
    <row r="657" spans="1:65" s="12" customFormat="1" ht="22.9" customHeight="1">
      <c r="B657" s="189"/>
      <c r="C657" s="190"/>
      <c r="D657" s="191" t="s">
        <v>75</v>
      </c>
      <c r="E657" s="203" t="s">
        <v>891</v>
      </c>
      <c r="F657" s="203" t="s">
        <v>892</v>
      </c>
      <c r="G657" s="190"/>
      <c r="H657" s="190"/>
      <c r="I657" s="193"/>
      <c r="J657" s="204">
        <f>BK657</f>
        <v>0</v>
      </c>
      <c r="K657" s="190"/>
      <c r="L657" s="195"/>
      <c r="M657" s="196"/>
      <c r="N657" s="197"/>
      <c r="O657" s="197"/>
      <c r="P657" s="198">
        <f>SUM(P658:P676)</f>
        <v>0</v>
      </c>
      <c r="Q657" s="197"/>
      <c r="R657" s="198">
        <f>SUM(R658:R676)</f>
        <v>1.644358</v>
      </c>
      <c r="S657" s="197"/>
      <c r="T657" s="199">
        <f>SUM(T658:T676)</f>
        <v>0</v>
      </c>
      <c r="AR657" s="200" t="s">
        <v>88</v>
      </c>
      <c r="AT657" s="201" t="s">
        <v>75</v>
      </c>
      <c r="AU657" s="201" t="s">
        <v>83</v>
      </c>
      <c r="AY657" s="200" t="s">
        <v>201</v>
      </c>
      <c r="BK657" s="202">
        <f>SUM(BK658:BK676)</f>
        <v>0</v>
      </c>
    </row>
    <row r="658" spans="1:65" s="2" customFormat="1" ht="33.75" customHeight="1">
      <c r="A658" s="35"/>
      <c r="B658" s="36"/>
      <c r="C658" s="205" t="s">
        <v>893</v>
      </c>
      <c r="D658" s="205" t="s">
        <v>203</v>
      </c>
      <c r="E658" s="206" t="s">
        <v>894</v>
      </c>
      <c r="F658" s="207" t="s">
        <v>895</v>
      </c>
      <c r="G658" s="208" t="s">
        <v>276</v>
      </c>
      <c r="H658" s="209">
        <v>241.2</v>
      </c>
      <c r="I658" s="210"/>
      <c r="J658" s="211">
        <f>ROUND(I658*H658,2)</f>
        <v>0</v>
      </c>
      <c r="K658" s="212"/>
      <c r="L658" s="40"/>
      <c r="M658" s="213" t="s">
        <v>1</v>
      </c>
      <c r="N658" s="214" t="s">
        <v>42</v>
      </c>
      <c r="O658" s="72"/>
      <c r="P658" s="215">
        <f>O658*H658</f>
        <v>0</v>
      </c>
      <c r="Q658" s="215">
        <v>0</v>
      </c>
      <c r="R658" s="215">
        <f>Q658*H658</f>
        <v>0</v>
      </c>
      <c r="S658" s="215">
        <v>0</v>
      </c>
      <c r="T658" s="216">
        <f>S658*H658</f>
        <v>0</v>
      </c>
      <c r="U658" s="35"/>
      <c r="V658" s="35"/>
      <c r="W658" s="35"/>
      <c r="X658" s="35"/>
      <c r="Y658" s="35"/>
      <c r="Z658" s="35"/>
      <c r="AA658" s="35"/>
      <c r="AB658" s="35"/>
      <c r="AC658" s="35"/>
      <c r="AD658" s="35"/>
      <c r="AE658" s="35"/>
      <c r="AR658" s="217" t="s">
        <v>308</v>
      </c>
      <c r="AT658" s="217" t="s">
        <v>203</v>
      </c>
      <c r="AU658" s="217" t="s">
        <v>88</v>
      </c>
      <c r="AY658" s="18" t="s">
        <v>201</v>
      </c>
      <c r="BE658" s="218">
        <f>IF(N658="základná",J658,0)</f>
        <v>0</v>
      </c>
      <c r="BF658" s="218">
        <f>IF(N658="znížená",J658,0)</f>
        <v>0</v>
      </c>
      <c r="BG658" s="218">
        <f>IF(N658="zákl. prenesená",J658,0)</f>
        <v>0</v>
      </c>
      <c r="BH658" s="218">
        <f>IF(N658="zníž. prenesená",J658,0)</f>
        <v>0</v>
      </c>
      <c r="BI658" s="218">
        <f>IF(N658="nulová",J658,0)</f>
        <v>0</v>
      </c>
      <c r="BJ658" s="18" t="s">
        <v>88</v>
      </c>
      <c r="BK658" s="218">
        <f>ROUND(I658*H658,2)</f>
        <v>0</v>
      </c>
      <c r="BL658" s="18" t="s">
        <v>308</v>
      </c>
      <c r="BM658" s="217" t="s">
        <v>896</v>
      </c>
    </row>
    <row r="659" spans="1:65" s="13" customFormat="1">
      <c r="B659" s="219"/>
      <c r="C659" s="220"/>
      <c r="D659" s="221" t="s">
        <v>209</v>
      </c>
      <c r="E659" s="222" t="s">
        <v>1</v>
      </c>
      <c r="F659" s="223" t="s">
        <v>897</v>
      </c>
      <c r="G659" s="220"/>
      <c r="H659" s="224">
        <v>241.2</v>
      </c>
      <c r="I659" s="225"/>
      <c r="J659" s="220"/>
      <c r="K659" s="220"/>
      <c r="L659" s="226"/>
      <c r="M659" s="227"/>
      <c r="N659" s="228"/>
      <c r="O659" s="228"/>
      <c r="P659" s="228"/>
      <c r="Q659" s="228"/>
      <c r="R659" s="228"/>
      <c r="S659" s="228"/>
      <c r="T659" s="229"/>
      <c r="AT659" s="230" t="s">
        <v>209</v>
      </c>
      <c r="AU659" s="230" t="s">
        <v>88</v>
      </c>
      <c r="AV659" s="13" t="s">
        <v>88</v>
      </c>
      <c r="AW659" s="13" t="s">
        <v>31</v>
      </c>
      <c r="AX659" s="13" t="s">
        <v>83</v>
      </c>
      <c r="AY659" s="230" t="s">
        <v>201</v>
      </c>
    </row>
    <row r="660" spans="1:65" s="2" customFormat="1" ht="16.5" customHeight="1">
      <c r="A660" s="35"/>
      <c r="B660" s="36"/>
      <c r="C660" s="253" t="s">
        <v>898</v>
      </c>
      <c r="D660" s="253" t="s">
        <v>585</v>
      </c>
      <c r="E660" s="254" t="s">
        <v>899</v>
      </c>
      <c r="F660" s="255" t="s">
        <v>900</v>
      </c>
      <c r="G660" s="256" t="s">
        <v>329</v>
      </c>
      <c r="H660" s="257">
        <v>7.1999999999999995E-2</v>
      </c>
      <c r="I660" s="258"/>
      <c r="J660" s="259">
        <f>ROUND(I660*H660,2)</f>
        <v>0</v>
      </c>
      <c r="K660" s="260"/>
      <c r="L660" s="261"/>
      <c r="M660" s="262" t="s">
        <v>1</v>
      </c>
      <c r="N660" s="263" t="s">
        <v>42</v>
      </c>
      <c r="O660" s="72"/>
      <c r="P660" s="215">
        <f>O660*H660</f>
        <v>0</v>
      </c>
      <c r="Q660" s="215">
        <v>1</v>
      </c>
      <c r="R660" s="215">
        <f>Q660*H660</f>
        <v>7.1999999999999995E-2</v>
      </c>
      <c r="S660" s="215">
        <v>0</v>
      </c>
      <c r="T660" s="216">
        <f>S660*H660</f>
        <v>0</v>
      </c>
      <c r="U660" s="35"/>
      <c r="V660" s="35"/>
      <c r="W660" s="35"/>
      <c r="X660" s="35"/>
      <c r="Y660" s="35"/>
      <c r="Z660" s="35"/>
      <c r="AA660" s="35"/>
      <c r="AB660" s="35"/>
      <c r="AC660" s="35"/>
      <c r="AD660" s="35"/>
      <c r="AE660" s="35"/>
      <c r="AR660" s="217" t="s">
        <v>426</v>
      </c>
      <c r="AT660" s="217" t="s">
        <v>585</v>
      </c>
      <c r="AU660" s="217" t="s">
        <v>88</v>
      </c>
      <c r="AY660" s="18" t="s">
        <v>201</v>
      </c>
      <c r="BE660" s="218">
        <f>IF(N660="základná",J660,0)</f>
        <v>0</v>
      </c>
      <c r="BF660" s="218">
        <f>IF(N660="znížená",J660,0)</f>
        <v>0</v>
      </c>
      <c r="BG660" s="218">
        <f>IF(N660="zákl. prenesená",J660,0)</f>
        <v>0</v>
      </c>
      <c r="BH660" s="218">
        <f>IF(N660="zníž. prenesená",J660,0)</f>
        <v>0</v>
      </c>
      <c r="BI660" s="218">
        <f>IF(N660="nulová",J660,0)</f>
        <v>0</v>
      </c>
      <c r="BJ660" s="18" t="s">
        <v>88</v>
      </c>
      <c r="BK660" s="218">
        <f>ROUND(I660*H660,2)</f>
        <v>0</v>
      </c>
      <c r="BL660" s="18" t="s">
        <v>308</v>
      </c>
      <c r="BM660" s="217" t="s">
        <v>901</v>
      </c>
    </row>
    <row r="661" spans="1:65" s="13" customFormat="1">
      <c r="B661" s="219"/>
      <c r="C661" s="220"/>
      <c r="D661" s="221" t="s">
        <v>209</v>
      </c>
      <c r="E661" s="222" t="s">
        <v>1</v>
      </c>
      <c r="F661" s="223" t="s">
        <v>902</v>
      </c>
      <c r="G661" s="220"/>
      <c r="H661" s="224">
        <v>7.1999999999999995E-2</v>
      </c>
      <c r="I661" s="225"/>
      <c r="J661" s="220"/>
      <c r="K661" s="220"/>
      <c r="L661" s="226"/>
      <c r="M661" s="227"/>
      <c r="N661" s="228"/>
      <c r="O661" s="228"/>
      <c r="P661" s="228"/>
      <c r="Q661" s="228"/>
      <c r="R661" s="228"/>
      <c r="S661" s="228"/>
      <c r="T661" s="229"/>
      <c r="AT661" s="230" t="s">
        <v>209</v>
      </c>
      <c r="AU661" s="230" t="s">
        <v>88</v>
      </c>
      <c r="AV661" s="13" t="s">
        <v>88</v>
      </c>
      <c r="AW661" s="13" t="s">
        <v>31</v>
      </c>
      <c r="AX661" s="13" t="s">
        <v>83</v>
      </c>
      <c r="AY661" s="230" t="s">
        <v>201</v>
      </c>
    </row>
    <row r="662" spans="1:65" s="2" customFormat="1" ht="30" customHeight="1">
      <c r="A662" s="35"/>
      <c r="B662" s="36"/>
      <c r="C662" s="205" t="s">
        <v>903</v>
      </c>
      <c r="D662" s="205" t="s">
        <v>203</v>
      </c>
      <c r="E662" s="206" t="s">
        <v>904</v>
      </c>
      <c r="F662" s="207" t="s">
        <v>905</v>
      </c>
      <c r="G662" s="208" t="s">
        <v>276</v>
      </c>
      <c r="H662" s="209">
        <v>44</v>
      </c>
      <c r="I662" s="210"/>
      <c r="J662" s="211">
        <f>ROUND(I662*H662,2)</f>
        <v>0</v>
      </c>
      <c r="K662" s="212"/>
      <c r="L662" s="40"/>
      <c r="M662" s="213" t="s">
        <v>1</v>
      </c>
      <c r="N662" s="214" t="s">
        <v>42</v>
      </c>
      <c r="O662" s="72"/>
      <c r="P662" s="215">
        <f>O662*H662</f>
        <v>0</v>
      </c>
      <c r="Q662" s="215">
        <v>0</v>
      </c>
      <c r="R662" s="215">
        <f>Q662*H662</f>
        <v>0</v>
      </c>
      <c r="S662" s="215">
        <v>0</v>
      </c>
      <c r="T662" s="216">
        <f>S662*H662</f>
        <v>0</v>
      </c>
      <c r="U662" s="35"/>
      <c r="V662" s="35"/>
      <c r="W662" s="35"/>
      <c r="X662" s="35"/>
      <c r="Y662" s="35"/>
      <c r="Z662" s="35"/>
      <c r="AA662" s="35"/>
      <c r="AB662" s="35"/>
      <c r="AC662" s="35"/>
      <c r="AD662" s="35"/>
      <c r="AE662" s="35"/>
      <c r="AR662" s="217" t="s">
        <v>308</v>
      </c>
      <c r="AT662" s="217" t="s">
        <v>203</v>
      </c>
      <c r="AU662" s="217" t="s">
        <v>88</v>
      </c>
      <c r="AY662" s="18" t="s">
        <v>201</v>
      </c>
      <c r="BE662" s="218">
        <f>IF(N662="základná",J662,0)</f>
        <v>0</v>
      </c>
      <c r="BF662" s="218">
        <f>IF(N662="znížená",J662,0)</f>
        <v>0</v>
      </c>
      <c r="BG662" s="218">
        <f>IF(N662="zákl. prenesená",J662,0)</f>
        <v>0</v>
      </c>
      <c r="BH662" s="218">
        <f>IF(N662="zníž. prenesená",J662,0)</f>
        <v>0</v>
      </c>
      <c r="BI662" s="218">
        <f>IF(N662="nulová",J662,0)</f>
        <v>0</v>
      </c>
      <c r="BJ662" s="18" t="s">
        <v>88</v>
      </c>
      <c r="BK662" s="218">
        <f>ROUND(I662*H662,2)</f>
        <v>0</v>
      </c>
      <c r="BL662" s="18" t="s">
        <v>308</v>
      </c>
      <c r="BM662" s="217" t="s">
        <v>906</v>
      </c>
    </row>
    <row r="663" spans="1:65" s="13" customFormat="1">
      <c r="B663" s="219"/>
      <c r="C663" s="220"/>
      <c r="D663" s="221" t="s">
        <v>209</v>
      </c>
      <c r="E663" s="222" t="s">
        <v>1</v>
      </c>
      <c r="F663" s="223" t="s">
        <v>907</v>
      </c>
      <c r="G663" s="220"/>
      <c r="H663" s="224">
        <v>43.96</v>
      </c>
      <c r="I663" s="225"/>
      <c r="J663" s="220"/>
      <c r="K663" s="220"/>
      <c r="L663" s="226"/>
      <c r="M663" s="227"/>
      <c r="N663" s="228"/>
      <c r="O663" s="228"/>
      <c r="P663" s="228"/>
      <c r="Q663" s="228"/>
      <c r="R663" s="228"/>
      <c r="S663" s="228"/>
      <c r="T663" s="229"/>
      <c r="AT663" s="230" t="s">
        <v>209</v>
      </c>
      <c r="AU663" s="230" t="s">
        <v>88</v>
      </c>
      <c r="AV663" s="13" t="s">
        <v>88</v>
      </c>
      <c r="AW663" s="13" t="s">
        <v>31</v>
      </c>
      <c r="AX663" s="13" t="s">
        <v>76</v>
      </c>
      <c r="AY663" s="230" t="s">
        <v>201</v>
      </c>
    </row>
    <row r="664" spans="1:65" s="13" customFormat="1">
      <c r="B664" s="219"/>
      <c r="C664" s="220"/>
      <c r="D664" s="221" t="s">
        <v>209</v>
      </c>
      <c r="E664" s="222" t="s">
        <v>1</v>
      </c>
      <c r="F664" s="223" t="s">
        <v>296</v>
      </c>
      <c r="G664" s="220"/>
      <c r="H664" s="224">
        <v>0.04</v>
      </c>
      <c r="I664" s="225"/>
      <c r="J664" s="220"/>
      <c r="K664" s="220"/>
      <c r="L664" s="226"/>
      <c r="M664" s="227"/>
      <c r="N664" s="228"/>
      <c r="O664" s="228"/>
      <c r="P664" s="228"/>
      <c r="Q664" s="228"/>
      <c r="R664" s="228"/>
      <c r="S664" s="228"/>
      <c r="T664" s="229"/>
      <c r="AT664" s="230" t="s">
        <v>209</v>
      </c>
      <c r="AU664" s="230" t="s">
        <v>88</v>
      </c>
      <c r="AV664" s="13" t="s">
        <v>88</v>
      </c>
      <c r="AW664" s="13" t="s">
        <v>31</v>
      </c>
      <c r="AX664" s="13" t="s">
        <v>76</v>
      </c>
      <c r="AY664" s="230" t="s">
        <v>201</v>
      </c>
    </row>
    <row r="665" spans="1:65" s="14" customFormat="1" ht="22.5">
      <c r="B665" s="231"/>
      <c r="C665" s="232"/>
      <c r="D665" s="221" t="s">
        <v>209</v>
      </c>
      <c r="E665" s="233" t="s">
        <v>1</v>
      </c>
      <c r="F665" s="234" t="s">
        <v>908</v>
      </c>
      <c r="G665" s="232"/>
      <c r="H665" s="235">
        <v>44</v>
      </c>
      <c r="I665" s="236"/>
      <c r="J665" s="232"/>
      <c r="K665" s="232"/>
      <c r="L665" s="237"/>
      <c r="M665" s="238"/>
      <c r="N665" s="239"/>
      <c r="O665" s="239"/>
      <c r="P665" s="239"/>
      <c r="Q665" s="239"/>
      <c r="R665" s="239"/>
      <c r="S665" s="239"/>
      <c r="T665" s="240"/>
      <c r="AT665" s="241" t="s">
        <v>209</v>
      </c>
      <c r="AU665" s="241" t="s">
        <v>88</v>
      </c>
      <c r="AV665" s="14" t="s">
        <v>207</v>
      </c>
      <c r="AW665" s="14" t="s">
        <v>31</v>
      </c>
      <c r="AX665" s="14" t="s">
        <v>83</v>
      </c>
      <c r="AY665" s="241" t="s">
        <v>201</v>
      </c>
    </row>
    <row r="666" spans="1:65" s="2" customFormat="1" ht="16.5" customHeight="1">
      <c r="A666" s="35"/>
      <c r="B666" s="36"/>
      <c r="C666" s="253" t="s">
        <v>909</v>
      </c>
      <c r="D666" s="253" t="s">
        <v>585</v>
      </c>
      <c r="E666" s="254" t="s">
        <v>899</v>
      </c>
      <c r="F666" s="255" t="s">
        <v>900</v>
      </c>
      <c r="G666" s="256" t="s">
        <v>329</v>
      </c>
      <c r="H666" s="257">
        <v>1.4999999999999999E-2</v>
      </c>
      <c r="I666" s="258"/>
      <c r="J666" s="259">
        <f>ROUND(I666*H666,2)</f>
        <v>0</v>
      </c>
      <c r="K666" s="260"/>
      <c r="L666" s="261"/>
      <c r="M666" s="262" t="s">
        <v>1</v>
      </c>
      <c r="N666" s="263" t="s">
        <v>42</v>
      </c>
      <c r="O666" s="72"/>
      <c r="P666" s="215">
        <f>O666*H666</f>
        <v>0</v>
      </c>
      <c r="Q666" s="215">
        <v>1</v>
      </c>
      <c r="R666" s="215">
        <f>Q666*H666</f>
        <v>1.4999999999999999E-2</v>
      </c>
      <c r="S666" s="215">
        <v>0</v>
      </c>
      <c r="T666" s="216">
        <f>S666*H666</f>
        <v>0</v>
      </c>
      <c r="U666" s="35"/>
      <c r="V666" s="35"/>
      <c r="W666" s="35"/>
      <c r="X666" s="35"/>
      <c r="Y666" s="35"/>
      <c r="Z666" s="35"/>
      <c r="AA666" s="35"/>
      <c r="AB666" s="35"/>
      <c r="AC666" s="35"/>
      <c r="AD666" s="35"/>
      <c r="AE666" s="35"/>
      <c r="AR666" s="217" t="s">
        <v>426</v>
      </c>
      <c r="AT666" s="217" t="s">
        <v>585</v>
      </c>
      <c r="AU666" s="217" t="s">
        <v>88</v>
      </c>
      <c r="AY666" s="18" t="s">
        <v>201</v>
      </c>
      <c r="BE666" s="218">
        <f>IF(N666="základná",J666,0)</f>
        <v>0</v>
      </c>
      <c r="BF666" s="218">
        <f>IF(N666="znížená",J666,0)</f>
        <v>0</v>
      </c>
      <c r="BG666" s="218">
        <f>IF(N666="zákl. prenesená",J666,0)</f>
        <v>0</v>
      </c>
      <c r="BH666" s="218">
        <f>IF(N666="zníž. prenesená",J666,0)</f>
        <v>0</v>
      </c>
      <c r="BI666" s="218">
        <f>IF(N666="nulová",J666,0)</f>
        <v>0</v>
      </c>
      <c r="BJ666" s="18" t="s">
        <v>88</v>
      </c>
      <c r="BK666" s="218">
        <f>ROUND(I666*H666,2)</f>
        <v>0</v>
      </c>
      <c r="BL666" s="18" t="s">
        <v>308</v>
      </c>
      <c r="BM666" s="217" t="s">
        <v>910</v>
      </c>
    </row>
    <row r="667" spans="1:65" s="13" customFormat="1">
      <c r="B667" s="219"/>
      <c r="C667" s="220"/>
      <c r="D667" s="221" t="s">
        <v>209</v>
      </c>
      <c r="E667" s="222" t="s">
        <v>1</v>
      </c>
      <c r="F667" s="223" t="s">
        <v>911</v>
      </c>
      <c r="G667" s="220"/>
      <c r="H667" s="224">
        <v>1.4999999999999999E-2</v>
      </c>
      <c r="I667" s="225"/>
      <c r="J667" s="220"/>
      <c r="K667" s="220"/>
      <c r="L667" s="226"/>
      <c r="M667" s="227"/>
      <c r="N667" s="228"/>
      <c r="O667" s="228"/>
      <c r="P667" s="228"/>
      <c r="Q667" s="228"/>
      <c r="R667" s="228"/>
      <c r="S667" s="228"/>
      <c r="T667" s="229"/>
      <c r="AT667" s="230" t="s">
        <v>209</v>
      </c>
      <c r="AU667" s="230" t="s">
        <v>88</v>
      </c>
      <c r="AV667" s="13" t="s">
        <v>88</v>
      </c>
      <c r="AW667" s="13" t="s">
        <v>31</v>
      </c>
      <c r="AX667" s="13" t="s">
        <v>83</v>
      </c>
      <c r="AY667" s="230" t="s">
        <v>201</v>
      </c>
    </row>
    <row r="668" spans="1:65" s="2" customFormat="1" ht="30" customHeight="1">
      <c r="A668" s="35"/>
      <c r="B668" s="36"/>
      <c r="C668" s="205" t="s">
        <v>912</v>
      </c>
      <c r="D668" s="205" t="s">
        <v>203</v>
      </c>
      <c r="E668" s="206" t="s">
        <v>913</v>
      </c>
      <c r="F668" s="207" t="s">
        <v>914</v>
      </c>
      <c r="G668" s="208" t="s">
        <v>276</v>
      </c>
      <c r="H668" s="209">
        <v>241.2</v>
      </c>
      <c r="I668" s="210"/>
      <c r="J668" s="211">
        <f>ROUND(I668*H668,2)</f>
        <v>0</v>
      </c>
      <c r="K668" s="212"/>
      <c r="L668" s="40"/>
      <c r="M668" s="213" t="s">
        <v>1</v>
      </c>
      <c r="N668" s="214" t="s">
        <v>42</v>
      </c>
      <c r="O668" s="72"/>
      <c r="P668" s="215">
        <f>O668*H668</f>
        <v>0</v>
      </c>
      <c r="Q668" s="215">
        <v>5.4000000000000001E-4</v>
      </c>
      <c r="R668" s="215">
        <f>Q668*H668</f>
        <v>0.130248</v>
      </c>
      <c r="S668" s="215">
        <v>0</v>
      </c>
      <c r="T668" s="216">
        <f>S668*H668</f>
        <v>0</v>
      </c>
      <c r="U668" s="35"/>
      <c r="V668" s="35"/>
      <c r="W668" s="35"/>
      <c r="X668" s="35"/>
      <c r="Y668" s="35"/>
      <c r="Z668" s="35"/>
      <c r="AA668" s="35"/>
      <c r="AB668" s="35"/>
      <c r="AC668" s="35"/>
      <c r="AD668" s="35"/>
      <c r="AE668" s="35"/>
      <c r="AR668" s="217" t="s">
        <v>308</v>
      </c>
      <c r="AT668" s="217" t="s">
        <v>203</v>
      </c>
      <c r="AU668" s="217" t="s">
        <v>88</v>
      </c>
      <c r="AY668" s="18" t="s">
        <v>201</v>
      </c>
      <c r="BE668" s="218">
        <f>IF(N668="základná",J668,0)</f>
        <v>0</v>
      </c>
      <c r="BF668" s="218">
        <f>IF(N668="znížená",J668,0)</f>
        <v>0</v>
      </c>
      <c r="BG668" s="218">
        <f>IF(N668="zákl. prenesená",J668,0)</f>
        <v>0</v>
      </c>
      <c r="BH668" s="218">
        <f>IF(N668="zníž. prenesená",J668,0)</f>
        <v>0</v>
      </c>
      <c r="BI668" s="218">
        <f>IF(N668="nulová",J668,0)</f>
        <v>0</v>
      </c>
      <c r="BJ668" s="18" t="s">
        <v>88</v>
      </c>
      <c r="BK668" s="218">
        <f>ROUND(I668*H668,2)</f>
        <v>0</v>
      </c>
      <c r="BL668" s="18" t="s">
        <v>308</v>
      </c>
      <c r="BM668" s="217" t="s">
        <v>915</v>
      </c>
    </row>
    <row r="669" spans="1:65" s="2" customFormat="1" ht="29.25" customHeight="1">
      <c r="A669" s="35"/>
      <c r="B669" s="36"/>
      <c r="C669" s="253" t="s">
        <v>916</v>
      </c>
      <c r="D669" s="253" t="s">
        <v>585</v>
      </c>
      <c r="E669" s="254" t="s">
        <v>917</v>
      </c>
      <c r="F669" s="255" t="s">
        <v>918</v>
      </c>
      <c r="G669" s="256" t="s">
        <v>276</v>
      </c>
      <c r="H669" s="257">
        <v>277.39999999999998</v>
      </c>
      <c r="I669" s="258"/>
      <c r="J669" s="259">
        <f>ROUND(I669*H669,2)</f>
        <v>0</v>
      </c>
      <c r="K669" s="260"/>
      <c r="L669" s="261"/>
      <c r="M669" s="262" t="s">
        <v>1</v>
      </c>
      <c r="N669" s="263" t="s">
        <v>42</v>
      </c>
      <c r="O669" s="72"/>
      <c r="P669" s="215">
        <f>O669*H669</f>
        <v>0</v>
      </c>
      <c r="Q669" s="215">
        <v>4.2500000000000003E-3</v>
      </c>
      <c r="R669" s="215">
        <f>Q669*H669</f>
        <v>1.1789499999999999</v>
      </c>
      <c r="S669" s="215">
        <v>0</v>
      </c>
      <c r="T669" s="216">
        <f>S669*H669</f>
        <v>0</v>
      </c>
      <c r="U669" s="35"/>
      <c r="V669" s="35"/>
      <c r="W669" s="35"/>
      <c r="X669" s="35"/>
      <c r="Y669" s="35"/>
      <c r="Z669" s="35"/>
      <c r="AA669" s="35"/>
      <c r="AB669" s="35"/>
      <c r="AC669" s="35"/>
      <c r="AD669" s="35"/>
      <c r="AE669" s="35"/>
      <c r="AR669" s="217" t="s">
        <v>426</v>
      </c>
      <c r="AT669" s="217" t="s">
        <v>585</v>
      </c>
      <c r="AU669" s="217" t="s">
        <v>88</v>
      </c>
      <c r="AY669" s="18" t="s">
        <v>201</v>
      </c>
      <c r="BE669" s="218">
        <f>IF(N669="základná",J669,0)</f>
        <v>0</v>
      </c>
      <c r="BF669" s="218">
        <f>IF(N669="znížená",J669,0)</f>
        <v>0</v>
      </c>
      <c r="BG669" s="218">
        <f>IF(N669="zákl. prenesená",J669,0)</f>
        <v>0</v>
      </c>
      <c r="BH669" s="218">
        <f>IF(N669="zníž. prenesená",J669,0)</f>
        <v>0</v>
      </c>
      <c r="BI669" s="218">
        <f>IF(N669="nulová",J669,0)</f>
        <v>0</v>
      </c>
      <c r="BJ669" s="18" t="s">
        <v>88</v>
      </c>
      <c r="BK669" s="218">
        <f>ROUND(I669*H669,2)</f>
        <v>0</v>
      </c>
      <c r="BL669" s="18" t="s">
        <v>308</v>
      </c>
      <c r="BM669" s="217" t="s">
        <v>919</v>
      </c>
    </row>
    <row r="670" spans="1:65" s="13" customFormat="1">
      <c r="B670" s="219"/>
      <c r="C670" s="220"/>
      <c r="D670" s="221" t="s">
        <v>209</v>
      </c>
      <c r="E670" s="222" t="s">
        <v>1</v>
      </c>
      <c r="F670" s="223" t="s">
        <v>920</v>
      </c>
      <c r="G670" s="220"/>
      <c r="H670" s="224">
        <v>277.38</v>
      </c>
      <c r="I670" s="225"/>
      <c r="J670" s="220"/>
      <c r="K670" s="220"/>
      <c r="L670" s="226"/>
      <c r="M670" s="227"/>
      <c r="N670" s="228"/>
      <c r="O670" s="228"/>
      <c r="P670" s="228"/>
      <c r="Q670" s="228"/>
      <c r="R670" s="228"/>
      <c r="S670" s="228"/>
      <c r="T670" s="229"/>
      <c r="AT670" s="230" t="s">
        <v>209</v>
      </c>
      <c r="AU670" s="230" t="s">
        <v>88</v>
      </c>
      <c r="AV670" s="13" t="s">
        <v>88</v>
      </c>
      <c r="AW670" s="13" t="s">
        <v>31</v>
      </c>
      <c r="AX670" s="13" t="s">
        <v>76</v>
      </c>
      <c r="AY670" s="230" t="s">
        <v>201</v>
      </c>
    </row>
    <row r="671" spans="1:65" s="13" customFormat="1">
      <c r="B671" s="219"/>
      <c r="C671" s="220"/>
      <c r="D671" s="221" t="s">
        <v>209</v>
      </c>
      <c r="E671" s="222" t="s">
        <v>1</v>
      </c>
      <c r="F671" s="223" t="s">
        <v>610</v>
      </c>
      <c r="G671" s="220"/>
      <c r="H671" s="224">
        <v>0.02</v>
      </c>
      <c r="I671" s="225"/>
      <c r="J671" s="220"/>
      <c r="K671" s="220"/>
      <c r="L671" s="226"/>
      <c r="M671" s="227"/>
      <c r="N671" s="228"/>
      <c r="O671" s="228"/>
      <c r="P671" s="228"/>
      <c r="Q671" s="228"/>
      <c r="R671" s="228"/>
      <c r="S671" s="228"/>
      <c r="T671" s="229"/>
      <c r="AT671" s="230" t="s">
        <v>209</v>
      </c>
      <c r="AU671" s="230" t="s">
        <v>88</v>
      </c>
      <c r="AV671" s="13" t="s">
        <v>88</v>
      </c>
      <c r="AW671" s="13" t="s">
        <v>31</v>
      </c>
      <c r="AX671" s="13" t="s">
        <v>76</v>
      </c>
      <c r="AY671" s="230" t="s">
        <v>201</v>
      </c>
    </row>
    <row r="672" spans="1:65" s="14" customFormat="1">
      <c r="B672" s="231"/>
      <c r="C672" s="232"/>
      <c r="D672" s="221" t="s">
        <v>209</v>
      </c>
      <c r="E672" s="233" t="s">
        <v>1</v>
      </c>
      <c r="F672" s="234" t="s">
        <v>232</v>
      </c>
      <c r="G672" s="232"/>
      <c r="H672" s="235">
        <v>277.39999999999998</v>
      </c>
      <c r="I672" s="236"/>
      <c r="J672" s="232"/>
      <c r="K672" s="232"/>
      <c r="L672" s="237"/>
      <c r="M672" s="238"/>
      <c r="N672" s="239"/>
      <c r="O672" s="239"/>
      <c r="P672" s="239"/>
      <c r="Q672" s="239"/>
      <c r="R672" s="239"/>
      <c r="S672" s="239"/>
      <c r="T672" s="240"/>
      <c r="AT672" s="241" t="s">
        <v>209</v>
      </c>
      <c r="AU672" s="241" t="s">
        <v>88</v>
      </c>
      <c r="AV672" s="14" t="s">
        <v>207</v>
      </c>
      <c r="AW672" s="14" t="s">
        <v>31</v>
      </c>
      <c r="AX672" s="14" t="s">
        <v>83</v>
      </c>
      <c r="AY672" s="241" t="s">
        <v>201</v>
      </c>
    </row>
    <row r="673" spans="1:65" s="2" customFormat="1" ht="21.75" customHeight="1">
      <c r="A673" s="35"/>
      <c r="B673" s="36"/>
      <c r="C673" s="205" t="s">
        <v>921</v>
      </c>
      <c r="D673" s="205" t="s">
        <v>203</v>
      </c>
      <c r="E673" s="206" t="s">
        <v>922</v>
      </c>
      <c r="F673" s="207" t="s">
        <v>923</v>
      </c>
      <c r="G673" s="208" t="s">
        <v>276</v>
      </c>
      <c r="H673" s="209">
        <v>44</v>
      </c>
      <c r="I673" s="210"/>
      <c r="J673" s="211">
        <f>ROUND(I673*H673,2)</f>
        <v>0</v>
      </c>
      <c r="K673" s="212"/>
      <c r="L673" s="40"/>
      <c r="M673" s="213" t="s">
        <v>1</v>
      </c>
      <c r="N673" s="214" t="s">
        <v>42</v>
      </c>
      <c r="O673" s="72"/>
      <c r="P673" s="215">
        <f>O673*H673</f>
        <v>0</v>
      </c>
      <c r="Q673" s="215">
        <v>5.4000000000000001E-4</v>
      </c>
      <c r="R673" s="215">
        <f>Q673*H673</f>
        <v>2.376E-2</v>
      </c>
      <c r="S673" s="215">
        <v>0</v>
      </c>
      <c r="T673" s="216">
        <f>S673*H673</f>
        <v>0</v>
      </c>
      <c r="U673" s="35"/>
      <c r="V673" s="35"/>
      <c r="W673" s="35"/>
      <c r="X673" s="35"/>
      <c r="Y673" s="35"/>
      <c r="Z673" s="35"/>
      <c r="AA673" s="35"/>
      <c r="AB673" s="35"/>
      <c r="AC673" s="35"/>
      <c r="AD673" s="35"/>
      <c r="AE673" s="35"/>
      <c r="AR673" s="217" t="s">
        <v>308</v>
      </c>
      <c r="AT673" s="217" t="s">
        <v>203</v>
      </c>
      <c r="AU673" s="217" t="s">
        <v>88</v>
      </c>
      <c r="AY673" s="18" t="s">
        <v>201</v>
      </c>
      <c r="BE673" s="218">
        <f>IF(N673="základná",J673,0)</f>
        <v>0</v>
      </c>
      <c r="BF673" s="218">
        <f>IF(N673="znížená",J673,0)</f>
        <v>0</v>
      </c>
      <c r="BG673" s="218">
        <f>IF(N673="zákl. prenesená",J673,0)</f>
        <v>0</v>
      </c>
      <c r="BH673" s="218">
        <f>IF(N673="zníž. prenesená",J673,0)</f>
        <v>0</v>
      </c>
      <c r="BI673" s="218">
        <f>IF(N673="nulová",J673,0)</f>
        <v>0</v>
      </c>
      <c r="BJ673" s="18" t="s">
        <v>88</v>
      </c>
      <c r="BK673" s="218">
        <f>ROUND(I673*H673,2)</f>
        <v>0</v>
      </c>
      <c r="BL673" s="18" t="s">
        <v>308</v>
      </c>
      <c r="BM673" s="217" t="s">
        <v>924</v>
      </c>
    </row>
    <row r="674" spans="1:65" s="2" customFormat="1" ht="32.25" customHeight="1">
      <c r="A674" s="35"/>
      <c r="B674" s="36"/>
      <c r="C674" s="253" t="s">
        <v>925</v>
      </c>
      <c r="D674" s="253" t="s">
        <v>585</v>
      </c>
      <c r="E674" s="254" t="s">
        <v>917</v>
      </c>
      <c r="F674" s="255" t="s">
        <v>918</v>
      </c>
      <c r="G674" s="256" t="s">
        <v>276</v>
      </c>
      <c r="H674" s="257">
        <v>52.8</v>
      </c>
      <c r="I674" s="258"/>
      <c r="J674" s="259">
        <f>ROUND(I674*H674,2)</f>
        <v>0</v>
      </c>
      <c r="K674" s="260"/>
      <c r="L674" s="261"/>
      <c r="M674" s="262" t="s">
        <v>1</v>
      </c>
      <c r="N674" s="263" t="s">
        <v>42</v>
      </c>
      <c r="O674" s="72"/>
      <c r="P674" s="215">
        <f>O674*H674</f>
        <v>0</v>
      </c>
      <c r="Q674" s="215">
        <v>4.2500000000000003E-3</v>
      </c>
      <c r="R674" s="215">
        <f>Q674*H674</f>
        <v>0.22440000000000002</v>
      </c>
      <c r="S674" s="215">
        <v>0</v>
      </c>
      <c r="T674" s="216">
        <f>S674*H674</f>
        <v>0</v>
      </c>
      <c r="U674" s="35"/>
      <c r="V674" s="35"/>
      <c r="W674" s="35"/>
      <c r="X674" s="35"/>
      <c r="Y674" s="35"/>
      <c r="Z674" s="35"/>
      <c r="AA674" s="35"/>
      <c r="AB674" s="35"/>
      <c r="AC674" s="35"/>
      <c r="AD674" s="35"/>
      <c r="AE674" s="35"/>
      <c r="AR674" s="217" t="s">
        <v>426</v>
      </c>
      <c r="AT674" s="217" t="s">
        <v>585</v>
      </c>
      <c r="AU674" s="217" t="s">
        <v>88</v>
      </c>
      <c r="AY674" s="18" t="s">
        <v>201</v>
      </c>
      <c r="BE674" s="218">
        <f>IF(N674="základná",J674,0)</f>
        <v>0</v>
      </c>
      <c r="BF674" s="218">
        <f>IF(N674="znížená",J674,0)</f>
        <v>0</v>
      </c>
      <c r="BG674" s="218">
        <f>IF(N674="zákl. prenesená",J674,0)</f>
        <v>0</v>
      </c>
      <c r="BH674" s="218">
        <f>IF(N674="zníž. prenesená",J674,0)</f>
        <v>0</v>
      </c>
      <c r="BI674" s="218">
        <f>IF(N674="nulová",J674,0)</f>
        <v>0</v>
      </c>
      <c r="BJ674" s="18" t="s">
        <v>88</v>
      </c>
      <c r="BK674" s="218">
        <f>ROUND(I674*H674,2)</f>
        <v>0</v>
      </c>
      <c r="BL674" s="18" t="s">
        <v>308</v>
      </c>
      <c r="BM674" s="217" t="s">
        <v>926</v>
      </c>
    </row>
    <row r="675" spans="1:65" s="13" customFormat="1">
      <c r="B675" s="219"/>
      <c r="C675" s="220"/>
      <c r="D675" s="221" t="s">
        <v>209</v>
      </c>
      <c r="E675" s="222" t="s">
        <v>1</v>
      </c>
      <c r="F675" s="223" t="s">
        <v>927</v>
      </c>
      <c r="G675" s="220"/>
      <c r="H675" s="224">
        <v>52.8</v>
      </c>
      <c r="I675" s="225"/>
      <c r="J675" s="220"/>
      <c r="K675" s="220"/>
      <c r="L675" s="226"/>
      <c r="M675" s="227"/>
      <c r="N675" s="228"/>
      <c r="O675" s="228"/>
      <c r="P675" s="228"/>
      <c r="Q675" s="228"/>
      <c r="R675" s="228"/>
      <c r="S675" s="228"/>
      <c r="T675" s="229"/>
      <c r="AT675" s="230" t="s">
        <v>209</v>
      </c>
      <c r="AU675" s="230" t="s">
        <v>88</v>
      </c>
      <c r="AV675" s="13" t="s">
        <v>88</v>
      </c>
      <c r="AW675" s="13" t="s">
        <v>31</v>
      </c>
      <c r="AX675" s="13" t="s">
        <v>83</v>
      </c>
      <c r="AY675" s="230" t="s">
        <v>201</v>
      </c>
    </row>
    <row r="676" spans="1:65" s="2" customFormat="1" ht="29.25" customHeight="1">
      <c r="A676" s="35"/>
      <c r="B676" s="36"/>
      <c r="C676" s="205" t="s">
        <v>928</v>
      </c>
      <c r="D676" s="205" t="s">
        <v>203</v>
      </c>
      <c r="E676" s="206" t="s">
        <v>929</v>
      </c>
      <c r="F676" s="207" t="s">
        <v>930</v>
      </c>
      <c r="G676" s="208" t="s">
        <v>329</v>
      </c>
      <c r="H676" s="209">
        <v>1.6439999999999999</v>
      </c>
      <c r="I676" s="210"/>
      <c r="J676" s="211">
        <f>ROUND(I676*H676,2)</f>
        <v>0</v>
      </c>
      <c r="K676" s="212"/>
      <c r="L676" s="40"/>
      <c r="M676" s="213" t="s">
        <v>1</v>
      </c>
      <c r="N676" s="214" t="s">
        <v>42</v>
      </c>
      <c r="O676" s="72"/>
      <c r="P676" s="215">
        <f>O676*H676</f>
        <v>0</v>
      </c>
      <c r="Q676" s="215">
        <v>0</v>
      </c>
      <c r="R676" s="215">
        <f>Q676*H676</f>
        <v>0</v>
      </c>
      <c r="S676" s="215">
        <v>0</v>
      </c>
      <c r="T676" s="216">
        <f>S676*H676</f>
        <v>0</v>
      </c>
      <c r="U676" s="35"/>
      <c r="V676" s="35"/>
      <c r="W676" s="35"/>
      <c r="X676" s="35"/>
      <c r="Y676" s="35"/>
      <c r="Z676" s="35"/>
      <c r="AA676" s="35"/>
      <c r="AB676" s="35"/>
      <c r="AC676" s="35"/>
      <c r="AD676" s="35"/>
      <c r="AE676" s="35"/>
      <c r="AR676" s="217" t="s">
        <v>308</v>
      </c>
      <c r="AT676" s="217" t="s">
        <v>203</v>
      </c>
      <c r="AU676" s="217" t="s">
        <v>88</v>
      </c>
      <c r="AY676" s="18" t="s">
        <v>201</v>
      </c>
      <c r="BE676" s="218">
        <f>IF(N676="základná",J676,0)</f>
        <v>0</v>
      </c>
      <c r="BF676" s="218">
        <f>IF(N676="znížená",J676,0)</f>
        <v>0</v>
      </c>
      <c r="BG676" s="218">
        <f>IF(N676="zákl. prenesená",J676,0)</f>
        <v>0</v>
      </c>
      <c r="BH676" s="218">
        <f>IF(N676="zníž. prenesená",J676,0)</f>
        <v>0</v>
      </c>
      <c r="BI676" s="218">
        <f>IF(N676="nulová",J676,0)</f>
        <v>0</v>
      </c>
      <c r="BJ676" s="18" t="s">
        <v>88</v>
      </c>
      <c r="BK676" s="218">
        <f>ROUND(I676*H676,2)</f>
        <v>0</v>
      </c>
      <c r="BL676" s="18" t="s">
        <v>308</v>
      </c>
      <c r="BM676" s="217" t="s">
        <v>931</v>
      </c>
    </row>
    <row r="677" spans="1:65" s="12" customFormat="1" ht="22.9" customHeight="1">
      <c r="B677" s="189"/>
      <c r="C677" s="190"/>
      <c r="D677" s="191" t="s">
        <v>75</v>
      </c>
      <c r="E677" s="203" t="s">
        <v>932</v>
      </c>
      <c r="F677" s="203" t="s">
        <v>933</v>
      </c>
      <c r="G677" s="190"/>
      <c r="H677" s="190"/>
      <c r="I677" s="193"/>
      <c r="J677" s="204">
        <f>BK677</f>
        <v>0</v>
      </c>
      <c r="K677" s="190"/>
      <c r="L677" s="195"/>
      <c r="M677" s="196"/>
      <c r="N677" s="197"/>
      <c r="O677" s="197"/>
      <c r="P677" s="198">
        <f>SUM(P678:P690)</f>
        <v>0</v>
      </c>
      <c r="Q677" s="197"/>
      <c r="R677" s="198">
        <f>SUM(R678:R690)</f>
        <v>5.0600000000000003E-3</v>
      </c>
      <c r="S677" s="197"/>
      <c r="T677" s="199">
        <f>SUM(T678:T690)</f>
        <v>0</v>
      </c>
      <c r="AR677" s="200" t="s">
        <v>88</v>
      </c>
      <c r="AT677" s="201" t="s">
        <v>75</v>
      </c>
      <c r="AU677" s="201" t="s">
        <v>83</v>
      </c>
      <c r="AY677" s="200" t="s">
        <v>201</v>
      </c>
      <c r="BK677" s="202">
        <f>SUM(BK678:BK690)</f>
        <v>0</v>
      </c>
    </row>
    <row r="678" spans="1:65" s="2" customFormat="1" ht="21.75" customHeight="1">
      <c r="A678" s="35"/>
      <c r="B678" s="36"/>
      <c r="C678" s="205" t="s">
        <v>934</v>
      </c>
      <c r="D678" s="205" t="s">
        <v>203</v>
      </c>
      <c r="E678" s="206" t="s">
        <v>935</v>
      </c>
      <c r="F678" s="207" t="s">
        <v>936</v>
      </c>
      <c r="G678" s="208" t="s">
        <v>276</v>
      </c>
      <c r="H678" s="209">
        <v>220</v>
      </c>
      <c r="I678" s="210"/>
      <c r="J678" s="211">
        <f>ROUND(I678*H678,2)</f>
        <v>0</v>
      </c>
      <c r="K678" s="212"/>
      <c r="L678" s="40"/>
      <c r="M678" s="213" t="s">
        <v>1</v>
      </c>
      <c r="N678" s="214" t="s">
        <v>42</v>
      </c>
      <c r="O678" s="72"/>
      <c r="P678" s="215">
        <f>O678*H678</f>
        <v>0</v>
      </c>
      <c r="Q678" s="215">
        <v>0</v>
      </c>
      <c r="R678" s="215">
        <f>Q678*H678</f>
        <v>0</v>
      </c>
      <c r="S678" s="215">
        <v>0</v>
      </c>
      <c r="T678" s="216">
        <f>S678*H678</f>
        <v>0</v>
      </c>
      <c r="U678" s="35"/>
      <c r="V678" s="35"/>
      <c r="W678" s="35"/>
      <c r="X678" s="35"/>
      <c r="Y678" s="35"/>
      <c r="Z678" s="35"/>
      <c r="AA678" s="35"/>
      <c r="AB678" s="35"/>
      <c r="AC678" s="35"/>
      <c r="AD678" s="35"/>
      <c r="AE678" s="35"/>
      <c r="AR678" s="217" t="s">
        <v>308</v>
      </c>
      <c r="AT678" s="217" t="s">
        <v>203</v>
      </c>
      <c r="AU678" s="217" t="s">
        <v>88</v>
      </c>
      <c r="AY678" s="18" t="s">
        <v>201</v>
      </c>
      <c r="BE678" s="218">
        <f>IF(N678="základná",J678,0)</f>
        <v>0</v>
      </c>
      <c r="BF678" s="218">
        <f>IF(N678="znížená",J678,0)</f>
        <v>0</v>
      </c>
      <c r="BG678" s="218">
        <f>IF(N678="zákl. prenesená",J678,0)</f>
        <v>0</v>
      </c>
      <c r="BH678" s="218">
        <f>IF(N678="zníž. prenesená",J678,0)</f>
        <v>0</v>
      </c>
      <c r="BI678" s="218">
        <f>IF(N678="nulová",J678,0)</f>
        <v>0</v>
      </c>
      <c r="BJ678" s="18" t="s">
        <v>88</v>
      </c>
      <c r="BK678" s="218">
        <f>ROUND(I678*H678,2)</f>
        <v>0</v>
      </c>
      <c r="BL678" s="18" t="s">
        <v>308</v>
      </c>
      <c r="BM678" s="217" t="s">
        <v>937</v>
      </c>
    </row>
    <row r="679" spans="1:65" s="13" customFormat="1">
      <c r="B679" s="219"/>
      <c r="C679" s="220"/>
      <c r="D679" s="221" t="s">
        <v>209</v>
      </c>
      <c r="E679" s="222" t="s">
        <v>1</v>
      </c>
      <c r="F679" s="223" t="s">
        <v>938</v>
      </c>
      <c r="G679" s="220"/>
      <c r="H679" s="224">
        <v>46.08</v>
      </c>
      <c r="I679" s="225"/>
      <c r="J679" s="220"/>
      <c r="K679" s="220"/>
      <c r="L679" s="226"/>
      <c r="M679" s="227"/>
      <c r="N679" s="228"/>
      <c r="O679" s="228"/>
      <c r="P679" s="228"/>
      <c r="Q679" s="228"/>
      <c r="R679" s="228"/>
      <c r="S679" s="228"/>
      <c r="T679" s="229"/>
      <c r="AT679" s="230" t="s">
        <v>209</v>
      </c>
      <c r="AU679" s="230" t="s">
        <v>88</v>
      </c>
      <c r="AV679" s="13" t="s">
        <v>88</v>
      </c>
      <c r="AW679" s="13" t="s">
        <v>31</v>
      </c>
      <c r="AX679" s="13" t="s">
        <v>76</v>
      </c>
      <c r="AY679" s="230" t="s">
        <v>201</v>
      </c>
    </row>
    <row r="680" spans="1:65" s="13" customFormat="1">
      <c r="B680" s="219"/>
      <c r="C680" s="220"/>
      <c r="D680" s="221" t="s">
        <v>209</v>
      </c>
      <c r="E680" s="222" t="s">
        <v>1</v>
      </c>
      <c r="F680" s="223" t="s">
        <v>939</v>
      </c>
      <c r="G680" s="220"/>
      <c r="H680" s="224">
        <v>22.14</v>
      </c>
      <c r="I680" s="225"/>
      <c r="J680" s="220"/>
      <c r="K680" s="220"/>
      <c r="L680" s="226"/>
      <c r="M680" s="227"/>
      <c r="N680" s="228"/>
      <c r="O680" s="228"/>
      <c r="P680" s="228"/>
      <c r="Q680" s="228"/>
      <c r="R680" s="228"/>
      <c r="S680" s="228"/>
      <c r="T680" s="229"/>
      <c r="AT680" s="230" t="s">
        <v>209</v>
      </c>
      <c r="AU680" s="230" t="s">
        <v>88</v>
      </c>
      <c r="AV680" s="13" t="s">
        <v>88</v>
      </c>
      <c r="AW680" s="13" t="s">
        <v>31</v>
      </c>
      <c r="AX680" s="13" t="s">
        <v>76</v>
      </c>
      <c r="AY680" s="230" t="s">
        <v>201</v>
      </c>
    </row>
    <row r="681" spans="1:65" s="13" customFormat="1">
      <c r="B681" s="219"/>
      <c r="C681" s="220"/>
      <c r="D681" s="221" t="s">
        <v>209</v>
      </c>
      <c r="E681" s="222" t="s">
        <v>1</v>
      </c>
      <c r="F681" s="223" t="s">
        <v>940</v>
      </c>
      <c r="G681" s="220"/>
      <c r="H681" s="224">
        <v>37.979999999999997</v>
      </c>
      <c r="I681" s="225"/>
      <c r="J681" s="220"/>
      <c r="K681" s="220"/>
      <c r="L681" s="226"/>
      <c r="M681" s="227"/>
      <c r="N681" s="228"/>
      <c r="O681" s="228"/>
      <c r="P681" s="228"/>
      <c r="Q681" s="228"/>
      <c r="R681" s="228"/>
      <c r="S681" s="228"/>
      <c r="T681" s="229"/>
      <c r="AT681" s="230" t="s">
        <v>209</v>
      </c>
      <c r="AU681" s="230" t="s">
        <v>88</v>
      </c>
      <c r="AV681" s="13" t="s">
        <v>88</v>
      </c>
      <c r="AW681" s="13" t="s">
        <v>31</v>
      </c>
      <c r="AX681" s="13" t="s">
        <v>76</v>
      </c>
      <c r="AY681" s="230" t="s">
        <v>201</v>
      </c>
    </row>
    <row r="682" spans="1:65" s="13" customFormat="1">
      <c r="B682" s="219"/>
      <c r="C682" s="220"/>
      <c r="D682" s="221" t="s">
        <v>209</v>
      </c>
      <c r="E682" s="222" t="s">
        <v>1</v>
      </c>
      <c r="F682" s="223" t="s">
        <v>940</v>
      </c>
      <c r="G682" s="220"/>
      <c r="H682" s="224">
        <v>37.979999999999997</v>
      </c>
      <c r="I682" s="225"/>
      <c r="J682" s="220"/>
      <c r="K682" s="220"/>
      <c r="L682" s="226"/>
      <c r="M682" s="227"/>
      <c r="N682" s="228"/>
      <c r="O682" s="228"/>
      <c r="P682" s="228"/>
      <c r="Q682" s="228"/>
      <c r="R682" s="228"/>
      <c r="S682" s="228"/>
      <c r="T682" s="229"/>
      <c r="AT682" s="230" t="s">
        <v>209</v>
      </c>
      <c r="AU682" s="230" t="s">
        <v>88</v>
      </c>
      <c r="AV682" s="13" t="s">
        <v>88</v>
      </c>
      <c r="AW682" s="13" t="s">
        <v>31</v>
      </c>
      <c r="AX682" s="13" t="s">
        <v>76</v>
      </c>
      <c r="AY682" s="230" t="s">
        <v>201</v>
      </c>
    </row>
    <row r="683" spans="1:65" s="13" customFormat="1">
      <c r="B683" s="219"/>
      <c r="C683" s="220"/>
      <c r="D683" s="221" t="s">
        <v>209</v>
      </c>
      <c r="E683" s="222" t="s">
        <v>1</v>
      </c>
      <c r="F683" s="223" t="s">
        <v>941</v>
      </c>
      <c r="G683" s="220"/>
      <c r="H683" s="224">
        <v>79.36</v>
      </c>
      <c r="I683" s="225"/>
      <c r="J683" s="220"/>
      <c r="K683" s="220"/>
      <c r="L683" s="226"/>
      <c r="M683" s="227"/>
      <c r="N683" s="228"/>
      <c r="O683" s="228"/>
      <c r="P683" s="228"/>
      <c r="Q683" s="228"/>
      <c r="R683" s="228"/>
      <c r="S683" s="228"/>
      <c r="T683" s="229"/>
      <c r="AT683" s="230" t="s">
        <v>209</v>
      </c>
      <c r="AU683" s="230" t="s">
        <v>88</v>
      </c>
      <c r="AV683" s="13" t="s">
        <v>88</v>
      </c>
      <c r="AW683" s="13" t="s">
        <v>31</v>
      </c>
      <c r="AX683" s="13" t="s">
        <v>76</v>
      </c>
      <c r="AY683" s="230" t="s">
        <v>201</v>
      </c>
    </row>
    <row r="684" spans="1:65" s="13" customFormat="1">
      <c r="B684" s="219"/>
      <c r="C684" s="220"/>
      <c r="D684" s="221" t="s">
        <v>209</v>
      </c>
      <c r="E684" s="222" t="s">
        <v>1</v>
      </c>
      <c r="F684" s="223" t="s">
        <v>942</v>
      </c>
      <c r="G684" s="220"/>
      <c r="H684" s="224">
        <v>-3.84</v>
      </c>
      <c r="I684" s="225"/>
      <c r="J684" s="220"/>
      <c r="K684" s="220"/>
      <c r="L684" s="226"/>
      <c r="M684" s="227"/>
      <c r="N684" s="228"/>
      <c r="O684" s="228"/>
      <c r="P684" s="228"/>
      <c r="Q684" s="228"/>
      <c r="R684" s="228"/>
      <c r="S684" s="228"/>
      <c r="T684" s="229"/>
      <c r="AT684" s="230" t="s">
        <v>209</v>
      </c>
      <c r="AU684" s="230" t="s">
        <v>88</v>
      </c>
      <c r="AV684" s="13" t="s">
        <v>88</v>
      </c>
      <c r="AW684" s="13" t="s">
        <v>31</v>
      </c>
      <c r="AX684" s="13" t="s">
        <v>76</v>
      </c>
      <c r="AY684" s="230" t="s">
        <v>201</v>
      </c>
    </row>
    <row r="685" spans="1:65" s="15" customFormat="1">
      <c r="B685" s="242"/>
      <c r="C685" s="243"/>
      <c r="D685" s="221" t="s">
        <v>209</v>
      </c>
      <c r="E685" s="244" t="s">
        <v>1</v>
      </c>
      <c r="F685" s="245" t="s">
        <v>240</v>
      </c>
      <c r="G685" s="243"/>
      <c r="H685" s="246">
        <v>219.7</v>
      </c>
      <c r="I685" s="247"/>
      <c r="J685" s="243"/>
      <c r="K685" s="243"/>
      <c r="L685" s="248"/>
      <c r="M685" s="249"/>
      <c r="N685" s="250"/>
      <c r="O685" s="250"/>
      <c r="P685" s="250"/>
      <c r="Q685" s="250"/>
      <c r="R685" s="250"/>
      <c r="S685" s="250"/>
      <c r="T685" s="251"/>
      <c r="AT685" s="252" t="s">
        <v>209</v>
      </c>
      <c r="AU685" s="252" t="s">
        <v>88</v>
      </c>
      <c r="AV685" s="15" t="s">
        <v>219</v>
      </c>
      <c r="AW685" s="15" t="s">
        <v>31</v>
      </c>
      <c r="AX685" s="15" t="s">
        <v>76</v>
      </c>
      <c r="AY685" s="252" t="s">
        <v>201</v>
      </c>
    </row>
    <row r="686" spans="1:65" s="13" customFormat="1">
      <c r="B686" s="219"/>
      <c r="C686" s="220"/>
      <c r="D686" s="221" t="s">
        <v>209</v>
      </c>
      <c r="E686" s="222" t="s">
        <v>1</v>
      </c>
      <c r="F686" s="223" t="s">
        <v>943</v>
      </c>
      <c r="G686" s="220"/>
      <c r="H686" s="224">
        <v>0.3</v>
      </c>
      <c r="I686" s="225"/>
      <c r="J686" s="220"/>
      <c r="K686" s="220"/>
      <c r="L686" s="226"/>
      <c r="M686" s="227"/>
      <c r="N686" s="228"/>
      <c r="O686" s="228"/>
      <c r="P686" s="228"/>
      <c r="Q686" s="228"/>
      <c r="R686" s="228"/>
      <c r="S686" s="228"/>
      <c r="T686" s="229"/>
      <c r="AT686" s="230" t="s">
        <v>209</v>
      </c>
      <c r="AU686" s="230" t="s">
        <v>88</v>
      </c>
      <c r="AV686" s="13" t="s">
        <v>88</v>
      </c>
      <c r="AW686" s="13" t="s">
        <v>31</v>
      </c>
      <c r="AX686" s="13" t="s">
        <v>76</v>
      </c>
      <c r="AY686" s="230" t="s">
        <v>201</v>
      </c>
    </row>
    <row r="687" spans="1:65" s="14" customFormat="1">
      <c r="B687" s="231"/>
      <c r="C687" s="232"/>
      <c r="D687" s="221" t="s">
        <v>209</v>
      </c>
      <c r="E687" s="233" t="s">
        <v>1</v>
      </c>
      <c r="F687" s="234" t="s">
        <v>232</v>
      </c>
      <c r="G687" s="232"/>
      <c r="H687" s="235">
        <v>220</v>
      </c>
      <c r="I687" s="236"/>
      <c r="J687" s="232"/>
      <c r="K687" s="232"/>
      <c r="L687" s="237"/>
      <c r="M687" s="238"/>
      <c r="N687" s="239"/>
      <c r="O687" s="239"/>
      <c r="P687" s="239"/>
      <c r="Q687" s="239"/>
      <c r="R687" s="239"/>
      <c r="S687" s="239"/>
      <c r="T687" s="240"/>
      <c r="AT687" s="241" t="s">
        <v>209</v>
      </c>
      <c r="AU687" s="241" t="s">
        <v>88</v>
      </c>
      <c r="AV687" s="14" t="s">
        <v>207</v>
      </c>
      <c r="AW687" s="14" t="s">
        <v>31</v>
      </c>
      <c r="AX687" s="14" t="s">
        <v>83</v>
      </c>
      <c r="AY687" s="241" t="s">
        <v>201</v>
      </c>
    </row>
    <row r="688" spans="1:65" s="2" customFormat="1" ht="16.5" customHeight="1">
      <c r="A688" s="35"/>
      <c r="B688" s="36"/>
      <c r="C688" s="253" t="s">
        <v>944</v>
      </c>
      <c r="D688" s="253" t="s">
        <v>585</v>
      </c>
      <c r="E688" s="254" t="s">
        <v>945</v>
      </c>
      <c r="F688" s="255" t="s">
        <v>946</v>
      </c>
      <c r="G688" s="256" t="s">
        <v>276</v>
      </c>
      <c r="H688" s="257">
        <v>253</v>
      </c>
      <c r="I688" s="258"/>
      <c r="J688" s="259">
        <f>ROUND(I688*H688,2)</f>
        <v>0</v>
      </c>
      <c r="K688" s="260"/>
      <c r="L688" s="261"/>
      <c r="M688" s="262" t="s">
        <v>1</v>
      </c>
      <c r="N688" s="263" t="s">
        <v>42</v>
      </c>
      <c r="O688" s="72"/>
      <c r="P688" s="215">
        <f>O688*H688</f>
        <v>0</v>
      </c>
      <c r="Q688" s="215">
        <v>2.0000000000000002E-5</v>
      </c>
      <c r="R688" s="215">
        <f>Q688*H688</f>
        <v>5.0600000000000003E-3</v>
      </c>
      <c r="S688" s="215">
        <v>0</v>
      </c>
      <c r="T688" s="216">
        <f>S688*H688</f>
        <v>0</v>
      </c>
      <c r="U688" s="35"/>
      <c r="V688" s="35"/>
      <c r="W688" s="35"/>
      <c r="X688" s="35"/>
      <c r="Y688" s="35"/>
      <c r="Z688" s="35"/>
      <c r="AA688" s="35"/>
      <c r="AB688" s="35"/>
      <c r="AC688" s="35"/>
      <c r="AD688" s="35"/>
      <c r="AE688" s="35"/>
      <c r="AR688" s="217" t="s">
        <v>426</v>
      </c>
      <c r="AT688" s="217" t="s">
        <v>585</v>
      </c>
      <c r="AU688" s="217" t="s">
        <v>88</v>
      </c>
      <c r="AY688" s="18" t="s">
        <v>201</v>
      </c>
      <c r="BE688" s="218">
        <f>IF(N688="základná",J688,0)</f>
        <v>0</v>
      </c>
      <c r="BF688" s="218">
        <f>IF(N688="znížená",J688,0)</f>
        <v>0</v>
      </c>
      <c r="BG688" s="218">
        <f>IF(N688="zákl. prenesená",J688,0)</f>
        <v>0</v>
      </c>
      <c r="BH688" s="218">
        <f>IF(N688="zníž. prenesená",J688,0)</f>
        <v>0</v>
      </c>
      <c r="BI688" s="218">
        <f>IF(N688="nulová",J688,0)</f>
        <v>0</v>
      </c>
      <c r="BJ688" s="18" t="s">
        <v>88</v>
      </c>
      <c r="BK688" s="218">
        <f>ROUND(I688*H688,2)</f>
        <v>0</v>
      </c>
      <c r="BL688" s="18" t="s">
        <v>308</v>
      </c>
      <c r="BM688" s="217" t="s">
        <v>947</v>
      </c>
    </row>
    <row r="689" spans="1:65" s="13" customFormat="1">
      <c r="B689" s="219"/>
      <c r="C689" s="220"/>
      <c r="D689" s="221" t="s">
        <v>209</v>
      </c>
      <c r="E689" s="222" t="s">
        <v>1</v>
      </c>
      <c r="F689" s="223" t="s">
        <v>948</v>
      </c>
      <c r="G689" s="220"/>
      <c r="H689" s="224">
        <v>253</v>
      </c>
      <c r="I689" s="225"/>
      <c r="J689" s="220"/>
      <c r="K689" s="220"/>
      <c r="L689" s="226"/>
      <c r="M689" s="227"/>
      <c r="N689" s="228"/>
      <c r="O689" s="228"/>
      <c r="P689" s="228"/>
      <c r="Q689" s="228"/>
      <c r="R689" s="228"/>
      <c r="S689" s="228"/>
      <c r="T689" s="229"/>
      <c r="AT689" s="230" t="s">
        <v>209</v>
      </c>
      <c r="AU689" s="230" t="s">
        <v>88</v>
      </c>
      <c r="AV689" s="13" t="s">
        <v>88</v>
      </c>
      <c r="AW689" s="13" t="s">
        <v>31</v>
      </c>
      <c r="AX689" s="13" t="s">
        <v>83</v>
      </c>
      <c r="AY689" s="230" t="s">
        <v>201</v>
      </c>
    </row>
    <row r="690" spans="1:65" s="2" customFormat="1" ht="26.25" customHeight="1">
      <c r="A690" s="35"/>
      <c r="B690" s="36"/>
      <c r="C690" s="205" t="s">
        <v>949</v>
      </c>
      <c r="D690" s="205" t="s">
        <v>203</v>
      </c>
      <c r="E690" s="206" t="s">
        <v>950</v>
      </c>
      <c r="F690" s="207" t="s">
        <v>951</v>
      </c>
      <c r="G690" s="208" t="s">
        <v>329</v>
      </c>
      <c r="H690" s="209">
        <v>5.0000000000000001E-3</v>
      </c>
      <c r="I690" s="210"/>
      <c r="J690" s="211">
        <f>ROUND(I690*H690,2)</f>
        <v>0</v>
      </c>
      <c r="K690" s="212"/>
      <c r="L690" s="40"/>
      <c r="M690" s="213" t="s">
        <v>1</v>
      </c>
      <c r="N690" s="214" t="s">
        <v>42</v>
      </c>
      <c r="O690" s="72"/>
      <c r="P690" s="215">
        <f>O690*H690</f>
        <v>0</v>
      </c>
      <c r="Q690" s="215">
        <v>0</v>
      </c>
      <c r="R690" s="215">
        <f>Q690*H690</f>
        <v>0</v>
      </c>
      <c r="S690" s="215">
        <v>0</v>
      </c>
      <c r="T690" s="216">
        <f>S690*H690</f>
        <v>0</v>
      </c>
      <c r="U690" s="35"/>
      <c r="V690" s="35"/>
      <c r="W690" s="35"/>
      <c r="X690" s="35"/>
      <c r="Y690" s="35"/>
      <c r="Z690" s="35"/>
      <c r="AA690" s="35"/>
      <c r="AB690" s="35"/>
      <c r="AC690" s="35"/>
      <c r="AD690" s="35"/>
      <c r="AE690" s="35"/>
      <c r="AR690" s="217" t="s">
        <v>308</v>
      </c>
      <c r="AT690" s="217" t="s">
        <v>203</v>
      </c>
      <c r="AU690" s="217" t="s">
        <v>88</v>
      </c>
      <c r="AY690" s="18" t="s">
        <v>201</v>
      </c>
      <c r="BE690" s="218">
        <f>IF(N690="základná",J690,0)</f>
        <v>0</v>
      </c>
      <c r="BF690" s="218">
        <f>IF(N690="znížená",J690,0)</f>
        <v>0</v>
      </c>
      <c r="BG690" s="218">
        <f>IF(N690="zákl. prenesená",J690,0)</f>
        <v>0</v>
      </c>
      <c r="BH690" s="218">
        <f>IF(N690="zníž. prenesená",J690,0)</f>
        <v>0</v>
      </c>
      <c r="BI690" s="218">
        <f>IF(N690="nulová",J690,0)</f>
        <v>0</v>
      </c>
      <c r="BJ690" s="18" t="s">
        <v>88</v>
      </c>
      <c r="BK690" s="218">
        <f>ROUND(I690*H690,2)</f>
        <v>0</v>
      </c>
      <c r="BL690" s="18" t="s">
        <v>308</v>
      </c>
      <c r="BM690" s="217" t="s">
        <v>952</v>
      </c>
    </row>
    <row r="691" spans="1:65" s="12" customFormat="1" ht="22.9" customHeight="1">
      <c r="B691" s="189"/>
      <c r="C691" s="190"/>
      <c r="D691" s="191" t="s">
        <v>75</v>
      </c>
      <c r="E691" s="203" t="s">
        <v>953</v>
      </c>
      <c r="F691" s="203" t="s">
        <v>954</v>
      </c>
      <c r="G691" s="190"/>
      <c r="H691" s="190"/>
      <c r="I691" s="193"/>
      <c r="J691" s="204">
        <f>BK691</f>
        <v>0</v>
      </c>
      <c r="K691" s="190"/>
      <c r="L691" s="195"/>
      <c r="M691" s="196"/>
      <c r="N691" s="197"/>
      <c r="O691" s="197"/>
      <c r="P691" s="198">
        <f>SUM(P692:P749)</f>
        <v>0</v>
      </c>
      <c r="Q691" s="197"/>
      <c r="R691" s="198">
        <f>SUM(R692:R749)</f>
        <v>0.99148199999999997</v>
      </c>
      <c r="S691" s="197"/>
      <c r="T691" s="199">
        <f>SUM(T692:T749)</f>
        <v>0</v>
      </c>
      <c r="AR691" s="200" t="s">
        <v>88</v>
      </c>
      <c r="AT691" s="201" t="s">
        <v>75</v>
      </c>
      <c r="AU691" s="201" t="s">
        <v>83</v>
      </c>
      <c r="AY691" s="200" t="s">
        <v>201</v>
      </c>
      <c r="BK691" s="202">
        <f>SUM(BK692:BK749)</f>
        <v>0</v>
      </c>
    </row>
    <row r="692" spans="1:65" s="2" customFormat="1" ht="16.5" customHeight="1">
      <c r="A692" s="35"/>
      <c r="B692" s="36"/>
      <c r="C692" s="205" t="s">
        <v>955</v>
      </c>
      <c r="D692" s="205" t="s">
        <v>203</v>
      </c>
      <c r="E692" s="206" t="s">
        <v>956</v>
      </c>
      <c r="F692" s="207" t="s">
        <v>957</v>
      </c>
      <c r="G692" s="208" t="s">
        <v>276</v>
      </c>
      <c r="H692" s="209">
        <v>322.7</v>
      </c>
      <c r="I692" s="210"/>
      <c r="J692" s="211">
        <f>ROUND(I692*H692,2)</f>
        <v>0</v>
      </c>
      <c r="K692" s="212"/>
      <c r="L692" s="40"/>
      <c r="M692" s="213" t="s">
        <v>1</v>
      </c>
      <c r="N692" s="214" t="s">
        <v>42</v>
      </c>
      <c r="O692" s="72"/>
      <c r="P692" s="215">
        <f>O692*H692</f>
        <v>0</v>
      </c>
      <c r="Q692" s="215">
        <v>0</v>
      </c>
      <c r="R692" s="215">
        <f>Q692*H692</f>
        <v>0</v>
      </c>
      <c r="S692" s="215">
        <v>0</v>
      </c>
      <c r="T692" s="216">
        <f>S692*H692</f>
        <v>0</v>
      </c>
      <c r="U692" s="35"/>
      <c r="V692" s="35"/>
      <c r="W692" s="35"/>
      <c r="X692" s="35"/>
      <c r="Y692" s="35"/>
      <c r="Z692" s="35"/>
      <c r="AA692" s="35"/>
      <c r="AB692" s="35"/>
      <c r="AC692" s="35"/>
      <c r="AD692" s="35"/>
      <c r="AE692" s="35"/>
      <c r="AR692" s="217" t="s">
        <v>308</v>
      </c>
      <c r="AT692" s="217" t="s">
        <v>203</v>
      </c>
      <c r="AU692" s="217" t="s">
        <v>88</v>
      </c>
      <c r="AY692" s="18" t="s">
        <v>201</v>
      </c>
      <c r="BE692" s="218">
        <f>IF(N692="základná",J692,0)</f>
        <v>0</v>
      </c>
      <c r="BF692" s="218">
        <f>IF(N692="znížená",J692,0)</f>
        <v>0</v>
      </c>
      <c r="BG692" s="218">
        <f>IF(N692="zákl. prenesená",J692,0)</f>
        <v>0</v>
      </c>
      <c r="BH692" s="218">
        <f>IF(N692="zníž. prenesená",J692,0)</f>
        <v>0</v>
      </c>
      <c r="BI692" s="218">
        <f>IF(N692="nulová",J692,0)</f>
        <v>0</v>
      </c>
      <c r="BJ692" s="18" t="s">
        <v>88</v>
      </c>
      <c r="BK692" s="218">
        <f>ROUND(I692*H692,2)</f>
        <v>0</v>
      </c>
      <c r="BL692" s="18" t="s">
        <v>308</v>
      </c>
      <c r="BM692" s="217" t="s">
        <v>958</v>
      </c>
    </row>
    <row r="693" spans="1:65" s="2" customFormat="1" ht="16.5" customHeight="1">
      <c r="A693" s="35"/>
      <c r="B693" s="36"/>
      <c r="C693" s="253" t="s">
        <v>959</v>
      </c>
      <c r="D693" s="253" t="s">
        <v>585</v>
      </c>
      <c r="E693" s="254" t="s">
        <v>960</v>
      </c>
      <c r="F693" s="255" t="s">
        <v>961</v>
      </c>
      <c r="G693" s="256" t="s">
        <v>276</v>
      </c>
      <c r="H693" s="257">
        <v>371.1</v>
      </c>
      <c r="I693" s="258"/>
      <c r="J693" s="259">
        <f>ROUND(I693*H693,2)</f>
        <v>0</v>
      </c>
      <c r="K693" s="260"/>
      <c r="L693" s="261"/>
      <c r="M693" s="262" t="s">
        <v>1</v>
      </c>
      <c r="N693" s="263" t="s">
        <v>42</v>
      </c>
      <c r="O693" s="72"/>
      <c r="P693" s="215">
        <f>O693*H693</f>
        <v>0</v>
      </c>
      <c r="Q693" s="215">
        <v>2.0000000000000002E-5</v>
      </c>
      <c r="R693" s="215">
        <f>Q693*H693</f>
        <v>7.4220000000000006E-3</v>
      </c>
      <c r="S693" s="215">
        <v>0</v>
      </c>
      <c r="T693" s="216">
        <f>S693*H693</f>
        <v>0</v>
      </c>
      <c r="U693" s="35"/>
      <c r="V693" s="35"/>
      <c r="W693" s="35"/>
      <c r="X693" s="35"/>
      <c r="Y693" s="35"/>
      <c r="Z693" s="35"/>
      <c r="AA693" s="35"/>
      <c r="AB693" s="35"/>
      <c r="AC693" s="35"/>
      <c r="AD693" s="35"/>
      <c r="AE693" s="35"/>
      <c r="AR693" s="217" t="s">
        <v>426</v>
      </c>
      <c r="AT693" s="217" t="s">
        <v>585</v>
      </c>
      <c r="AU693" s="217" t="s">
        <v>88</v>
      </c>
      <c r="AY693" s="18" t="s">
        <v>201</v>
      </c>
      <c r="BE693" s="218">
        <f>IF(N693="základná",J693,0)</f>
        <v>0</v>
      </c>
      <c r="BF693" s="218">
        <f>IF(N693="znížená",J693,0)</f>
        <v>0</v>
      </c>
      <c r="BG693" s="218">
        <f>IF(N693="zákl. prenesená",J693,0)</f>
        <v>0</v>
      </c>
      <c r="BH693" s="218">
        <f>IF(N693="zníž. prenesená",J693,0)</f>
        <v>0</v>
      </c>
      <c r="BI693" s="218">
        <f>IF(N693="nulová",J693,0)</f>
        <v>0</v>
      </c>
      <c r="BJ693" s="18" t="s">
        <v>88</v>
      </c>
      <c r="BK693" s="218">
        <f>ROUND(I693*H693,2)</f>
        <v>0</v>
      </c>
      <c r="BL693" s="18" t="s">
        <v>308</v>
      </c>
      <c r="BM693" s="217" t="s">
        <v>962</v>
      </c>
    </row>
    <row r="694" spans="1:65" s="13" customFormat="1">
      <c r="B694" s="219"/>
      <c r="C694" s="220"/>
      <c r="D694" s="221" t="s">
        <v>209</v>
      </c>
      <c r="E694" s="222" t="s">
        <v>1</v>
      </c>
      <c r="F694" s="223" t="s">
        <v>963</v>
      </c>
      <c r="G694" s="220"/>
      <c r="H694" s="224">
        <v>371.10500000000002</v>
      </c>
      <c r="I694" s="225"/>
      <c r="J694" s="220"/>
      <c r="K694" s="220"/>
      <c r="L694" s="226"/>
      <c r="M694" s="227"/>
      <c r="N694" s="228"/>
      <c r="O694" s="228"/>
      <c r="P694" s="228"/>
      <c r="Q694" s="228"/>
      <c r="R694" s="228"/>
      <c r="S694" s="228"/>
      <c r="T694" s="229"/>
      <c r="AT694" s="230" t="s">
        <v>209</v>
      </c>
      <c r="AU694" s="230" t="s">
        <v>88</v>
      </c>
      <c r="AV694" s="13" t="s">
        <v>88</v>
      </c>
      <c r="AW694" s="13" t="s">
        <v>31</v>
      </c>
      <c r="AX694" s="13" t="s">
        <v>76</v>
      </c>
      <c r="AY694" s="230" t="s">
        <v>201</v>
      </c>
    </row>
    <row r="695" spans="1:65" s="13" customFormat="1">
      <c r="B695" s="219"/>
      <c r="C695" s="220"/>
      <c r="D695" s="221" t="s">
        <v>209</v>
      </c>
      <c r="E695" s="222" t="s">
        <v>1</v>
      </c>
      <c r="F695" s="223" t="s">
        <v>231</v>
      </c>
      <c r="G695" s="220"/>
      <c r="H695" s="224">
        <v>-5.0000000000000001E-3</v>
      </c>
      <c r="I695" s="225"/>
      <c r="J695" s="220"/>
      <c r="K695" s="220"/>
      <c r="L695" s="226"/>
      <c r="M695" s="227"/>
      <c r="N695" s="228"/>
      <c r="O695" s="228"/>
      <c r="P695" s="228"/>
      <c r="Q695" s="228"/>
      <c r="R695" s="228"/>
      <c r="S695" s="228"/>
      <c r="T695" s="229"/>
      <c r="AT695" s="230" t="s">
        <v>209</v>
      </c>
      <c r="AU695" s="230" t="s">
        <v>88</v>
      </c>
      <c r="AV695" s="13" t="s">
        <v>88</v>
      </c>
      <c r="AW695" s="13" t="s">
        <v>31</v>
      </c>
      <c r="AX695" s="13" t="s">
        <v>76</v>
      </c>
      <c r="AY695" s="230" t="s">
        <v>201</v>
      </c>
    </row>
    <row r="696" spans="1:65" s="14" customFormat="1">
      <c r="B696" s="231"/>
      <c r="C696" s="232"/>
      <c r="D696" s="221" t="s">
        <v>209</v>
      </c>
      <c r="E696" s="233" t="s">
        <v>1</v>
      </c>
      <c r="F696" s="234" t="s">
        <v>232</v>
      </c>
      <c r="G696" s="232"/>
      <c r="H696" s="235">
        <v>371.1</v>
      </c>
      <c r="I696" s="236"/>
      <c r="J696" s="232"/>
      <c r="K696" s="232"/>
      <c r="L696" s="237"/>
      <c r="M696" s="238"/>
      <c r="N696" s="239"/>
      <c r="O696" s="239"/>
      <c r="P696" s="239"/>
      <c r="Q696" s="239"/>
      <c r="R696" s="239"/>
      <c r="S696" s="239"/>
      <c r="T696" s="240"/>
      <c r="AT696" s="241" t="s">
        <v>209</v>
      </c>
      <c r="AU696" s="241" t="s">
        <v>88</v>
      </c>
      <c r="AV696" s="14" t="s">
        <v>207</v>
      </c>
      <c r="AW696" s="14" t="s">
        <v>31</v>
      </c>
      <c r="AX696" s="14" t="s">
        <v>83</v>
      </c>
      <c r="AY696" s="241" t="s">
        <v>201</v>
      </c>
    </row>
    <row r="697" spans="1:65" s="2" customFormat="1" ht="29.25" customHeight="1">
      <c r="A697" s="35"/>
      <c r="B697" s="36"/>
      <c r="C697" s="205" t="s">
        <v>964</v>
      </c>
      <c r="D697" s="205" t="s">
        <v>203</v>
      </c>
      <c r="E697" s="206" t="s">
        <v>965</v>
      </c>
      <c r="F697" s="207" t="s">
        <v>966</v>
      </c>
      <c r="G697" s="208" t="s">
        <v>276</v>
      </c>
      <c r="H697" s="209">
        <v>322.7</v>
      </c>
      <c r="I697" s="210"/>
      <c r="J697" s="211">
        <f>ROUND(I697*H697,2)</f>
        <v>0</v>
      </c>
      <c r="K697" s="212"/>
      <c r="L697" s="40"/>
      <c r="M697" s="213" t="s">
        <v>1</v>
      </c>
      <c r="N697" s="214" t="s">
        <v>42</v>
      </c>
      <c r="O697" s="72"/>
      <c r="P697" s="215">
        <f>O697*H697</f>
        <v>0</v>
      </c>
      <c r="Q697" s="215">
        <v>0</v>
      </c>
      <c r="R697" s="215">
        <f>Q697*H697</f>
        <v>0</v>
      </c>
      <c r="S697" s="215">
        <v>0</v>
      </c>
      <c r="T697" s="216">
        <f>S697*H697</f>
        <v>0</v>
      </c>
      <c r="U697" s="35"/>
      <c r="V697" s="35"/>
      <c r="W697" s="35"/>
      <c r="X697" s="35"/>
      <c r="Y697" s="35"/>
      <c r="Z697" s="35"/>
      <c r="AA697" s="35"/>
      <c r="AB697" s="35"/>
      <c r="AC697" s="35"/>
      <c r="AD697" s="35"/>
      <c r="AE697" s="35"/>
      <c r="AR697" s="217" t="s">
        <v>308</v>
      </c>
      <c r="AT697" s="217" t="s">
        <v>203</v>
      </c>
      <c r="AU697" s="217" t="s">
        <v>88</v>
      </c>
      <c r="AY697" s="18" t="s">
        <v>201</v>
      </c>
      <c r="BE697" s="218">
        <f>IF(N697="základná",J697,0)</f>
        <v>0</v>
      </c>
      <c r="BF697" s="218">
        <f>IF(N697="znížená",J697,0)</f>
        <v>0</v>
      </c>
      <c r="BG697" s="218">
        <f>IF(N697="zákl. prenesená",J697,0)</f>
        <v>0</v>
      </c>
      <c r="BH697" s="218">
        <f>IF(N697="zníž. prenesená",J697,0)</f>
        <v>0</v>
      </c>
      <c r="BI697" s="218">
        <f>IF(N697="nulová",J697,0)</f>
        <v>0</v>
      </c>
      <c r="BJ697" s="18" t="s">
        <v>88</v>
      </c>
      <c r="BK697" s="218">
        <f>ROUND(I697*H697,2)</f>
        <v>0</v>
      </c>
      <c r="BL697" s="18" t="s">
        <v>308</v>
      </c>
      <c r="BM697" s="217" t="s">
        <v>967</v>
      </c>
    </row>
    <row r="698" spans="1:65" s="13" customFormat="1">
      <c r="B698" s="219"/>
      <c r="C698" s="220"/>
      <c r="D698" s="221" t="s">
        <v>209</v>
      </c>
      <c r="E698" s="222" t="s">
        <v>1</v>
      </c>
      <c r="F698" s="223" t="s">
        <v>786</v>
      </c>
      <c r="G698" s="220"/>
      <c r="H698" s="224">
        <v>135.57</v>
      </c>
      <c r="I698" s="225"/>
      <c r="J698" s="220"/>
      <c r="K698" s="220"/>
      <c r="L698" s="226"/>
      <c r="M698" s="227"/>
      <c r="N698" s="228"/>
      <c r="O698" s="228"/>
      <c r="P698" s="228"/>
      <c r="Q698" s="228"/>
      <c r="R698" s="228"/>
      <c r="S698" s="228"/>
      <c r="T698" s="229"/>
      <c r="AT698" s="230" t="s">
        <v>209</v>
      </c>
      <c r="AU698" s="230" t="s">
        <v>88</v>
      </c>
      <c r="AV698" s="13" t="s">
        <v>88</v>
      </c>
      <c r="AW698" s="13" t="s">
        <v>31</v>
      </c>
      <c r="AX698" s="13" t="s">
        <v>76</v>
      </c>
      <c r="AY698" s="230" t="s">
        <v>201</v>
      </c>
    </row>
    <row r="699" spans="1:65" s="13" customFormat="1">
      <c r="B699" s="219"/>
      <c r="C699" s="220"/>
      <c r="D699" s="221" t="s">
        <v>209</v>
      </c>
      <c r="E699" s="222" t="s">
        <v>1</v>
      </c>
      <c r="F699" s="223" t="s">
        <v>590</v>
      </c>
      <c r="G699" s="220"/>
      <c r="H699" s="224">
        <v>0.03</v>
      </c>
      <c r="I699" s="225"/>
      <c r="J699" s="220"/>
      <c r="K699" s="220"/>
      <c r="L699" s="226"/>
      <c r="M699" s="227"/>
      <c r="N699" s="228"/>
      <c r="O699" s="228"/>
      <c r="P699" s="228"/>
      <c r="Q699" s="228"/>
      <c r="R699" s="228"/>
      <c r="S699" s="228"/>
      <c r="T699" s="229"/>
      <c r="AT699" s="230" t="s">
        <v>209</v>
      </c>
      <c r="AU699" s="230" t="s">
        <v>88</v>
      </c>
      <c r="AV699" s="13" t="s">
        <v>88</v>
      </c>
      <c r="AW699" s="13" t="s">
        <v>31</v>
      </c>
      <c r="AX699" s="13" t="s">
        <v>76</v>
      </c>
      <c r="AY699" s="230" t="s">
        <v>201</v>
      </c>
    </row>
    <row r="700" spans="1:65" s="15" customFormat="1">
      <c r="B700" s="242"/>
      <c r="C700" s="243"/>
      <c r="D700" s="221" t="s">
        <v>209</v>
      </c>
      <c r="E700" s="244" t="s">
        <v>1</v>
      </c>
      <c r="F700" s="245" t="s">
        <v>968</v>
      </c>
      <c r="G700" s="243"/>
      <c r="H700" s="246">
        <v>135.6</v>
      </c>
      <c r="I700" s="247"/>
      <c r="J700" s="243"/>
      <c r="K700" s="243"/>
      <c r="L700" s="248"/>
      <c r="M700" s="249"/>
      <c r="N700" s="250"/>
      <c r="O700" s="250"/>
      <c r="P700" s="250"/>
      <c r="Q700" s="250"/>
      <c r="R700" s="250"/>
      <c r="S700" s="250"/>
      <c r="T700" s="251"/>
      <c r="AT700" s="252" t="s">
        <v>209</v>
      </c>
      <c r="AU700" s="252" t="s">
        <v>88</v>
      </c>
      <c r="AV700" s="15" t="s">
        <v>219</v>
      </c>
      <c r="AW700" s="15" t="s">
        <v>31</v>
      </c>
      <c r="AX700" s="15" t="s">
        <v>76</v>
      </c>
      <c r="AY700" s="252" t="s">
        <v>201</v>
      </c>
    </row>
    <row r="701" spans="1:65" s="13" customFormat="1">
      <c r="B701" s="219"/>
      <c r="C701" s="220"/>
      <c r="D701" s="221" t="s">
        <v>209</v>
      </c>
      <c r="E701" s="222" t="s">
        <v>1</v>
      </c>
      <c r="F701" s="223" t="s">
        <v>787</v>
      </c>
      <c r="G701" s="220"/>
      <c r="H701" s="224">
        <v>19.489999999999998</v>
      </c>
      <c r="I701" s="225"/>
      <c r="J701" s="220"/>
      <c r="K701" s="220"/>
      <c r="L701" s="226"/>
      <c r="M701" s="227"/>
      <c r="N701" s="228"/>
      <c r="O701" s="228"/>
      <c r="P701" s="228"/>
      <c r="Q701" s="228"/>
      <c r="R701" s="228"/>
      <c r="S701" s="228"/>
      <c r="T701" s="229"/>
      <c r="AT701" s="230" t="s">
        <v>209</v>
      </c>
      <c r="AU701" s="230" t="s">
        <v>88</v>
      </c>
      <c r="AV701" s="13" t="s">
        <v>88</v>
      </c>
      <c r="AW701" s="13" t="s">
        <v>31</v>
      </c>
      <c r="AX701" s="13" t="s">
        <v>76</v>
      </c>
      <c r="AY701" s="230" t="s">
        <v>201</v>
      </c>
    </row>
    <row r="702" spans="1:65" s="13" customFormat="1">
      <c r="B702" s="219"/>
      <c r="C702" s="220"/>
      <c r="D702" s="221" t="s">
        <v>209</v>
      </c>
      <c r="E702" s="222" t="s">
        <v>1</v>
      </c>
      <c r="F702" s="223" t="s">
        <v>6</v>
      </c>
      <c r="G702" s="220"/>
      <c r="H702" s="224">
        <v>0.01</v>
      </c>
      <c r="I702" s="225"/>
      <c r="J702" s="220"/>
      <c r="K702" s="220"/>
      <c r="L702" s="226"/>
      <c r="M702" s="227"/>
      <c r="N702" s="228"/>
      <c r="O702" s="228"/>
      <c r="P702" s="228"/>
      <c r="Q702" s="228"/>
      <c r="R702" s="228"/>
      <c r="S702" s="228"/>
      <c r="T702" s="229"/>
      <c r="AT702" s="230" t="s">
        <v>209</v>
      </c>
      <c r="AU702" s="230" t="s">
        <v>88</v>
      </c>
      <c r="AV702" s="13" t="s">
        <v>88</v>
      </c>
      <c r="AW702" s="13" t="s">
        <v>31</v>
      </c>
      <c r="AX702" s="13" t="s">
        <v>76</v>
      </c>
      <c r="AY702" s="230" t="s">
        <v>201</v>
      </c>
    </row>
    <row r="703" spans="1:65" s="15" customFormat="1">
      <c r="B703" s="242"/>
      <c r="C703" s="243"/>
      <c r="D703" s="221" t="s">
        <v>209</v>
      </c>
      <c r="E703" s="244" t="s">
        <v>1</v>
      </c>
      <c r="F703" s="245" t="s">
        <v>969</v>
      </c>
      <c r="G703" s="243"/>
      <c r="H703" s="246">
        <v>19.5</v>
      </c>
      <c r="I703" s="247"/>
      <c r="J703" s="243"/>
      <c r="K703" s="243"/>
      <c r="L703" s="248"/>
      <c r="M703" s="249"/>
      <c r="N703" s="250"/>
      <c r="O703" s="250"/>
      <c r="P703" s="250"/>
      <c r="Q703" s="250"/>
      <c r="R703" s="250"/>
      <c r="S703" s="250"/>
      <c r="T703" s="251"/>
      <c r="AT703" s="252" t="s">
        <v>209</v>
      </c>
      <c r="AU703" s="252" t="s">
        <v>88</v>
      </c>
      <c r="AV703" s="15" t="s">
        <v>219</v>
      </c>
      <c r="AW703" s="15" t="s">
        <v>31</v>
      </c>
      <c r="AX703" s="15" t="s">
        <v>76</v>
      </c>
      <c r="AY703" s="252" t="s">
        <v>201</v>
      </c>
    </row>
    <row r="704" spans="1:65" s="13" customFormat="1">
      <c r="B704" s="219"/>
      <c r="C704" s="220"/>
      <c r="D704" s="221" t="s">
        <v>209</v>
      </c>
      <c r="E704" s="222" t="s">
        <v>1</v>
      </c>
      <c r="F704" s="223" t="s">
        <v>788</v>
      </c>
      <c r="G704" s="220"/>
      <c r="H704" s="224">
        <v>8.73</v>
      </c>
      <c r="I704" s="225"/>
      <c r="J704" s="220"/>
      <c r="K704" s="220"/>
      <c r="L704" s="226"/>
      <c r="M704" s="227"/>
      <c r="N704" s="228"/>
      <c r="O704" s="228"/>
      <c r="P704" s="228"/>
      <c r="Q704" s="228"/>
      <c r="R704" s="228"/>
      <c r="S704" s="228"/>
      <c r="T704" s="229"/>
      <c r="AT704" s="230" t="s">
        <v>209</v>
      </c>
      <c r="AU704" s="230" t="s">
        <v>88</v>
      </c>
      <c r="AV704" s="13" t="s">
        <v>88</v>
      </c>
      <c r="AW704" s="13" t="s">
        <v>31</v>
      </c>
      <c r="AX704" s="13" t="s">
        <v>76</v>
      </c>
      <c r="AY704" s="230" t="s">
        <v>201</v>
      </c>
    </row>
    <row r="705" spans="1:65" s="13" customFormat="1">
      <c r="B705" s="219"/>
      <c r="C705" s="220"/>
      <c r="D705" s="221" t="s">
        <v>209</v>
      </c>
      <c r="E705" s="222" t="s">
        <v>1</v>
      </c>
      <c r="F705" s="223" t="s">
        <v>970</v>
      </c>
      <c r="G705" s="220"/>
      <c r="H705" s="224">
        <v>-0.03</v>
      </c>
      <c r="I705" s="225"/>
      <c r="J705" s="220"/>
      <c r="K705" s="220"/>
      <c r="L705" s="226"/>
      <c r="M705" s="227"/>
      <c r="N705" s="228"/>
      <c r="O705" s="228"/>
      <c r="P705" s="228"/>
      <c r="Q705" s="228"/>
      <c r="R705" s="228"/>
      <c r="S705" s="228"/>
      <c r="T705" s="229"/>
      <c r="AT705" s="230" t="s">
        <v>209</v>
      </c>
      <c r="AU705" s="230" t="s">
        <v>88</v>
      </c>
      <c r="AV705" s="13" t="s">
        <v>88</v>
      </c>
      <c r="AW705" s="13" t="s">
        <v>31</v>
      </c>
      <c r="AX705" s="13" t="s">
        <v>76</v>
      </c>
      <c r="AY705" s="230" t="s">
        <v>201</v>
      </c>
    </row>
    <row r="706" spans="1:65" s="15" customFormat="1">
      <c r="B706" s="242"/>
      <c r="C706" s="243"/>
      <c r="D706" s="221" t="s">
        <v>209</v>
      </c>
      <c r="E706" s="244" t="s">
        <v>1</v>
      </c>
      <c r="F706" s="245" t="s">
        <v>971</v>
      </c>
      <c r="G706" s="243"/>
      <c r="H706" s="246">
        <v>8.6999999999999993</v>
      </c>
      <c r="I706" s="247"/>
      <c r="J706" s="243"/>
      <c r="K706" s="243"/>
      <c r="L706" s="248"/>
      <c r="M706" s="249"/>
      <c r="N706" s="250"/>
      <c r="O706" s="250"/>
      <c r="P706" s="250"/>
      <c r="Q706" s="250"/>
      <c r="R706" s="250"/>
      <c r="S706" s="250"/>
      <c r="T706" s="251"/>
      <c r="AT706" s="252" t="s">
        <v>209</v>
      </c>
      <c r="AU706" s="252" t="s">
        <v>88</v>
      </c>
      <c r="AV706" s="15" t="s">
        <v>219</v>
      </c>
      <c r="AW706" s="15" t="s">
        <v>31</v>
      </c>
      <c r="AX706" s="15" t="s">
        <v>76</v>
      </c>
      <c r="AY706" s="252" t="s">
        <v>201</v>
      </c>
    </row>
    <row r="707" spans="1:65" s="13" customFormat="1" ht="22.5">
      <c r="B707" s="219"/>
      <c r="C707" s="220"/>
      <c r="D707" s="221" t="s">
        <v>209</v>
      </c>
      <c r="E707" s="222" t="s">
        <v>1</v>
      </c>
      <c r="F707" s="223" t="s">
        <v>972</v>
      </c>
      <c r="G707" s="220"/>
      <c r="H707" s="224">
        <v>158.88999999999999</v>
      </c>
      <c r="I707" s="225"/>
      <c r="J707" s="220"/>
      <c r="K707" s="220"/>
      <c r="L707" s="226"/>
      <c r="M707" s="227"/>
      <c r="N707" s="228"/>
      <c r="O707" s="228"/>
      <c r="P707" s="228"/>
      <c r="Q707" s="228"/>
      <c r="R707" s="228"/>
      <c r="S707" s="228"/>
      <c r="T707" s="229"/>
      <c r="AT707" s="230" t="s">
        <v>209</v>
      </c>
      <c r="AU707" s="230" t="s">
        <v>88</v>
      </c>
      <c r="AV707" s="13" t="s">
        <v>88</v>
      </c>
      <c r="AW707" s="13" t="s">
        <v>31</v>
      </c>
      <c r="AX707" s="13" t="s">
        <v>76</v>
      </c>
      <c r="AY707" s="230" t="s">
        <v>201</v>
      </c>
    </row>
    <row r="708" spans="1:65" s="13" customFormat="1">
      <c r="B708" s="219"/>
      <c r="C708" s="220"/>
      <c r="D708" s="221" t="s">
        <v>209</v>
      </c>
      <c r="E708" s="222" t="s">
        <v>1</v>
      </c>
      <c r="F708" s="223" t="s">
        <v>6</v>
      </c>
      <c r="G708" s="220"/>
      <c r="H708" s="224">
        <v>0.01</v>
      </c>
      <c r="I708" s="225"/>
      <c r="J708" s="220"/>
      <c r="K708" s="220"/>
      <c r="L708" s="226"/>
      <c r="M708" s="227"/>
      <c r="N708" s="228"/>
      <c r="O708" s="228"/>
      <c r="P708" s="228"/>
      <c r="Q708" s="228"/>
      <c r="R708" s="228"/>
      <c r="S708" s="228"/>
      <c r="T708" s="229"/>
      <c r="AT708" s="230" t="s">
        <v>209</v>
      </c>
      <c r="AU708" s="230" t="s">
        <v>88</v>
      </c>
      <c r="AV708" s="13" t="s">
        <v>88</v>
      </c>
      <c r="AW708" s="13" t="s">
        <v>31</v>
      </c>
      <c r="AX708" s="13" t="s">
        <v>76</v>
      </c>
      <c r="AY708" s="230" t="s">
        <v>201</v>
      </c>
    </row>
    <row r="709" spans="1:65" s="15" customFormat="1">
      <c r="B709" s="242"/>
      <c r="C709" s="243"/>
      <c r="D709" s="221" t="s">
        <v>209</v>
      </c>
      <c r="E709" s="244" t="s">
        <v>1</v>
      </c>
      <c r="F709" s="245" t="s">
        <v>973</v>
      </c>
      <c r="G709" s="243"/>
      <c r="H709" s="246">
        <v>158.9</v>
      </c>
      <c r="I709" s="247"/>
      <c r="J709" s="243"/>
      <c r="K709" s="243"/>
      <c r="L709" s="248"/>
      <c r="M709" s="249"/>
      <c r="N709" s="250"/>
      <c r="O709" s="250"/>
      <c r="P709" s="250"/>
      <c r="Q709" s="250"/>
      <c r="R709" s="250"/>
      <c r="S709" s="250"/>
      <c r="T709" s="251"/>
      <c r="AT709" s="252" t="s">
        <v>209</v>
      </c>
      <c r="AU709" s="252" t="s">
        <v>88</v>
      </c>
      <c r="AV709" s="15" t="s">
        <v>219</v>
      </c>
      <c r="AW709" s="15" t="s">
        <v>31</v>
      </c>
      <c r="AX709" s="15" t="s">
        <v>76</v>
      </c>
      <c r="AY709" s="252" t="s">
        <v>201</v>
      </c>
    </row>
    <row r="710" spans="1:65" s="14" customFormat="1">
      <c r="B710" s="231"/>
      <c r="C710" s="232"/>
      <c r="D710" s="221" t="s">
        <v>209</v>
      </c>
      <c r="E710" s="233" t="s">
        <v>1</v>
      </c>
      <c r="F710" s="234" t="s">
        <v>232</v>
      </c>
      <c r="G710" s="232"/>
      <c r="H710" s="235">
        <v>322.7</v>
      </c>
      <c r="I710" s="236"/>
      <c r="J710" s="232"/>
      <c r="K710" s="232"/>
      <c r="L710" s="237"/>
      <c r="M710" s="238"/>
      <c r="N710" s="239"/>
      <c r="O710" s="239"/>
      <c r="P710" s="239"/>
      <c r="Q710" s="239"/>
      <c r="R710" s="239"/>
      <c r="S710" s="239"/>
      <c r="T710" s="240"/>
      <c r="AT710" s="241" t="s">
        <v>209</v>
      </c>
      <c r="AU710" s="241" t="s">
        <v>88</v>
      </c>
      <c r="AV710" s="14" t="s">
        <v>207</v>
      </c>
      <c r="AW710" s="14" t="s">
        <v>31</v>
      </c>
      <c r="AX710" s="14" t="s">
        <v>83</v>
      </c>
      <c r="AY710" s="241" t="s">
        <v>201</v>
      </c>
    </row>
    <row r="711" spans="1:65" s="2" customFormat="1" ht="32.25" customHeight="1">
      <c r="A711" s="35"/>
      <c r="B711" s="36"/>
      <c r="C711" s="253" t="s">
        <v>974</v>
      </c>
      <c r="D711" s="253" t="s">
        <v>585</v>
      </c>
      <c r="E711" s="254" t="s">
        <v>975</v>
      </c>
      <c r="F711" s="255" t="s">
        <v>976</v>
      </c>
      <c r="G711" s="256" t="s">
        <v>276</v>
      </c>
      <c r="H711" s="257">
        <v>162.1</v>
      </c>
      <c r="I711" s="258"/>
      <c r="J711" s="259">
        <f>ROUND(I711*H711,2)</f>
        <v>0</v>
      </c>
      <c r="K711" s="260"/>
      <c r="L711" s="261"/>
      <c r="M711" s="262" t="s">
        <v>1</v>
      </c>
      <c r="N711" s="263" t="s">
        <v>42</v>
      </c>
      <c r="O711" s="72"/>
      <c r="P711" s="215">
        <f>O711*H711</f>
        <v>0</v>
      </c>
      <c r="Q711" s="215">
        <v>5.9999999999999995E-4</v>
      </c>
      <c r="R711" s="215">
        <f>Q711*H711</f>
        <v>9.7259999999999985E-2</v>
      </c>
      <c r="S711" s="215">
        <v>0</v>
      </c>
      <c r="T711" s="216">
        <f>S711*H711</f>
        <v>0</v>
      </c>
      <c r="U711" s="35"/>
      <c r="V711" s="35"/>
      <c r="W711" s="35"/>
      <c r="X711" s="35"/>
      <c r="Y711" s="35"/>
      <c r="Z711" s="35"/>
      <c r="AA711" s="35"/>
      <c r="AB711" s="35"/>
      <c r="AC711" s="35"/>
      <c r="AD711" s="35"/>
      <c r="AE711" s="35"/>
      <c r="AR711" s="217" t="s">
        <v>426</v>
      </c>
      <c r="AT711" s="217" t="s">
        <v>585</v>
      </c>
      <c r="AU711" s="217" t="s">
        <v>88</v>
      </c>
      <c r="AY711" s="18" t="s">
        <v>201</v>
      </c>
      <c r="BE711" s="218">
        <f>IF(N711="základná",J711,0)</f>
        <v>0</v>
      </c>
      <c r="BF711" s="218">
        <f>IF(N711="znížená",J711,0)</f>
        <v>0</v>
      </c>
      <c r="BG711" s="218">
        <f>IF(N711="zákl. prenesená",J711,0)</f>
        <v>0</v>
      </c>
      <c r="BH711" s="218">
        <f>IF(N711="zníž. prenesená",J711,0)</f>
        <v>0</v>
      </c>
      <c r="BI711" s="218">
        <f>IF(N711="nulová",J711,0)</f>
        <v>0</v>
      </c>
      <c r="BJ711" s="18" t="s">
        <v>88</v>
      </c>
      <c r="BK711" s="218">
        <f>ROUND(I711*H711,2)</f>
        <v>0</v>
      </c>
      <c r="BL711" s="18" t="s">
        <v>308</v>
      </c>
      <c r="BM711" s="217" t="s">
        <v>977</v>
      </c>
    </row>
    <row r="712" spans="1:65" s="13" customFormat="1">
      <c r="B712" s="219"/>
      <c r="C712" s="220"/>
      <c r="D712" s="221" t="s">
        <v>209</v>
      </c>
      <c r="E712" s="222" t="s">
        <v>1</v>
      </c>
      <c r="F712" s="223" t="s">
        <v>978</v>
      </c>
      <c r="G712" s="220"/>
      <c r="H712" s="224">
        <v>162.078</v>
      </c>
      <c r="I712" s="225"/>
      <c r="J712" s="220"/>
      <c r="K712" s="220"/>
      <c r="L712" s="226"/>
      <c r="M712" s="227"/>
      <c r="N712" s="228"/>
      <c r="O712" s="228"/>
      <c r="P712" s="228"/>
      <c r="Q712" s="228"/>
      <c r="R712" s="228"/>
      <c r="S712" s="228"/>
      <c r="T712" s="229"/>
      <c r="AT712" s="230" t="s">
        <v>209</v>
      </c>
      <c r="AU712" s="230" t="s">
        <v>88</v>
      </c>
      <c r="AV712" s="13" t="s">
        <v>88</v>
      </c>
      <c r="AW712" s="13" t="s">
        <v>31</v>
      </c>
      <c r="AX712" s="13" t="s">
        <v>76</v>
      </c>
      <c r="AY712" s="230" t="s">
        <v>201</v>
      </c>
    </row>
    <row r="713" spans="1:65" s="13" customFormat="1">
      <c r="B713" s="219"/>
      <c r="C713" s="220"/>
      <c r="D713" s="221" t="s">
        <v>209</v>
      </c>
      <c r="E713" s="222" t="s">
        <v>1</v>
      </c>
      <c r="F713" s="223" t="s">
        <v>979</v>
      </c>
      <c r="G713" s="220"/>
      <c r="H713" s="224">
        <v>2.1999999999999999E-2</v>
      </c>
      <c r="I713" s="225"/>
      <c r="J713" s="220"/>
      <c r="K713" s="220"/>
      <c r="L713" s="226"/>
      <c r="M713" s="227"/>
      <c r="N713" s="228"/>
      <c r="O713" s="228"/>
      <c r="P713" s="228"/>
      <c r="Q713" s="228"/>
      <c r="R713" s="228"/>
      <c r="S713" s="228"/>
      <c r="T713" s="229"/>
      <c r="AT713" s="230" t="s">
        <v>209</v>
      </c>
      <c r="AU713" s="230" t="s">
        <v>88</v>
      </c>
      <c r="AV713" s="13" t="s">
        <v>88</v>
      </c>
      <c r="AW713" s="13" t="s">
        <v>31</v>
      </c>
      <c r="AX713" s="13" t="s">
        <v>76</v>
      </c>
      <c r="AY713" s="230" t="s">
        <v>201</v>
      </c>
    </row>
    <row r="714" spans="1:65" s="14" customFormat="1">
      <c r="B714" s="231"/>
      <c r="C714" s="232"/>
      <c r="D714" s="221" t="s">
        <v>209</v>
      </c>
      <c r="E714" s="233" t="s">
        <v>1</v>
      </c>
      <c r="F714" s="234" t="s">
        <v>232</v>
      </c>
      <c r="G714" s="232"/>
      <c r="H714" s="235">
        <v>162.1</v>
      </c>
      <c r="I714" s="236"/>
      <c r="J714" s="232"/>
      <c r="K714" s="232"/>
      <c r="L714" s="237"/>
      <c r="M714" s="238"/>
      <c r="N714" s="239"/>
      <c r="O714" s="239"/>
      <c r="P714" s="239"/>
      <c r="Q714" s="239"/>
      <c r="R714" s="239"/>
      <c r="S714" s="239"/>
      <c r="T714" s="240"/>
      <c r="AT714" s="241" t="s">
        <v>209</v>
      </c>
      <c r="AU714" s="241" t="s">
        <v>88</v>
      </c>
      <c r="AV714" s="14" t="s">
        <v>207</v>
      </c>
      <c r="AW714" s="14" t="s">
        <v>31</v>
      </c>
      <c r="AX714" s="14" t="s">
        <v>83</v>
      </c>
      <c r="AY714" s="241" t="s">
        <v>201</v>
      </c>
    </row>
    <row r="715" spans="1:65" s="2" customFormat="1" ht="27.75" customHeight="1">
      <c r="A715" s="35"/>
      <c r="B715" s="36"/>
      <c r="C715" s="253" t="s">
        <v>980</v>
      </c>
      <c r="D715" s="253" t="s">
        <v>585</v>
      </c>
      <c r="E715" s="254" t="s">
        <v>981</v>
      </c>
      <c r="F715" s="255" t="s">
        <v>982</v>
      </c>
      <c r="G715" s="256" t="s">
        <v>276</v>
      </c>
      <c r="H715" s="257">
        <v>8.9</v>
      </c>
      <c r="I715" s="258"/>
      <c r="J715" s="259">
        <f>ROUND(I715*H715,2)</f>
        <v>0</v>
      </c>
      <c r="K715" s="260"/>
      <c r="L715" s="261"/>
      <c r="M715" s="262" t="s">
        <v>1</v>
      </c>
      <c r="N715" s="263" t="s">
        <v>42</v>
      </c>
      <c r="O715" s="72"/>
      <c r="P715" s="215">
        <f>O715*H715</f>
        <v>0</v>
      </c>
      <c r="Q715" s="215">
        <v>3.3999999999999998E-3</v>
      </c>
      <c r="R715" s="215">
        <f>Q715*H715</f>
        <v>3.0259999999999999E-2</v>
      </c>
      <c r="S715" s="215">
        <v>0</v>
      </c>
      <c r="T715" s="216">
        <f>S715*H715</f>
        <v>0</v>
      </c>
      <c r="U715" s="35"/>
      <c r="V715" s="35"/>
      <c r="W715" s="35"/>
      <c r="X715" s="35"/>
      <c r="Y715" s="35"/>
      <c r="Z715" s="35"/>
      <c r="AA715" s="35"/>
      <c r="AB715" s="35"/>
      <c r="AC715" s="35"/>
      <c r="AD715" s="35"/>
      <c r="AE715" s="35"/>
      <c r="AR715" s="217" t="s">
        <v>426</v>
      </c>
      <c r="AT715" s="217" t="s">
        <v>585</v>
      </c>
      <c r="AU715" s="217" t="s">
        <v>88</v>
      </c>
      <c r="AY715" s="18" t="s">
        <v>201</v>
      </c>
      <c r="BE715" s="218">
        <f>IF(N715="základná",J715,0)</f>
        <v>0</v>
      </c>
      <c r="BF715" s="218">
        <f>IF(N715="znížená",J715,0)</f>
        <v>0</v>
      </c>
      <c r="BG715" s="218">
        <f>IF(N715="zákl. prenesená",J715,0)</f>
        <v>0</v>
      </c>
      <c r="BH715" s="218">
        <f>IF(N715="zníž. prenesená",J715,0)</f>
        <v>0</v>
      </c>
      <c r="BI715" s="218">
        <f>IF(N715="nulová",J715,0)</f>
        <v>0</v>
      </c>
      <c r="BJ715" s="18" t="s">
        <v>88</v>
      </c>
      <c r="BK715" s="218">
        <f>ROUND(I715*H715,2)</f>
        <v>0</v>
      </c>
      <c r="BL715" s="18" t="s">
        <v>308</v>
      </c>
      <c r="BM715" s="217" t="s">
        <v>983</v>
      </c>
    </row>
    <row r="716" spans="1:65" s="13" customFormat="1">
      <c r="B716" s="219"/>
      <c r="C716" s="220"/>
      <c r="D716" s="221" t="s">
        <v>209</v>
      </c>
      <c r="E716" s="222" t="s">
        <v>1</v>
      </c>
      <c r="F716" s="223" t="s">
        <v>984</v>
      </c>
      <c r="G716" s="220"/>
      <c r="H716" s="224">
        <v>8.8740000000000006</v>
      </c>
      <c r="I716" s="225"/>
      <c r="J716" s="220"/>
      <c r="K716" s="220"/>
      <c r="L716" s="226"/>
      <c r="M716" s="227"/>
      <c r="N716" s="228"/>
      <c r="O716" s="228"/>
      <c r="P716" s="228"/>
      <c r="Q716" s="228"/>
      <c r="R716" s="228"/>
      <c r="S716" s="228"/>
      <c r="T716" s="229"/>
      <c r="AT716" s="230" t="s">
        <v>209</v>
      </c>
      <c r="AU716" s="230" t="s">
        <v>88</v>
      </c>
      <c r="AV716" s="13" t="s">
        <v>88</v>
      </c>
      <c r="AW716" s="13" t="s">
        <v>31</v>
      </c>
      <c r="AX716" s="13" t="s">
        <v>76</v>
      </c>
      <c r="AY716" s="230" t="s">
        <v>201</v>
      </c>
    </row>
    <row r="717" spans="1:65" s="13" customFormat="1">
      <c r="B717" s="219"/>
      <c r="C717" s="220"/>
      <c r="D717" s="221" t="s">
        <v>209</v>
      </c>
      <c r="E717" s="222" t="s">
        <v>1</v>
      </c>
      <c r="F717" s="223" t="s">
        <v>985</v>
      </c>
      <c r="G717" s="220"/>
      <c r="H717" s="224">
        <v>2.5999999999999999E-2</v>
      </c>
      <c r="I717" s="225"/>
      <c r="J717" s="220"/>
      <c r="K717" s="220"/>
      <c r="L717" s="226"/>
      <c r="M717" s="227"/>
      <c r="N717" s="228"/>
      <c r="O717" s="228"/>
      <c r="P717" s="228"/>
      <c r="Q717" s="228"/>
      <c r="R717" s="228"/>
      <c r="S717" s="228"/>
      <c r="T717" s="229"/>
      <c r="AT717" s="230" t="s">
        <v>209</v>
      </c>
      <c r="AU717" s="230" t="s">
        <v>88</v>
      </c>
      <c r="AV717" s="13" t="s">
        <v>88</v>
      </c>
      <c r="AW717" s="13" t="s">
        <v>31</v>
      </c>
      <c r="AX717" s="13" t="s">
        <v>76</v>
      </c>
      <c r="AY717" s="230" t="s">
        <v>201</v>
      </c>
    </row>
    <row r="718" spans="1:65" s="14" customFormat="1">
      <c r="B718" s="231"/>
      <c r="C718" s="232"/>
      <c r="D718" s="221" t="s">
        <v>209</v>
      </c>
      <c r="E718" s="233" t="s">
        <v>1</v>
      </c>
      <c r="F718" s="234" t="s">
        <v>232</v>
      </c>
      <c r="G718" s="232"/>
      <c r="H718" s="235">
        <v>8.9</v>
      </c>
      <c r="I718" s="236"/>
      <c r="J718" s="232"/>
      <c r="K718" s="232"/>
      <c r="L718" s="237"/>
      <c r="M718" s="238"/>
      <c r="N718" s="239"/>
      <c r="O718" s="239"/>
      <c r="P718" s="239"/>
      <c r="Q718" s="239"/>
      <c r="R718" s="239"/>
      <c r="S718" s="239"/>
      <c r="T718" s="240"/>
      <c r="AT718" s="241" t="s">
        <v>209</v>
      </c>
      <c r="AU718" s="241" t="s">
        <v>88</v>
      </c>
      <c r="AV718" s="14" t="s">
        <v>207</v>
      </c>
      <c r="AW718" s="14" t="s">
        <v>31</v>
      </c>
      <c r="AX718" s="14" t="s">
        <v>83</v>
      </c>
      <c r="AY718" s="241" t="s">
        <v>201</v>
      </c>
    </row>
    <row r="719" spans="1:65" s="2" customFormat="1" ht="30" customHeight="1">
      <c r="A719" s="35"/>
      <c r="B719" s="36"/>
      <c r="C719" s="253" t="s">
        <v>986</v>
      </c>
      <c r="D719" s="253" t="s">
        <v>585</v>
      </c>
      <c r="E719" s="254" t="s">
        <v>987</v>
      </c>
      <c r="F719" s="255" t="s">
        <v>988</v>
      </c>
      <c r="G719" s="256" t="s">
        <v>276</v>
      </c>
      <c r="H719" s="257">
        <v>158.19999999999999</v>
      </c>
      <c r="I719" s="258"/>
      <c r="J719" s="259">
        <f>ROUND(I719*H719,2)</f>
        <v>0</v>
      </c>
      <c r="K719" s="260"/>
      <c r="L719" s="261"/>
      <c r="M719" s="262" t="s">
        <v>1</v>
      </c>
      <c r="N719" s="263" t="s">
        <v>42</v>
      </c>
      <c r="O719" s="72"/>
      <c r="P719" s="215">
        <f>O719*H719</f>
        <v>0</v>
      </c>
      <c r="Q719" s="215">
        <v>3.8E-3</v>
      </c>
      <c r="R719" s="215">
        <f>Q719*H719</f>
        <v>0.60115999999999992</v>
      </c>
      <c r="S719" s="215">
        <v>0</v>
      </c>
      <c r="T719" s="216">
        <f>S719*H719</f>
        <v>0</v>
      </c>
      <c r="U719" s="35"/>
      <c r="V719" s="35"/>
      <c r="W719" s="35"/>
      <c r="X719" s="35"/>
      <c r="Y719" s="35"/>
      <c r="Z719" s="35"/>
      <c r="AA719" s="35"/>
      <c r="AB719" s="35"/>
      <c r="AC719" s="35"/>
      <c r="AD719" s="35"/>
      <c r="AE719" s="35"/>
      <c r="AR719" s="217" t="s">
        <v>426</v>
      </c>
      <c r="AT719" s="217" t="s">
        <v>585</v>
      </c>
      <c r="AU719" s="217" t="s">
        <v>88</v>
      </c>
      <c r="AY719" s="18" t="s">
        <v>201</v>
      </c>
      <c r="BE719" s="218">
        <f>IF(N719="základná",J719,0)</f>
        <v>0</v>
      </c>
      <c r="BF719" s="218">
        <f>IF(N719="znížená",J719,0)</f>
        <v>0</v>
      </c>
      <c r="BG719" s="218">
        <f>IF(N719="zákl. prenesená",J719,0)</f>
        <v>0</v>
      </c>
      <c r="BH719" s="218">
        <f>IF(N719="zníž. prenesená",J719,0)</f>
        <v>0</v>
      </c>
      <c r="BI719" s="218">
        <f>IF(N719="nulová",J719,0)</f>
        <v>0</v>
      </c>
      <c r="BJ719" s="18" t="s">
        <v>88</v>
      </c>
      <c r="BK719" s="218">
        <f>ROUND(I719*H719,2)</f>
        <v>0</v>
      </c>
      <c r="BL719" s="18" t="s">
        <v>308</v>
      </c>
      <c r="BM719" s="217" t="s">
        <v>989</v>
      </c>
    </row>
    <row r="720" spans="1:65" s="13" customFormat="1">
      <c r="B720" s="219"/>
      <c r="C720" s="220"/>
      <c r="D720" s="221" t="s">
        <v>209</v>
      </c>
      <c r="E720" s="222" t="s">
        <v>1</v>
      </c>
      <c r="F720" s="223" t="s">
        <v>990</v>
      </c>
      <c r="G720" s="220"/>
      <c r="H720" s="224">
        <v>158.202</v>
      </c>
      <c r="I720" s="225"/>
      <c r="J720" s="220"/>
      <c r="K720" s="220"/>
      <c r="L720" s="226"/>
      <c r="M720" s="227"/>
      <c r="N720" s="228"/>
      <c r="O720" s="228"/>
      <c r="P720" s="228"/>
      <c r="Q720" s="228"/>
      <c r="R720" s="228"/>
      <c r="S720" s="228"/>
      <c r="T720" s="229"/>
      <c r="AT720" s="230" t="s">
        <v>209</v>
      </c>
      <c r="AU720" s="230" t="s">
        <v>88</v>
      </c>
      <c r="AV720" s="13" t="s">
        <v>88</v>
      </c>
      <c r="AW720" s="13" t="s">
        <v>31</v>
      </c>
      <c r="AX720" s="13" t="s">
        <v>76</v>
      </c>
      <c r="AY720" s="230" t="s">
        <v>201</v>
      </c>
    </row>
    <row r="721" spans="1:65" s="13" customFormat="1">
      <c r="B721" s="219"/>
      <c r="C721" s="220"/>
      <c r="D721" s="221" t="s">
        <v>209</v>
      </c>
      <c r="E721" s="222" t="s">
        <v>1</v>
      </c>
      <c r="F721" s="223" t="s">
        <v>843</v>
      </c>
      <c r="G721" s="220"/>
      <c r="H721" s="224">
        <v>-2E-3</v>
      </c>
      <c r="I721" s="225"/>
      <c r="J721" s="220"/>
      <c r="K721" s="220"/>
      <c r="L721" s="226"/>
      <c r="M721" s="227"/>
      <c r="N721" s="228"/>
      <c r="O721" s="228"/>
      <c r="P721" s="228"/>
      <c r="Q721" s="228"/>
      <c r="R721" s="228"/>
      <c r="S721" s="228"/>
      <c r="T721" s="229"/>
      <c r="AT721" s="230" t="s">
        <v>209</v>
      </c>
      <c r="AU721" s="230" t="s">
        <v>88</v>
      </c>
      <c r="AV721" s="13" t="s">
        <v>88</v>
      </c>
      <c r="AW721" s="13" t="s">
        <v>31</v>
      </c>
      <c r="AX721" s="13" t="s">
        <v>76</v>
      </c>
      <c r="AY721" s="230" t="s">
        <v>201</v>
      </c>
    </row>
    <row r="722" spans="1:65" s="14" customFormat="1">
      <c r="B722" s="231"/>
      <c r="C722" s="232"/>
      <c r="D722" s="221" t="s">
        <v>209</v>
      </c>
      <c r="E722" s="233" t="s">
        <v>1</v>
      </c>
      <c r="F722" s="234" t="s">
        <v>232</v>
      </c>
      <c r="G722" s="232"/>
      <c r="H722" s="235">
        <v>158.19999999999999</v>
      </c>
      <c r="I722" s="236"/>
      <c r="J722" s="232"/>
      <c r="K722" s="232"/>
      <c r="L722" s="237"/>
      <c r="M722" s="238"/>
      <c r="N722" s="239"/>
      <c r="O722" s="239"/>
      <c r="P722" s="239"/>
      <c r="Q722" s="239"/>
      <c r="R722" s="239"/>
      <c r="S722" s="239"/>
      <c r="T722" s="240"/>
      <c r="AT722" s="241" t="s">
        <v>209</v>
      </c>
      <c r="AU722" s="241" t="s">
        <v>88</v>
      </c>
      <c r="AV722" s="14" t="s">
        <v>207</v>
      </c>
      <c r="AW722" s="14" t="s">
        <v>31</v>
      </c>
      <c r="AX722" s="14" t="s">
        <v>83</v>
      </c>
      <c r="AY722" s="241" t="s">
        <v>201</v>
      </c>
    </row>
    <row r="723" spans="1:65" s="2" customFormat="1" ht="39" customHeight="1">
      <c r="A723" s="35"/>
      <c r="B723" s="36"/>
      <c r="C723" s="205" t="s">
        <v>991</v>
      </c>
      <c r="D723" s="205" t="s">
        <v>203</v>
      </c>
      <c r="E723" s="206" t="s">
        <v>992</v>
      </c>
      <c r="F723" s="207" t="s">
        <v>993</v>
      </c>
      <c r="G723" s="208" t="s">
        <v>276</v>
      </c>
      <c r="H723" s="209">
        <v>220</v>
      </c>
      <c r="I723" s="210"/>
      <c r="J723" s="211">
        <f>ROUND(I723*H723,2)</f>
        <v>0</v>
      </c>
      <c r="K723" s="212"/>
      <c r="L723" s="40"/>
      <c r="M723" s="213" t="s">
        <v>1</v>
      </c>
      <c r="N723" s="214" t="s">
        <v>42</v>
      </c>
      <c r="O723" s="72"/>
      <c r="P723" s="215">
        <f>O723*H723</f>
        <v>0</v>
      </c>
      <c r="Q723" s="215">
        <v>6.1550000000000005E-4</v>
      </c>
      <c r="R723" s="215">
        <f>Q723*H723</f>
        <v>0.13541</v>
      </c>
      <c r="S723" s="215">
        <v>0</v>
      </c>
      <c r="T723" s="216">
        <f>S723*H723</f>
        <v>0</v>
      </c>
      <c r="U723" s="35"/>
      <c r="V723" s="35"/>
      <c r="W723" s="35"/>
      <c r="X723" s="35"/>
      <c r="Y723" s="35"/>
      <c r="Z723" s="35"/>
      <c r="AA723" s="35"/>
      <c r="AB723" s="35"/>
      <c r="AC723" s="35"/>
      <c r="AD723" s="35"/>
      <c r="AE723" s="35"/>
      <c r="AR723" s="217" t="s">
        <v>308</v>
      </c>
      <c r="AT723" s="217" t="s">
        <v>203</v>
      </c>
      <c r="AU723" s="217" t="s">
        <v>88</v>
      </c>
      <c r="AY723" s="18" t="s">
        <v>201</v>
      </c>
      <c r="BE723" s="218">
        <f>IF(N723="základná",J723,0)</f>
        <v>0</v>
      </c>
      <c r="BF723" s="218">
        <f>IF(N723="znížená",J723,0)</f>
        <v>0</v>
      </c>
      <c r="BG723" s="218">
        <f>IF(N723="zákl. prenesená",J723,0)</f>
        <v>0</v>
      </c>
      <c r="BH723" s="218">
        <f>IF(N723="zníž. prenesená",J723,0)</f>
        <v>0</v>
      </c>
      <c r="BI723" s="218">
        <f>IF(N723="nulová",J723,0)</f>
        <v>0</v>
      </c>
      <c r="BJ723" s="18" t="s">
        <v>88</v>
      </c>
      <c r="BK723" s="218">
        <f>ROUND(I723*H723,2)</f>
        <v>0</v>
      </c>
      <c r="BL723" s="18" t="s">
        <v>308</v>
      </c>
      <c r="BM723" s="217" t="s">
        <v>994</v>
      </c>
    </row>
    <row r="724" spans="1:65" s="13" customFormat="1">
      <c r="B724" s="219"/>
      <c r="C724" s="220"/>
      <c r="D724" s="221" t="s">
        <v>209</v>
      </c>
      <c r="E724" s="222" t="s">
        <v>1</v>
      </c>
      <c r="F724" s="223" t="s">
        <v>938</v>
      </c>
      <c r="G724" s="220"/>
      <c r="H724" s="224">
        <v>46.08</v>
      </c>
      <c r="I724" s="225"/>
      <c r="J724" s="220"/>
      <c r="K724" s="220"/>
      <c r="L724" s="226"/>
      <c r="M724" s="227"/>
      <c r="N724" s="228"/>
      <c r="O724" s="228"/>
      <c r="P724" s="228"/>
      <c r="Q724" s="228"/>
      <c r="R724" s="228"/>
      <c r="S724" s="228"/>
      <c r="T724" s="229"/>
      <c r="AT724" s="230" t="s">
        <v>209</v>
      </c>
      <c r="AU724" s="230" t="s">
        <v>88</v>
      </c>
      <c r="AV724" s="13" t="s">
        <v>88</v>
      </c>
      <c r="AW724" s="13" t="s">
        <v>31</v>
      </c>
      <c r="AX724" s="13" t="s">
        <v>76</v>
      </c>
      <c r="AY724" s="230" t="s">
        <v>201</v>
      </c>
    </row>
    <row r="725" spans="1:65" s="13" customFormat="1">
      <c r="B725" s="219"/>
      <c r="C725" s="220"/>
      <c r="D725" s="221" t="s">
        <v>209</v>
      </c>
      <c r="E725" s="222" t="s">
        <v>1</v>
      </c>
      <c r="F725" s="223" t="s">
        <v>939</v>
      </c>
      <c r="G725" s="220"/>
      <c r="H725" s="224">
        <v>22.14</v>
      </c>
      <c r="I725" s="225"/>
      <c r="J725" s="220"/>
      <c r="K725" s="220"/>
      <c r="L725" s="226"/>
      <c r="M725" s="227"/>
      <c r="N725" s="228"/>
      <c r="O725" s="228"/>
      <c r="P725" s="228"/>
      <c r="Q725" s="228"/>
      <c r="R725" s="228"/>
      <c r="S725" s="228"/>
      <c r="T725" s="229"/>
      <c r="AT725" s="230" t="s">
        <v>209</v>
      </c>
      <c r="AU725" s="230" t="s">
        <v>88</v>
      </c>
      <c r="AV725" s="13" t="s">
        <v>88</v>
      </c>
      <c r="AW725" s="13" t="s">
        <v>31</v>
      </c>
      <c r="AX725" s="13" t="s">
        <v>76</v>
      </c>
      <c r="AY725" s="230" t="s">
        <v>201</v>
      </c>
    </row>
    <row r="726" spans="1:65" s="13" customFormat="1">
      <c r="B726" s="219"/>
      <c r="C726" s="220"/>
      <c r="D726" s="221" t="s">
        <v>209</v>
      </c>
      <c r="E726" s="222" t="s">
        <v>1</v>
      </c>
      <c r="F726" s="223" t="s">
        <v>940</v>
      </c>
      <c r="G726" s="220"/>
      <c r="H726" s="224">
        <v>37.979999999999997</v>
      </c>
      <c r="I726" s="225"/>
      <c r="J726" s="220"/>
      <c r="K726" s="220"/>
      <c r="L726" s="226"/>
      <c r="M726" s="227"/>
      <c r="N726" s="228"/>
      <c r="O726" s="228"/>
      <c r="P726" s="228"/>
      <c r="Q726" s="228"/>
      <c r="R726" s="228"/>
      <c r="S726" s="228"/>
      <c r="T726" s="229"/>
      <c r="AT726" s="230" t="s">
        <v>209</v>
      </c>
      <c r="AU726" s="230" t="s">
        <v>88</v>
      </c>
      <c r="AV726" s="13" t="s">
        <v>88</v>
      </c>
      <c r="AW726" s="13" t="s">
        <v>31</v>
      </c>
      <c r="AX726" s="13" t="s">
        <v>76</v>
      </c>
      <c r="AY726" s="230" t="s">
        <v>201</v>
      </c>
    </row>
    <row r="727" spans="1:65" s="13" customFormat="1">
      <c r="B727" s="219"/>
      <c r="C727" s="220"/>
      <c r="D727" s="221" t="s">
        <v>209</v>
      </c>
      <c r="E727" s="222" t="s">
        <v>1</v>
      </c>
      <c r="F727" s="223" t="s">
        <v>940</v>
      </c>
      <c r="G727" s="220"/>
      <c r="H727" s="224">
        <v>37.979999999999997</v>
      </c>
      <c r="I727" s="225"/>
      <c r="J727" s="220"/>
      <c r="K727" s="220"/>
      <c r="L727" s="226"/>
      <c r="M727" s="227"/>
      <c r="N727" s="228"/>
      <c r="O727" s="228"/>
      <c r="P727" s="228"/>
      <c r="Q727" s="228"/>
      <c r="R727" s="228"/>
      <c r="S727" s="228"/>
      <c r="T727" s="229"/>
      <c r="AT727" s="230" t="s">
        <v>209</v>
      </c>
      <c r="AU727" s="230" t="s">
        <v>88</v>
      </c>
      <c r="AV727" s="13" t="s">
        <v>88</v>
      </c>
      <c r="AW727" s="13" t="s">
        <v>31</v>
      </c>
      <c r="AX727" s="13" t="s">
        <v>76</v>
      </c>
      <c r="AY727" s="230" t="s">
        <v>201</v>
      </c>
    </row>
    <row r="728" spans="1:65" s="13" customFormat="1">
      <c r="B728" s="219"/>
      <c r="C728" s="220"/>
      <c r="D728" s="221" t="s">
        <v>209</v>
      </c>
      <c r="E728" s="222" t="s">
        <v>1</v>
      </c>
      <c r="F728" s="223" t="s">
        <v>941</v>
      </c>
      <c r="G728" s="220"/>
      <c r="H728" s="224">
        <v>79.36</v>
      </c>
      <c r="I728" s="225"/>
      <c r="J728" s="220"/>
      <c r="K728" s="220"/>
      <c r="L728" s="226"/>
      <c r="M728" s="227"/>
      <c r="N728" s="228"/>
      <c r="O728" s="228"/>
      <c r="P728" s="228"/>
      <c r="Q728" s="228"/>
      <c r="R728" s="228"/>
      <c r="S728" s="228"/>
      <c r="T728" s="229"/>
      <c r="AT728" s="230" t="s">
        <v>209</v>
      </c>
      <c r="AU728" s="230" t="s">
        <v>88</v>
      </c>
      <c r="AV728" s="13" t="s">
        <v>88</v>
      </c>
      <c r="AW728" s="13" t="s">
        <v>31</v>
      </c>
      <c r="AX728" s="13" t="s">
        <v>76</v>
      </c>
      <c r="AY728" s="230" t="s">
        <v>201</v>
      </c>
    </row>
    <row r="729" spans="1:65" s="13" customFormat="1">
      <c r="B729" s="219"/>
      <c r="C729" s="220"/>
      <c r="D729" s="221" t="s">
        <v>209</v>
      </c>
      <c r="E729" s="222" t="s">
        <v>1</v>
      </c>
      <c r="F729" s="223" t="s">
        <v>942</v>
      </c>
      <c r="G729" s="220"/>
      <c r="H729" s="224">
        <v>-3.84</v>
      </c>
      <c r="I729" s="225"/>
      <c r="J729" s="220"/>
      <c r="K729" s="220"/>
      <c r="L729" s="226"/>
      <c r="M729" s="227"/>
      <c r="N729" s="228"/>
      <c r="O729" s="228"/>
      <c r="P729" s="228"/>
      <c r="Q729" s="228"/>
      <c r="R729" s="228"/>
      <c r="S729" s="228"/>
      <c r="T729" s="229"/>
      <c r="AT729" s="230" t="s">
        <v>209</v>
      </c>
      <c r="AU729" s="230" t="s">
        <v>88</v>
      </c>
      <c r="AV729" s="13" t="s">
        <v>88</v>
      </c>
      <c r="AW729" s="13" t="s">
        <v>31</v>
      </c>
      <c r="AX729" s="13" t="s">
        <v>76</v>
      </c>
      <c r="AY729" s="230" t="s">
        <v>201</v>
      </c>
    </row>
    <row r="730" spans="1:65" s="15" customFormat="1">
      <c r="B730" s="242"/>
      <c r="C730" s="243"/>
      <c r="D730" s="221" t="s">
        <v>209</v>
      </c>
      <c r="E730" s="244" t="s">
        <v>1</v>
      </c>
      <c r="F730" s="245" t="s">
        <v>240</v>
      </c>
      <c r="G730" s="243"/>
      <c r="H730" s="246">
        <v>219.7</v>
      </c>
      <c r="I730" s="247"/>
      <c r="J730" s="243"/>
      <c r="K730" s="243"/>
      <c r="L730" s="248"/>
      <c r="M730" s="249"/>
      <c r="N730" s="250"/>
      <c r="O730" s="250"/>
      <c r="P730" s="250"/>
      <c r="Q730" s="250"/>
      <c r="R730" s="250"/>
      <c r="S730" s="250"/>
      <c r="T730" s="251"/>
      <c r="AT730" s="252" t="s">
        <v>209</v>
      </c>
      <c r="AU730" s="252" t="s">
        <v>88</v>
      </c>
      <c r="AV730" s="15" t="s">
        <v>219</v>
      </c>
      <c r="AW730" s="15" t="s">
        <v>31</v>
      </c>
      <c r="AX730" s="15" t="s">
        <v>76</v>
      </c>
      <c r="AY730" s="252" t="s">
        <v>201</v>
      </c>
    </row>
    <row r="731" spans="1:65" s="13" customFormat="1">
      <c r="B731" s="219"/>
      <c r="C731" s="220"/>
      <c r="D731" s="221" t="s">
        <v>209</v>
      </c>
      <c r="E731" s="222" t="s">
        <v>1</v>
      </c>
      <c r="F731" s="223" t="s">
        <v>943</v>
      </c>
      <c r="G731" s="220"/>
      <c r="H731" s="224">
        <v>0.3</v>
      </c>
      <c r="I731" s="225"/>
      <c r="J731" s="220"/>
      <c r="K731" s="220"/>
      <c r="L731" s="226"/>
      <c r="M731" s="227"/>
      <c r="N731" s="228"/>
      <c r="O731" s="228"/>
      <c r="P731" s="228"/>
      <c r="Q731" s="228"/>
      <c r="R731" s="228"/>
      <c r="S731" s="228"/>
      <c r="T731" s="229"/>
      <c r="AT731" s="230" t="s">
        <v>209</v>
      </c>
      <c r="AU731" s="230" t="s">
        <v>88</v>
      </c>
      <c r="AV731" s="13" t="s">
        <v>88</v>
      </c>
      <c r="AW731" s="13" t="s">
        <v>31</v>
      </c>
      <c r="AX731" s="13" t="s">
        <v>76</v>
      </c>
      <c r="AY731" s="230" t="s">
        <v>201</v>
      </c>
    </row>
    <row r="732" spans="1:65" s="14" customFormat="1">
      <c r="B732" s="231"/>
      <c r="C732" s="232"/>
      <c r="D732" s="221" t="s">
        <v>209</v>
      </c>
      <c r="E732" s="233" t="s">
        <v>1</v>
      </c>
      <c r="F732" s="234" t="s">
        <v>232</v>
      </c>
      <c r="G732" s="232"/>
      <c r="H732" s="235">
        <v>220</v>
      </c>
      <c r="I732" s="236"/>
      <c r="J732" s="232"/>
      <c r="K732" s="232"/>
      <c r="L732" s="237"/>
      <c r="M732" s="238"/>
      <c r="N732" s="239"/>
      <c r="O732" s="239"/>
      <c r="P732" s="239"/>
      <c r="Q732" s="239"/>
      <c r="R732" s="239"/>
      <c r="S732" s="239"/>
      <c r="T732" s="240"/>
      <c r="AT732" s="241" t="s">
        <v>209</v>
      </c>
      <c r="AU732" s="241" t="s">
        <v>88</v>
      </c>
      <c r="AV732" s="14" t="s">
        <v>207</v>
      </c>
      <c r="AW732" s="14" t="s">
        <v>31</v>
      </c>
      <c r="AX732" s="14" t="s">
        <v>83</v>
      </c>
      <c r="AY732" s="241" t="s">
        <v>201</v>
      </c>
    </row>
    <row r="733" spans="1:65" s="2" customFormat="1" ht="33.75" customHeight="1">
      <c r="A733" s="35"/>
      <c r="B733" s="36"/>
      <c r="C733" s="253" t="s">
        <v>995</v>
      </c>
      <c r="D733" s="253" t="s">
        <v>585</v>
      </c>
      <c r="E733" s="254" t="s">
        <v>996</v>
      </c>
      <c r="F733" s="255" t="s">
        <v>997</v>
      </c>
      <c r="G733" s="256" t="s">
        <v>276</v>
      </c>
      <c r="H733" s="257">
        <v>224.4</v>
      </c>
      <c r="I733" s="258"/>
      <c r="J733" s="259">
        <f>ROUND(I733*H733,2)</f>
        <v>0</v>
      </c>
      <c r="K733" s="260"/>
      <c r="L733" s="261"/>
      <c r="M733" s="262" t="s">
        <v>1</v>
      </c>
      <c r="N733" s="263" t="s">
        <v>42</v>
      </c>
      <c r="O733" s="72"/>
      <c r="P733" s="215">
        <f>O733*H733</f>
        <v>0</v>
      </c>
      <c r="Q733" s="215">
        <v>0</v>
      </c>
      <c r="R733" s="215">
        <f>Q733*H733</f>
        <v>0</v>
      </c>
      <c r="S733" s="215">
        <v>0</v>
      </c>
      <c r="T733" s="216">
        <f>S733*H733</f>
        <v>0</v>
      </c>
      <c r="U733" s="35"/>
      <c r="V733" s="35"/>
      <c r="W733" s="35"/>
      <c r="X733" s="35"/>
      <c r="Y733" s="35"/>
      <c r="Z733" s="35"/>
      <c r="AA733" s="35"/>
      <c r="AB733" s="35"/>
      <c r="AC733" s="35"/>
      <c r="AD733" s="35"/>
      <c r="AE733" s="35"/>
      <c r="AR733" s="217" t="s">
        <v>426</v>
      </c>
      <c r="AT733" s="217" t="s">
        <v>585</v>
      </c>
      <c r="AU733" s="217" t="s">
        <v>88</v>
      </c>
      <c r="AY733" s="18" t="s">
        <v>201</v>
      </c>
      <c r="BE733" s="218">
        <f>IF(N733="základná",J733,0)</f>
        <v>0</v>
      </c>
      <c r="BF733" s="218">
        <f>IF(N733="znížená",J733,0)</f>
        <v>0</v>
      </c>
      <c r="BG733" s="218">
        <f>IF(N733="zákl. prenesená",J733,0)</f>
        <v>0</v>
      </c>
      <c r="BH733" s="218">
        <f>IF(N733="zníž. prenesená",J733,0)</f>
        <v>0</v>
      </c>
      <c r="BI733" s="218">
        <f>IF(N733="nulová",J733,0)</f>
        <v>0</v>
      </c>
      <c r="BJ733" s="18" t="s">
        <v>88</v>
      </c>
      <c r="BK733" s="218">
        <f>ROUND(I733*H733,2)</f>
        <v>0</v>
      </c>
      <c r="BL733" s="18" t="s">
        <v>308</v>
      </c>
      <c r="BM733" s="217" t="s">
        <v>998</v>
      </c>
    </row>
    <row r="734" spans="1:65" s="13" customFormat="1">
      <c r="B734" s="219"/>
      <c r="C734" s="220"/>
      <c r="D734" s="221" t="s">
        <v>209</v>
      </c>
      <c r="E734" s="222" t="s">
        <v>1</v>
      </c>
      <c r="F734" s="223" t="s">
        <v>999</v>
      </c>
      <c r="G734" s="220"/>
      <c r="H734" s="224">
        <v>224.4</v>
      </c>
      <c r="I734" s="225"/>
      <c r="J734" s="220"/>
      <c r="K734" s="220"/>
      <c r="L734" s="226"/>
      <c r="M734" s="227"/>
      <c r="N734" s="228"/>
      <c r="O734" s="228"/>
      <c r="P734" s="228"/>
      <c r="Q734" s="228"/>
      <c r="R734" s="228"/>
      <c r="S734" s="228"/>
      <c r="T734" s="229"/>
      <c r="AT734" s="230" t="s">
        <v>209</v>
      </c>
      <c r="AU734" s="230" t="s">
        <v>88</v>
      </c>
      <c r="AV734" s="13" t="s">
        <v>88</v>
      </c>
      <c r="AW734" s="13" t="s">
        <v>31</v>
      </c>
      <c r="AX734" s="13" t="s">
        <v>83</v>
      </c>
      <c r="AY734" s="230" t="s">
        <v>201</v>
      </c>
    </row>
    <row r="735" spans="1:65" s="2" customFormat="1" ht="43.5" customHeight="1">
      <c r="A735" s="35"/>
      <c r="B735" s="36"/>
      <c r="C735" s="205" t="s">
        <v>1000</v>
      </c>
      <c r="D735" s="205" t="s">
        <v>203</v>
      </c>
      <c r="E735" s="206" t="s">
        <v>1001</v>
      </c>
      <c r="F735" s="207" t="s">
        <v>1002</v>
      </c>
      <c r="G735" s="208" t="s">
        <v>276</v>
      </c>
      <c r="H735" s="209">
        <v>220</v>
      </c>
      <c r="I735" s="210"/>
      <c r="J735" s="211">
        <f>ROUND(I735*H735,2)</f>
        <v>0</v>
      </c>
      <c r="K735" s="212"/>
      <c r="L735" s="40"/>
      <c r="M735" s="213" t="s">
        <v>1</v>
      </c>
      <c r="N735" s="214" t="s">
        <v>42</v>
      </c>
      <c r="O735" s="72"/>
      <c r="P735" s="215">
        <f>O735*H735</f>
        <v>0</v>
      </c>
      <c r="Q735" s="215">
        <v>3.1550000000000003E-4</v>
      </c>
      <c r="R735" s="215">
        <f>Q735*H735</f>
        <v>6.9409999999999999E-2</v>
      </c>
      <c r="S735" s="215">
        <v>0</v>
      </c>
      <c r="T735" s="216">
        <f>S735*H735</f>
        <v>0</v>
      </c>
      <c r="U735" s="35"/>
      <c r="V735" s="35"/>
      <c r="W735" s="35"/>
      <c r="X735" s="35"/>
      <c r="Y735" s="35"/>
      <c r="Z735" s="35"/>
      <c r="AA735" s="35"/>
      <c r="AB735" s="35"/>
      <c r="AC735" s="35"/>
      <c r="AD735" s="35"/>
      <c r="AE735" s="35"/>
      <c r="AR735" s="217" t="s">
        <v>308</v>
      </c>
      <c r="AT735" s="217" t="s">
        <v>203</v>
      </c>
      <c r="AU735" s="217" t="s">
        <v>88</v>
      </c>
      <c r="AY735" s="18" t="s">
        <v>201</v>
      </c>
      <c r="BE735" s="218">
        <f>IF(N735="základná",J735,0)</f>
        <v>0</v>
      </c>
      <c r="BF735" s="218">
        <f>IF(N735="znížená",J735,0)</f>
        <v>0</v>
      </c>
      <c r="BG735" s="218">
        <f>IF(N735="zákl. prenesená",J735,0)</f>
        <v>0</v>
      </c>
      <c r="BH735" s="218">
        <f>IF(N735="zníž. prenesená",J735,0)</f>
        <v>0</v>
      </c>
      <c r="BI735" s="218">
        <f>IF(N735="nulová",J735,0)</f>
        <v>0</v>
      </c>
      <c r="BJ735" s="18" t="s">
        <v>88</v>
      </c>
      <c r="BK735" s="218">
        <f>ROUND(I735*H735,2)</f>
        <v>0</v>
      </c>
      <c r="BL735" s="18" t="s">
        <v>308</v>
      </c>
      <c r="BM735" s="217" t="s">
        <v>1003</v>
      </c>
    </row>
    <row r="736" spans="1:65" s="13" customFormat="1">
      <c r="B736" s="219"/>
      <c r="C736" s="220"/>
      <c r="D736" s="221" t="s">
        <v>209</v>
      </c>
      <c r="E736" s="222" t="s">
        <v>1</v>
      </c>
      <c r="F736" s="223" t="s">
        <v>938</v>
      </c>
      <c r="G736" s="220"/>
      <c r="H736" s="224">
        <v>46.08</v>
      </c>
      <c r="I736" s="225"/>
      <c r="J736" s="220"/>
      <c r="K736" s="220"/>
      <c r="L736" s="226"/>
      <c r="M736" s="227"/>
      <c r="N736" s="228"/>
      <c r="O736" s="228"/>
      <c r="P736" s="228"/>
      <c r="Q736" s="228"/>
      <c r="R736" s="228"/>
      <c r="S736" s="228"/>
      <c r="T736" s="229"/>
      <c r="AT736" s="230" t="s">
        <v>209</v>
      </c>
      <c r="AU736" s="230" t="s">
        <v>88</v>
      </c>
      <c r="AV736" s="13" t="s">
        <v>88</v>
      </c>
      <c r="AW736" s="13" t="s">
        <v>31</v>
      </c>
      <c r="AX736" s="13" t="s">
        <v>76</v>
      </c>
      <c r="AY736" s="230" t="s">
        <v>201</v>
      </c>
    </row>
    <row r="737" spans="1:65" s="13" customFormat="1">
      <c r="B737" s="219"/>
      <c r="C737" s="220"/>
      <c r="D737" s="221" t="s">
        <v>209</v>
      </c>
      <c r="E737" s="222" t="s">
        <v>1</v>
      </c>
      <c r="F737" s="223" t="s">
        <v>939</v>
      </c>
      <c r="G737" s="220"/>
      <c r="H737" s="224">
        <v>22.14</v>
      </c>
      <c r="I737" s="225"/>
      <c r="J737" s="220"/>
      <c r="K737" s="220"/>
      <c r="L737" s="226"/>
      <c r="M737" s="227"/>
      <c r="N737" s="228"/>
      <c r="O737" s="228"/>
      <c r="P737" s="228"/>
      <c r="Q737" s="228"/>
      <c r="R737" s="228"/>
      <c r="S737" s="228"/>
      <c r="T737" s="229"/>
      <c r="AT737" s="230" t="s">
        <v>209</v>
      </c>
      <c r="AU737" s="230" t="s">
        <v>88</v>
      </c>
      <c r="AV737" s="13" t="s">
        <v>88</v>
      </c>
      <c r="AW737" s="13" t="s">
        <v>31</v>
      </c>
      <c r="AX737" s="13" t="s">
        <v>76</v>
      </c>
      <c r="AY737" s="230" t="s">
        <v>201</v>
      </c>
    </row>
    <row r="738" spans="1:65" s="13" customFormat="1">
      <c r="B738" s="219"/>
      <c r="C738" s="220"/>
      <c r="D738" s="221" t="s">
        <v>209</v>
      </c>
      <c r="E738" s="222" t="s">
        <v>1</v>
      </c>
      <c r="F738" s="223" t="s">
        <v>940</v>
      </c>
      <c r="G738" s="220"/>
      <c r="H738" s="224">
        <v>37.979999999999997</v>
      </c>
      <c r="I738" s="225"/>
      <c r="J738" s="220"/>
      <c r="K738" s="220"/>
      <c r="L738" s="226"/>
      <c r="M738" s="227"/>
      <c r="N738" s="228"/>
      <c r="O738" s="228"/>
      <c r="P738" s="228"/>
      <c r="Q738" s="228"/>
      <c r="R738" s="228"/>
      <c r="S738" s="228"/>
      <c r="T738" s="229"/>
      <c r="AT738" s="230" t="s">
        <v>209</v>
      </c>
      <c r="AU738" s="230" t="s">
        <v>88</v>
      </c>
      <c r="AV738" s="13" t="s">
        <v>88</v>
      </c>
      <c r="AW738" s="13" t="s">
        <v>31</v>
      </c>
      <c r="AX738" s="13" t="s">
        <v>76</v>
      </c>
      <c r="AY738" s="230" t="s">
        <v>201</v>
      </c>
    </row>
    <row r="739" spans="1:65" s="13" customFormat="1">
      <c r="B739" s="219"/>
      <c r="C739" s="220"/>
      <c r="D739" s="221" t="s">
        <v>209</v>
      </c>
      <c r="E739" s="222" t="s">
        <v>1</v>
      </c>
      <c r="F739" s="223" t="s">
        <v>940</v>
      </c>
      <c r="G739" s="220"/>
      <c r="H739" s="224">
        <v>37.979999999999997</v>
      </c>
      <c r="I739" s="225"/>
      <c r="J739" s="220"/>
      <c r="K739" s="220"/>
      <c r="L739" s="226"/>
      <c r="M739" s="227"/>
      <c r="N739" s="228"/>
      <c r="O739" s="228"/>
      <c r="P739" s="228"/>
      <c r="Q739" s="228"/>
      <c r="R739" s="228"/>
      <c r="S739" s="228"/>
      <c r="T739" s="229"/>
      <c r="AT739" s="230" t="s">
        <v>209</v>
      </c>
      <c r="AU739" s="230" t="s">
        <v>88</v>
      </c>
      <c r="AV739" s="13" t="s">
        <v>88</v>
      </c>
      <c r="AW739" s="13" t="s">
        <v>31</v>
      </c>
      <c r="AX739" s="13" t="s">
        <v>76</v>
      </c>
      <c r="AY739" s="230" t="s">
        <v>201</v>
      </c>
    </row>
    <row r="740" spans="1:65" s="13" customFormat="1">
      <c r="B740" s="219"/>
      <c r="C740" s="220"/>
      <c r="D740" s="221" t="s">
        <v>209</v>
      </c>
      <c r="E740" s="222" t="s">
        <v>1</v>
      </c>
      <c r="F740" s="223" t="s">
        <v>941</v>
      </c>
      <c r="G740" s="220"/>
      <c r="H740" s="224">
        <v>79.36</v>
      </c>
      <c r="I740" s="225"/>
      <c r="J740" s="220"/>
      <c r="K740" s="220"/>
      <c r="L740" s="226"/>
      <c r="M740" s="227"/>
      <c r="N740" s="228"/>
      <c r="O740" s="228"/>
      <c r="P740" s="228"/>
      <c r="Q740" s="228"/>
      <c r="R740" s="228"/>
      <c r="S740" s="228"/>
      <c r="T740" s="229"/>
      <c r="AT740" s="230" t="s">
        <v>209</v>
      </c>
      <c r="AU740" s="230" t="s">
        <v>88</v>
      </c>
      <c r="AV740" s="13" t="s">
        <v>88</v>
      </c>
      <c r="AW740" s="13" t="s">
        <v>31</v>
      </c>
      <c r="AX740" s="13" t="s">
        <v>76</v>
      </c>
      <c r="AY740" s="230" t="s">
        <v>201</v>
      </c>
    </row>
    <row r="741" spans="1:65" s="13" customFormat="1">
      <c r="B741" s="219"/>
      <c r="C741" s="220"/>
      <c r="D741" s="221" t="s">
        <v>209</v>
      </c>
      <c r="E741" s="222" t="s">
        <v>1</v>
      </c>
      <c r="F741" s="223" t="s">
        <v>942</v>
      </c>
      <c r="G741" s="220"/>
      <c r="H741" s="224">
        <v>-3.84</v>
      </c>
      <c r="I741" s="225"/>
      <c r="J741" s="220"/>
      <c r="K741" s="220"/>
      <c r="L741" s="226"/>
      <c r="M741" s="227"/>
      <c r="N741" s="228"/>
      <c r="O741" s="228"/>
      <c r="P741" s="228"/>
      <c r="Q741" s="228"/>
      <c r="R741" s="228"/>
      <c r="S741" s="228"/>
      <c r="T741" s="229"/>
      <c r="AT741" s="230" t="s">
        <v>209</v>
      </c>
      <c r="AU741" s="230" t="s">
        <v>88</v>
      </c>
      <c r="AV741" s="13" t="s">
        <v>88</v>
      </c>
      <c r="AW741" s="13" t="s">
        <v>31</v>
      </c>
      <c r="AX741" s="13" t="s">
        <v>76</v>
      </c>
      <c r="AY741" s="230" t="s">
        <v>201</v>
      </c>
    </row>
    <row r="742" spans="1:65" s="15" customFormat="1">
      <c r="B742" s="242"/>
      <c r="C742" s="243"/>
      <c r="D742" s="221" t="s">
        <v>209</v>
      </c>
      <c r="E742" s="244" t="s">
        <v>1</v>
      </c>
      <c r="F742" s="245" t="s">
        <v>240</v>
      </c>
      <c r="G742" s="243"/>
      <c r="H742" s="246">
        <v>219.7</v>
      </c>
      <c r="I742" s="247"/>
      <c r="J742" s="243"/>
      <c r="K742" s="243"/>
      <c r="L742" s="248"/>
      <c r="M742" s="249"/>
      <c r="N742" s="250"/>
      <c r="O742" s="250"/>
      <c r="P742" s="250"/>
      <c r="Q742" s="250"/>
      <c r="R742" s="250"/>
      <c r="S742" s="250"/>
      <c r="T742" s="251"/>
      <c r="AT742" s="252" t="s">
        <v>209</v>
      </c>
      <c r="AU742" s="252" t="s">
        <v>88</v>
      </c>
      <c r="AV742" s="15" t="s">
        <v>219</v>
      </c>
      <c r="AW742" s="15" t="s">
        <v>31</v>
      </c>
      <c r="AX742" s="15" t="s">
        <v>76</v>
      </c>
      <c r="AY742" s="252" t="s">
        <v>201</v>
      </c>
    </row>
    <row r="743" spans="1:65" s="13" customFormat="1">
      <c r="B743" s="219"/>
      <c r="C743" s="220"/>
      <c r="D743" s="221" t="s">
        <v>209</v>
      </c>
      <c r="E743" s="222" t="s">
        <v>1</v>
      </c>
      <c r="F743" s="223" t="s">
        <v>943</v>
      </c>
      <c r="G743" s="220"/>
      <c r="H743" s="224">
        <v>0.3</v>
      </c>
      <c r="I743" s="225"/>
      <c r="J743" s="220"/>
      <c r="K743" s="220"/>
      <c r="L743" s="226"/>
      <c r="M743" s="227"/>
      <c r="N743" s="228"/>
      <c r="O743" s="228"/>
      <c r="P743" s="228"/>
      <c r="Q743" s="228"/>
      <c r="R743" s="228"/>
      <c r="S743" s="228"/>
      <c r="T743" s="229"/>
      <c r="AT743" s="230" t="s">
        <v>209</v>
      </c>
      <c r="AU743" s="230" t="s">
        <v>88</v>
      </c>
      <c r="AV743" s="13" t="s">
        <v>88</v>
      </c>
      <c r="AW743" s="13" t="s">
        <v>31</v>
      </c>
      <c r="AX743" s="13" t="s">
        <v>76</v>
      </c>
      <c r="AY743" s="230" t="s">
        <v>201</v>
      </c>
    </row>
    <row r="744" spans="1:65" s="14" customFormat="1">
      <c r="B744" s="231"/>
      <c r="C744" s="232"/>
      <c r="D744" s="221" t="s">
        <v>209</v>
      </c>
      <c r="E744" s="233" t="s">
        <v>1</v>
      </c>
      <c r="F744" s="234" t="s">
        <v>232</v>
      </c>
      <c r="G744" s="232"/>
      <c r="H744" s="235">
        <v>220</v>
      </c>
      <c r="I744" s="236"/>
      <c r="J744" s="232"/>
      <c r="K744" s="232"/>
      <c r="L744" s="237"/>
      <c r="M744" s="238"/>
      <c r="N744" s="239"/>
      <c r="O744" s="239"/>
      <c r="P744" s="239"/>
      <c r="Q744" s="239"/>
      <c r="R744" s="239"/>
      <c r="S744" s="239"/>
      <c r="T744" s="240"/>
      <c r="AT744" s="241" t="s">
        <v>209</v>
      </c>
      <c r="AU744" s="241" t="s">
        <v>88</v>
      </c>
      <c r="AV744" s="14" t="s">
        <v>207</v>
      </c>
      <c r="AW744" s="14" t="s">
        <v>31</v>
      </c>
      <c r="AX744" s="14" t="s">
        <v>83</v>
      </c>
      <c r="AY744" s="241" t="s">
        <v>201</v>
      </c>
    </row>
    <row r="745" spans="1:65" s="2" customFormat="1" ht="44.25" customHeight="1">
      <c r="A745" s="35"/>
      <c r="B745" s="36"/>
      <c r="C745" s="253" t="s">
        <v>1004</v>
      </c>
      <c r="D745" s="253" t="s">
        <v>585</v>
      </c>
      <c r="E745" s="254" t="s">
        <v>1005</v>
      </c>
      <c r="F745" s="255" t="s">
        <v>1006</v>
      </c>
      <c r="G745" s="256" t="s">
        <v>276</v>
      </c>
      <c r="H745" s="257">
        <v>224.4</v>
      </c>
      <c r="I745" s="258"/>
      <c r="J745" s="259">
        <f>ROUND(I745*H745,2)</f>
        <v>0</v>
      </c>
      <c r="K745" s="260"/>
      <c r="L745" s="261"/>
      <c r="M745" s="262" t="s">
        <v>1</v>
      </c>
      <c r="N745" s="263" t="s">
        <v>42</v>
      </c>
      <c r="O745" s="72"/>
      <c r="P745" s="215">
        <f>O745*H745</f>
        <v>0</v>
      </c>
      <c r="Q745" s="215">
        <v>0</v>
      </c>
      <c r="R745" s="215">
        <f>Q745*H745</f>
        <v>0</v>
      </c>
      <c r="S745" s="215">
        <v>0</v>
      </c>
      <c r="T745" s="216">
        <f>S745*H745</f>
        <v>0</v>
      </c>
      <c r="U745" s="35"/>
      <c r="V745" s="35"/>
      <c r="W745" s="35"/>
      <c r="X745" s="35"/>
      <c r="Y745" s="35"/>
      <c r="Z745" s="35"/>
      <c r="AA745" s="35"/>
      <c r="AB745" s="35"/>
      <c r="AC745" s="35"/>
      <c r="AD745" s="35"/>
      <c r="AE745" s="35"/>
      <c r="AR745" s="217" t="s">
        <v>426</v>
      </c>
      <c r="AT745" s="217" t="s">
        <v>585</v>
      </c>
      <c r="AU745" s="217" t="s">
        <v>88</v>
      </c>
      <c r="AY745" s="18" t="s">
        <v>201</v>
      </c>
      <c r="BE745" s="218">
        <f>IF(N745="základná",J745,0)</f>
        <v>0</v>
      </c>
      <c r="BF745" s="218">
        <f>IF(N745="znížená",J745,0)</f>
        <v>0</v>
      </c>
      <c r="BG745" s="218">
        <f>IF(N745="zákl. prenesená",J745,0)</f>
        <v>0</v>
      </c>
      <c r="BH745" s="218">
        <f>IF(N745="zníž. prenesená",J745,0)</f>
        <v>0</v>
      </c>
      <c r="BI745" s="218">
        <f>IF(N745="nulová",J745,0)</f>
        <v>0</v>
      </c>
      <c r="BJ745" s="18" t="s">
        <v>88</v>
      </c>
      <c r="BK745" s="218">
        <f>ROUND(I745*H745,2)</f>
        <v>0</v>
      </c>
      <c r="BL745" s="18" t="s">
        <v>308</v>
      </c>
      <c r="BM745" s="217" t="s">
        <v>1007</v>
      </c>
    </row>
    <row r="746" spans="1:65" s="13" customFormat="1">
      <c r="B746" s="219"/>
      <c r="C746" s="220"/>
      <c r="D746" s="221" t="s">
        <v>209</v>
      </c>
      <c r="E746" s="222" t="s">
        <v>1</v>
      </c>
      <c r="F746" s="223" t="s">
        <v>999</v>
      </c>
      <c r="G746" s="220"/>
      <c r="H746" s="224">
        <v>224.4</v>
      </c>
      <c r="I746" s="225"/>
      <c r="J746" s="220"/>
      <c r="K746" s="220"/>
      <c r="L746" s="226"/>
      <c r="M746" s="227"/>
      <c r="N746" s="228"/>
      <c r="O746" s="228"/>
      <c r="P746" s="228"/>
      <c r="Q746" s="228"/>
      <c r="R746" s="228"/>
      <c r="S746" s="228"/>
      <c r="T746" s="229"/>
      <c r="AT746" s="230" t="s">
        <v>209</v>
      </c>
      <c r="AU746" s="230" t="s">
        <v>88</v>
      </c>
      <c r="AV746" s="13" t="s">
        <v>88</v>
      </c>
      <c r="AW746" s="13" t="s">
        <v>31</v>
      </c>
      <c r="AX746" s="13" t="s">
        <v>83</v>
      </c>
      <c r="AY746" s="230" t="s">
        <v>201</v>
      </c>
    </row>
    <row r="747" spans="1:65" s="2" customFormat="1" ht="39" customHeight="1">
      <c r="A747" s="35"/>
      <c r="B747" s="36"/>
      <c r="C747" s="205" t="s">
        <v>1008</v>
      </c>
      <c r="D747" s="205" t="s">
        <v>203</v>
      </c>
      <c r="E747" s="206" t="s">
        <v>1009</v>
      </c>
      <c r="F747" s="207" t="s">
        <v>1010</v>
      </c>
      <c r="G747" s="208" t="s">
        <v>618</v>
      </c>
      <c r="H747" s="209">
        <v>16</v>
      </c>
      <c r="I747" s="210"/>
      <c r="J747" s="211">
        <f>ROUND(I747*H747,2)</f>
        <v>0</v>
      </c>
      <c r="K747" s="212"/>
      <c r="L747" s="40"/>
      <c r="M747" s="213" t="s">
        <v>1</v>
      </c>
      <c r="N747" s="214" t="s">
        <v>42</v>
      </c>
      <c r="O747" s="72"/>
      <c r="P747" s="215">
        <f>O747*H747</f>
        <v>0</v>
      </c>
      <c r="Q747" s="215">
        <v>3.16E-3</v>
      </c>
      <c r="R747" s="215">
        <f>Q747*H747</f>
        <v>5.0560000000000001E-2</v>
      </c>
      <c r="S747" s="215">
        <v>0</v>
      </c>
      <c r="T747" s="216">
        <f>S747*H747</f>
        <v>0</v>
      </c>
      <c r="U747" s="35"/>
      <c r="V747" s="35"/>
      <c r="W747" s="35"/>
      <c r="X747" s="35"/>
      <c r="Y747" s="35"/>
      <c r="Z747" s="35"/>
      <c r="AA747" s="35"/>
      <c r="AB747" s="35"/>
      <c r="AC747" s="35"/>
      <c r="AD747" s="35"/>
      <c r="AE747" s="35"/>
      <c r="AR747" s="217" t="s">
        <v>308</v>
      </c>
      <c r="AT747" s="217" t="s">
        <v>203</v>
      </c>
      <c r="AU747" s="217" t="s">
        <v>88</v>
      </c>
      <c r="AY747" s="18" t="s">
        <v>201</v>
      </c>
      <c r="BE747" s="218">
        <f>IF(N747="základná",J747,0)</f>
        <v>0</v>
      </c>
      <c r="BF747" s="218">
        <f>IF(N747="znížená",J747,0)</f>
        <v>0</v>
      </c>
      <c r="BG747" s="218">
        <f>IF(N747="zákl. prenesená",J747,0)</f>
        <v>0</v>
      </c>
      <c r="BH747" s="218">
        <f>IF(N747="zníž. prenesená",J747,0)</f>
        <v>0</v>
      </c>
      <c r="BI747" s="218">
        <f>IF(N747="nulová",J747,0)</f>
        <v>0</v>
      </c>
      <c r="BJ747" s="18" t="s">
        <v>88</v>
      </c>
      <c r="BK747" s="218">
        <f>ROUND(I747*H747,2)</f>
        <v>0</v>
      </c>
      <c r="BL747" s="18" t="s">
        <v>308</v>
      </c>
      <c r="BM747" s="217" t="s">
        <v>1011</v>
      </c>
    </row>
    <row r="748" spans="1:65" s="13" customFormat="1">
      <c r="B748" s="219"/>
      <c r="C748" s="220"/>
      <c r="D748" s="221" t="s">
        <v>209</v>
      </c>
      <c r="E748" s="222" t="s">
        <v>1</v>
      </c>
      <c r="F748" s="223" t="s">
        <v>1012</v>
      </c>
      <c r="G748" s="220"/>
      <c r="H748" s="224">
        <v>16</v>
      </c>
      <c r="I748" s="225"/>
      <c r="J748" s="220"/>
      <c r="K748" s="220"/>
      <c r="L748" s="226"/>
      <c r="M748" s="227"/>
      <c r="N748" s="228"/>
      <c r="O748" s="228"/>
      <c r="P748" s="228"/>
      <c r="Q748" s="228"/>
      <c r="R748" s="228"/>
      <c r="S748" s="228"/>
      <c r="T748" s="229"/>
      <c r="AT748" s="230" t="s">
        <v>209</v>
      </c>
      <c r="AU748" s="230" t="s">
        <v>88</v>
      </c>
      <c r="AV748" s="13" t="s">
        <v>88</v>
      </c>
      <c r="AW748" s="13" t="s">
        <v>31</v>
      </c>
      <c r="AX748" s="13" t="s">
        <v>83</v>
      </c>
      <c r="AY748" s="230" t="s">
        <v>201</v>
      </c>
    </row>
    <row r="749" spans="1:65" s="2" customFormat="1" ht="32.25" customHeight="1">
      <c r="A749" s="35"/>
      <c r="B749" s="36"/>
      <c r="C749" s="205" t="s">
        <v>1013</v>
      </c>
      <c r="D749" s="205" t="s">
        <v>203</v>
      </c>
      <c r="E749" s="206" t="s">
        <v>1014</v>
      </c>
      <c r="F749" s="207" t="s">
        <v>1015</v>
      </c>
      <c r="G749" s="208" t="s">
        <v>329</v>
      </c>
      <c r="H749" s="209">
        <v>0.99099999999999999</v>
      </c>
      <c r="I749" s="210"/>
      <c r="J749" s="211">
        <f>ROUND(I749*H749,2)</f>
        <v>0</v>
      </c>
      <c r="K749" s="212"/>
      <c r="L749" s="40"/>
      <c r="M749" s="213" t="s">
        <v>1</v>
      </c>
      <c r="N749" s="214" t="s">
        <v>42</v>
      </c>
      <c r="O749" s="72"/>
      <c r="P749" s="215">
        <f>O749*H749</f>
        <v>0</v>
      </c>
      <c r="Q749" s="215">
        <v>0</v>
      </c>
      <c r="R749" s="215">
        <f>Q749*H749</f>
        <v>0</v>
      </c>
      <c r="S749" s="215">
        <v>0</v>
      </c>
      <c r="T749" s="216">
        <f>S749*H749</f>
        <v>0</v>
      </c>
      <c r="U749" s="35"/>
      <c r="V749" s="35"/>
      <c r="W749" s="35"/>
      <c r="X749" s="35"/>
      <c r="Y749" s="35"/>
      <c r="Z749" s="35"/>
      <c r="AA749" s="35"/>
      <c r="AB749" s="35"/>
      <c r="AC749" s="35"/>
      <c r="AD749" s="35"/>
      <c r="AE749" s="35"/>
      <c r="AR749" s="217" t="s">
        <v>308</v>
      </c>
      <c r="AT749" s="217" t="s">
        <v>203</v>
      </c>
      <c r="AU749" s="217" t="s">
        <v>88</v>
      </c>
      <c r="AY749" s="18" t="s">
        <v>201</v>
      </c>
      <c r="BE749" s="218">
        <f>IF(N749="základná",J749,0)</f>
        <v>0</v>
      </c>
      <c r="BF749" s="218">
        <f>IF(N749="znížená",J749,0)</f>
        <v>0</v>
      </c>
      <c r="BG749" s="218">
        <f>IF(N749="zákl. prenesená",J749,0)</f>
        <v>0</v>
      </c>
      <c r="BH749" s="218">
        <f>IF(N749="zníž. prenesená",J749,0)</f>
        <v>0</v>
      </c>
      <c r="BI749" s="218">
        <f>IF(N749="nulová",J749,0)</f>
        <v>0</v>
      </c>
      <c r="BJ749" s="18" t="s">
        <v>88</v>
      </c>
      <c r="BK749" s="218">
        <f>ROUND(I749*H749,2)</f>
        <v>0</v>
      </c>
      <c r="BL749" s="18" t="s">
        <v>308</v>
      </c>
      <c r="BM749" s="217" t="s">
        <v>1016</v>
      </c>
    </row>
    <row r="750" spans="1:65" s="12" customFormat="1" ht="22.9" customHeight="1">
      <c r="B750" s="189"/>
      <c r="C750" s="190"/>
      <c r="D750" s="191" t="s">
        <v>75</v>
      </c>
      <c r="E750" s="203" t="s">
        <v>1017</v>
      </c>
      <c r="F750" s="203" t="s">
        <v>1018</v>
      </c>
      <c r="G750" s="190"/>
      <c r="H750" s="190"/>
      <c r="I750" s="193"/>
      <c r="J750" s="204">
        <f>BK750</f>
        <v>0</v>
      </c>
      <c r="K750" s="190"/>
      <c r="L750" s="195"/>
      <c r="M750" s="196"/>
      <c r="N750" s="197"/>
      <c r="O750" s="197"/>
      <c r="P750" s="198">
        <f>SUM(P751:P753)</f>
        <v>0</v>
      </c>
      <c r="Q750" s="197"/>
      <c r="R750" s="198">
        <f>SUM(R751:R753)</f>
        <v>8.5279999999999995E-2</v>
      </c>
      <c r="S750" s="197"/>
      <c r="T750" s="199">
        <f>SUM(T751:T753)</f>
        <v>0</v>
      </c>
      <c r="AR750" s="200" t="s">
        <v>88</v>
      </c>
      <c r="AT750" s="201" t="s">
        <v>75</v>
      </c>
      <c r="AU750" s="201" t="s">
        <v>83</v>
      </c>
      <c r="AY750" s="200" t="s">
        <v>201</v>
      </c>
      <c r="BK750" s="202">
        <f>SUM(BK751:BK753)</f>
        <v>0</v>
      </c>
    </row>
    <row r="751" spans="1:65" s="2" customFormat="1" ht="16.5" customHeight="1">
      <c r="A751" s="35"/>
      <c r="B751" s="36"/>
      <c r="C751" s="205" t="s">
        <v>1019</v>
      </c>
      <c r="D751" s="205" t="s">
        <v>203</v>
      </c>
      <c r="E751" s="206" t="s">
        <v>1020</v>
      </c>
      <c r="F751" s="207" t="s">
        <v>1021</v>
      </c>
      <c r="G751" s="208" t="s">
        <v>366</v>
      </c>
      <c r="H751" s="209">
        <v>4</v>
      </c>
      <c r="I751" s="210"/>
      <c r="J751" s="211">
        <f>ROUND(I751*H751,2)</f>
        <v>0</v>
      </c>
      <c r="K751" s="212"/>
      <c r="L751" s="40"/>
      <c r="M751" s="213" t="s">
        <v>1</v>
      </c>
      <c r="N751" s="214" t="s">
        <v>42</v>
      </c>
      <c r="O751" s="72"/>
      <c r="P751" s="215">
        <f>O751*H751</f>
        <v>0</v>
      </c>
      <c r="Q751" s="215">
        <v>0</v>
      </c>
      <c r="R751" s="215">
        <f>Q751*H751</f>
        <v>0</v>
      </c>
      <c r="S751" s="215">
        <v>0</v>
      </c>
      <c r="T751" s="216">
        <f>S751*H751</f>
        <v>0</v>
      </c>
      <c r="U751" s="35"/>
      <c r="V751" s="35"/>
      <c r="W751" s="35"/>
      <c r="X751" s="35"/>
      <c r="Y751" s="35"/>
      <c r="Z751" s="35"/>
      <c r="AA751" s="35"/>
      <c r="AB751" s="35"/>
      <c r="AC751" s="35"/>
      <c r="AD751" s="35"/>
      <c r="AE751" s="35"/>
      <c r="AR751" s="217" t="s">
        <v>308</v>
      </c>
      <c r="AT751" s="217" t="s">
        <v>203</v>
      </c>
      <c r="AU751" s="217" t="s">
        <v>88</v>
      </c>
      <c r="AY751" s="18" t="s">
        <v>201</v>
      </c>
      <c r="BE751" s="218">
        <f>IF(N751="základná",J751,0)</f>
        <v>0</v>
      </c>
      <c r="BF751" s="218">
        <f>IF(N751="znížená",J751,0)</f>
        <v>0</v>
      </c>
      <c r="BG751" s="218">
        <f>IF(N751="zákl. prenesená",J751,0)</f>
        <v>0</v>
      </c>
      <c r="BH751" s="218">
        <f>IF(N751="zníž. prenesená",J751,0)</f>
        <v>0</v>
      </c>
      <c r="BI751" s="218">
        <f>IF(N751="nulová",J751,0)</f>
        <v>0</v>
      </c>
      <c r="BJ751" s="18" t="s">
        <v>88</v>
      </c>
      <c r="BK751" s="218">
        <f>ROUND(I751*H751,2)</f>
        <v>0</v>
      </c>
      <c r="BL751" s="18" t="s">
        <v>308</v>
      </c>
      <c r="BM751" s="217" t="s">
        <v>1022</v>
      </c>
    </row>
    <row r="752" spans="1:65" s="2" customFormat="1" ht="16.5" customHeight="1">
      <c r="A752" s="35"/>
      <c r="B752" s="36"/>
      <c r="C752" s="253" t="s">
        <v>1023</v>
      </c>
      <c r="D752" s="253" t="s">
        <v>585</v>
      </c>
      <c r="E752" s="254" t="s">
        <v>1024</v>
      </c>
      <c r="F752" s="255" t="s">
        <v>1025</v>
      </c>
      <c r="G752" s="256" t="s">
        <v>366</v>
      </c>
      <c r="H752" s="257">
        <v>4</v>
      </c>
      <c r="I752" s="258"/>
      <c r="J752" s="259">
        <f>ROUND(I752*H752,2)</f>
        <v>0</v>
      </c>
      <c r="K752" s="260"/>
      <c r="L752" s="261"/>
      <c r="M752" s="262" t="s">
        <v>1</v>
      </c>
      <c r="N752" s="263" t="s">
        <v>42</v>
      </c>
      <c r="O752" s="72"/>
      <c r="P752" s="215">
        <f>O752*H752</f>
        <v>0</v>
      </c>
      <c r="Q752" s="215">
        <v>2.1319999999999999E-2</v>
      </c>
      <c r="R752" s="215">
        <f>Q752*H752</f>
        <v>8.5279999999999995E-2</v>
      </c>
      <c r="S752" s="215">
        <v>0</v>
      </c>
      <c r="T752" s="216">
        <f>S752*H752</f>
        <v>0</v>
      </c>
      <c r="U752" s="35"/>
      <c r="V752" s="35"/>
      <c r="W752" s="35"/>
      <c r="X752" s="35"/>
      <c r="Y752" s="35"/>
      <c r="Z752" s="35"/>
      <c r="AA752" s="35"/>
      <c r="AB752" s="35"/>
      <c r="AC752" s="35"/>
      <c r="AD752" s="35"/>
      <c r="AE752" s="35"/>
      <c r="AR752" s="217" t="s">
        <v>426</v>
      </c>
      <c r="AT752" s="217" t="s">
        <v>585</v>
      </c>
      <c r="AU752" s="217" t="s">
        <v>88</v>
      </c>
      <c r="AY752" s="18" t="s">
        <v>201</v>
      </c>
      <c r="BE752" s="218">
        <f>IF(N752="základná",J752,0)</f>
        <v>0</v>
      </c>
      <c r="BF752" s="218">
        <f>IF(N752="znížená",J752,0)</f>
        <v>0</v>
      </c>
      <c r="BG752" s="218">
        <f>IF(N752="zákl. prenesená",J752,0)</f>
        <v>0</v>
      </c>
      <c r="BH752" s="218">
        <f>IF(N752="zníž. prenesená",J752,0)</f>
        <v>0</v>
      </c>
      <c r="BI752" s="218">
        <f>IF(N752="nulová",J752,0)</f>
        <v>0</v>
      </c>
      <c r="BJ752" s="18" t="s">
        <v>88</v>
      </c>
      <c r="BK752" s="218">
        <f>ROUND(I752*H752,2)</f>
        <v>0</v>
      </c>
      <c r="BL752" s="18" t="s">
        <v>308</v>
      </c>
      <c r="BM752" s="217" t="s">
        <v>1026</v>
      </c>
    </row>
    <row r="753" spans="1:65" s="2" customFormat="1" ht="29.25" customHeight="1">
      <c r="A753" s="35"/>
      <c r="B753" s="36"/>
      <c r="C753" s="205" t="s">
        <v>1027</v>
      </c>
      <c r="D753" s="205" t="s">
        <v>203</v>
      </c>
      <c r="E753" s="206" t="s">
        <v>1028</v>
      </c>
      <c r="F753" s="207" t="s">
        <v>1029</v>
      </c>
      <c r="G753" s="208" t="s">
        <v>329</v>
      </c>
      <c r="H753" s="209">
        <v>8.5000000000000006E-2</v>
      </c>
      <c r="I753" s="210"/>
      <c r="J753" s="211">
        <f>ROUND(I753*H753,2)</f>
        <v>0</v>
      </c>
      <c r="K753" s="212"/>
      <c r="L753" s="40"/>
      <c r="M753" s="213" t="s">
        <v>1</v>
      </c>
      <c r="N753" s="214" t="s">
        <v>42</v>
      </c>
      <c r="O753" s="72"/>
      <c r="P753" s="215">
        <f>O753*H753</f>
        <v>0</v>
      </c>
      <c r="Q753" s="215">
        <v>0</v>
      </c>
      <c r="R753" s="215">
        <f>Q753*H753</f>
        <v>0</v>
      </c>
      <c r="S753" s="215">
        <v>0</v>
      </c>
      <c r="T753" s="216">
        <f>S753*H753</f>
        <v>0</v>
      </c>
      <c r="U753" s="35"/>
      <c r="V753" s="35"/>
      <c r="W753" s="35"/>
      <c r="X753" s="35"/>
      <c r="Y753" s="35"/>
      <c r="Z753" s="35"/>
      <c r="AA753" s="35"/>
      <c r="AB753" s="35"/>
      <c r="AC753" s="35"/>
      <c r="AD753" s="35"/>
      <c r="AE753" s="35"/>
      <c r="AR753" s="217" t="s">
        <v>308</v>
      </c>
      <c r="AT753" s="217" t="s">
        <v>203</v>
      </c>
      <c r="AU753" s="217" t="s">
        <v>88</v>
      </c>
      <c r="AY753" s="18" t="s">
        <v>201</v>
      </c>
      <c r="BE753" s="218">
        <f>IF(N753="základná",J753,0)</f>
        <v>0</v>
      </c>
      <c r="BF753" s="218">
        <f>IF(N753="znížená",J753,0)</f>
        <v>0</v>
      </c>
      <c r="BG753" s="218">
        <f>IF(N753="zákl. prenesená",J753,0)</f>
        <v>0</v>
      </c>
      <c r="BH753" s="218">
        <f>IF(N753="zníž. prenesená",J753,0)</f>
        <v>0</v>
      </c>
      <c r="BI753" s="218">
        <f>IF(N753="nulová",J753,0)</f>
        <v>0</v>
      </c>
      <c r="BJ753" s="18" t="s">
        <v>88</v>
      </c>
      <c r="BK753" s="218">
        <f>ROUND(I753*H753,2)</f>
        <v>0</v>
      </c>
      <c r="BL753" s="18" t="s">
        <v>308</v>
      </c>
      <c r="BM753" s="217" t="s">
        <v>1030</v>
      </c>
    </row>
    <row r="754" spans="1:65" s="12" customFormat="1" ht="22.9" customHeight="1">
      <c r="B754" s="189"/>
      <c r="C754" s="190"/>
      <c r="D754" s="191" t="s">
        <v>75</v>
      </c>
      <c r="E754" s="203" t="s">
        <v>1031</v>
      </c>
      <c r="F754" s="203" t="s">
        <v>1032</v>
      </c>
      <c r="G754" s="190"/>
      <c r="H754" s="190"/>
      <c r="I754" s="193"/>
      <c r="J754" s="204">
        <f>BK754</f>
        <v>0</v>
      </c>
      <c r="K754" s="190"/>
      <c r="L754" s="195"/>
      <c r="M754" s="196"/>
      <c r="N754" s="197"/>
      <c r="O754" s="197"/>
      <c r="P754" s="198">
        <f>SUM(P755:P838)</f>
        <v>0</v>
      </c>
      <c r="Q754" s="197"/>
      <c r="R754" s="198">
        <f>SUM(R755:R838)</f>
        <v>17.007831000000003</v>
      </c>
      <c r="S754" s="197"/>
      <c r="T754" s="199">
        <f>SUM(T755:T838)</f>
        <v>0</v>
      </c>
      <c r="AR754" s="200" t="s">
        <v>88</v>
      </c>
      <c r="AT754" s="201" t="s">
        <v>75</v>
      </c>
      <c r="AU754" s="201" t="s">
        <v>83</v>
      </c>
      <c r="AY754" s="200" t="s">
        <v>201</v>
      </c>
      <c r="BK754" s="202">
        <f>SUM(BK755:BK838)</f>
        <v>0</v>
      </c>
    </row>
    <row r="755" spans="1:65" s="2" customFormat="1" ht="30" customHeight="1">
      <c r="A755" s="35"/>
      <c r="B755" s="36"/>
      <c r="C755" s="205" t="s">
        <v>1033</v>
      </c>
      <c r="D755" s="205" t="s">
        <v>203</v>
      </c>
      <c r="E755" s="206" t="s">
        <v>1034</v>
      </c>
      <c r="F755" s="207" t="s">
        <v>1035</v>
      </c>
      <c r="G755" s="208" t="s">
        <v>276</v>
      </c>
      <c r="H755" s="209">
        <v>30.9</v>
      </c>
      <c r="I755" s="210"/>
      <c r="J755" s="211">
        <f>ROUND(I755*H755,2)</f>
        <v>0</v>
      </c>
      <c r="K755" s="212"/>
      <c r="L755" s="40"/>
      <c r="M755" s="213" t="s">
        <v>1</v>
      </c>
      <c r="N755" s="214" t="s">
        <v>42</v>
      </c>
      <c r="O755" s="72"/>
      <c r="P755" s="215">
        <f>O755*H755</f>
        <v>0</v>
      </c>
      <c r="Q755" s="215">
        <v>0</v>
      </c>
      <c r="R755" s="215">
        <f>Q755*H755</f>
        <v>0</v>
      </c>
      <c r="S755" s="215">
        <v>0</v>
      </c>
      <c r="T755" s="216">
        <f>S755*H755</f>
        <v>0</v>
      </c>
      <c r="U755" s="35"/>
      <c r="V755" s="35"/>
      <c r="W755" s="35"/>
      <c r="X755" s="35"/>
      <c r="Y755" s="35"/>
      <c r="Z755" s="35"/>
      <c r="AA755" s="35"/>
      <c r="AB755" s="35"/>
      <c r="AC755" s="35"/>
      <c r="AD755" s="35"/>
      <c r="AE755" s="35"/>
      <c r="AR755" s="217" t="s">
        <v>308</v>
      </c>
      <c r="AT755" s="217" t="s">
        <v>203</v>
      </c>
      <c r="AU755" s="217" t="s">
        <v>88</v>
      </c>
      <c r="AY755" s="18" t="s">
        <v>201</v>
      </c>
      <c r="BE755" s="218">
        <f>IF(N755="základná",J755,0)</f>
        <v>0</v>
      </c>
      <c r="BF755" s="218">
        <f>IF(N755="znížená",J755,0)</f>
        <v>0</v>
      </c>
      <c r="BG755" s="218">
        <f>IF(N755="zákl. prenesená",J755,0)</f>
        <v>0</v>
      </c>
      <c r="BH755" s="218">
        <f>IF(N755="zníž. prenesená",J755,0)</f>
        <v>0</v>
      </c>
      <c r="BI755" s="218">
        <f>IF(N755="nulová",J755,0)</f>
        <v>0</v>
      </c>
      <c r="BJ755" s="18" t="s">
        <v>88</v>
      </c>
      <c r="BK755" s="218">
        <f>ROUND(I755*H755,2)</f>
        <v>0</v>
      </c>
      <c r="BL755" s="18" t="s">
        <v>308</v>
      </c>
      <c r="BM755" s="217" t="s">
        <v>1036</v>
      </c>
    </row>
    <row r="756" spans="1:65" s="13" customFormat="1">
      <c r="B756" s="219"/>
      <c r="C756" s="220"/>
      <c r="D756" s="221" t="s">
        <v>209</v>
      </c>
      <c r="E756" s="222" t="s">
        <v>1</v>
      </c>
      <c r="F756" s="223" t="s">
        <v>1037</v>
      </c>
      <c r="G756" s="220"/>
      <c r="H756" s="224">
        <v>24.128</v>
      </c>
      <c r="I756" s="225"/>
      <c r="J756" s="220"/>
      <c r="K756" s="220"/>
      <c r="L756" s="226"/>
      <c r="M756" s="227"/>
      <c r="N756" s="228"/>
      <c r="O756" s="228"/>
      <c r="P756" s="228"/>
      <c r="Q756" s="228"/>
      <c r="R756" s="228"/>
      <c r="S756" s="228"/>
      <c r="T756" s="229"/>
      <c r="AT756" s="230" t="s">
        <v>209</v>
      </c>
      <c r="AU756" s="230" t="s">
        <v>88</v>
      </c>
      <c r="AV756" s="13" t="s">
        <v>88</v>
      </c>
      <c r="AW756" s="13" t="s">
        <v>31</v>
      </c>
      <c r="AX756" s="13" t="s">
        <v>76</v>
      </c>
      <c r="AY756" s="230" t="s">
        <v>201</v>
      </c>
    </row>
    <row r="757" spans="1:65" s="13" customFormat="1">
      <c r="B757" s="219"/>
      <c r="C757" s="220"/>
      <c r="D757" s="221" t="s">
        <v>209</v>
      </c>
      <c r="E757" s="222" t="s">
        <v>1</v>
      </c>
      <c r="F757" s="223" t="s">
        <v>1038</v>
      </c>
      <c r="G757" s="220"/>
      <c r="H757" s="224">
        <v>6.72</v>
      </c>
      <c r="I757" s="225"/>
      <c r="J757" s="220"/>
      <c r="K757" s="220"/>
      <c r="L757" s="226"/>
      <c r="M757" s="227"/>
      <c r="N757" s="228"/>
      <c r="O757" s="228"/>
      <c r="P757" s="228"/>
      <c r="Q757" s="228"/>
      <c r="R757" s="228"/>
      <c r="S757" s="228"/>
      <c r="T757" s="229"/>
      <c r="AT757" s="230" t="s">
        <v>209</v>
      </c>
      <c r="AU757" s="230" t="s">
        <v>88</v>
      </c>
      <c r="AV757" s="13" t="s">
        <v>88</v>
      </c>
      <c r="AW757" s="13" t="s">
        <v>31</v>
      </c>
      <c r="AX757" s="13" t="s">
        <v>76</v>
      </c>
      <c r="AY757" s="230" t="s">
        <v>201</v>
      </c>
    </row>
    <row r="758" spans="1:65" s="15" customFormat="1">
      <c r="B758" s="242"/>
      <c r="C758" s="243"/>
      <c r="D758" s="221" t="s">
        <v>209</v>
      </c>
      <c r="E758" s="244" t="s">
        <v>1</v>
      </c>
      <c r="F758" s="245" t="s">
        <v>1039</v>
      </c>
      <c r="G758" s="243"/>
      <c r="H758" s="246">
        <v>30.847999999999999</v>
      </c>
      <c r="I758" s="247"/>
      <c r="J758" s="243"/>
      <c r="K758" s="243"/>
      <c r="L758" s="248"/>
      <c r="M758" s="249"/>
      <c r="N758" s="250"/>
      <c r="O758" s="250"/>
      <c r="P758" s="250"/>
      <c r="Q758" s="250"/>
      <c r="R758" s="250"/>
      <c r="S758" s="250"/>
      <c r="T758" s="251"/>
      <c r="AT758" s="252" t="s">
        <v>209</v>
      </c>
      <c r="AU758" s="252" t="s">
        <v>88</v>
      </c>
      <c r="AV758" s="15" t="s">
        <v>219</v>
      </c>
      <c r="AW758" s="15" t="s">
        <v>31</v>
      </c>
      <c r="AX758" s="15" t="s">
        <v>76</v>
      </c>
      <c r="AY758" s="252" t="s">
        <v>201</v>
      </c>
    </row>
    <row r="759" spans="1:65" s="13" customFormat="1">
      <c r="B759" s="219"/>
      <c r="C759" s="220"/>
      <c r="D759" s="221" t="s">
        <v>209</v>
      </c>
      <c r="E759" s="222" t="s">
        <v>1</v>
      </c>
      <c r="F759" s="223" t="s">
        <v>1040</v>
      </c>
      <c r="G759" s="220"/>
      <c r="H759" s="224">
        <v>5.1999999999999998E-2</v>
      </c>
      <c r="I759" s="225"/>
      <c r="J759" s="220"/>
      <c r="K759" s="220"/>
      <c r="L759" s="226"/>
      <c r="M759" s="227"/>
      <c r="N759" s="228"/>
      <c r="O759" s="228"/>
      <c r="P759" s="228"/>
      <c r="Q759" s="228"/>
      <c r="R759" s="228"/>
      <c r="S759" s="228"/>
      <c r="T759" s="229"/>
      <c r="AT759" s="230" t="s">
        <v>209</v>
      </c>
      <c r="AU759" s="230" t="s">
        <v>88</v>
      </c>
      <c r="AV759" s="13" t="s">
        <v>88</v>
      </c>
      <c r="AW759" s="13" t="s">
        <v>31</v>
      </c>
      <c r="AX759" s="13" t="s">
        <v>76</v>
      </c>
      <c r="AY759" s="230" t="s">
        <v>201</v>
      </c>
    </row>
    <row r="760" spans="1:65" s="14" customFormat="1">
      <c r="B760" s="231"/>
      <c r="C760" s="232"/>
      <c r="D760" s="221" t="s">
        <v>209</v>
      </c>
      <c r="E760" s="233" t="s">
        <v>1</v>
      </c>
      <c r="F760" s="234" t="s">
        <v>232</v>
      </c>
      <c r="G760" s="232"/>
      <c r="H760" s="235">
        <v>30.9</v>
      </c>
      <c r="I760" s="236"/>
      <c r="J760" s="232"/>
      <c r="K760" s="232"/>
      <c r="L760" s="237"/>
      <c r="M760" s="238"/>
      <c r="N760" s="239"/>
      <c r="O760" s="239"/>
      <c r="P760" s="239"/>
      <c r="Q760" s="239"/>
      <c r="R760" s="239"/>
      <c r="S760" s="239"/>
      <c r="T760" s="240"/>
      <c r="AT760" s="241" t="s">
        <v>209</v>
      </c>
      <c r="AU760" s="241" t="s">
        <v>88</v>
      </c>
      <c r="AV760" s="14" t="s">
        <v>207</v>
      </c>
      <c r="AW760" s="14" t="s">
        <v>31</v>
      </c>
      <c r="AX760" s="14" t="s">
        <v>83</v>
      </c>
      <c r="AY760" s="241" t="s">
        <v>201</v>
      </c>
    </row>
    <row r="761" spans="1:65" s="2" customFormat="1" ht="27.75" customHeight="1">
      <c r="A761" s="35"/>
      <c r="B761" s="36"/>
      <c r="C761" s="205" t="s">
        <v>1041</v>
      </c>
      <c r="D761" s="205" t="s">
        <v>203</v>
      </c>
      <c r="E761" s="206" t="s">
        <v>1042</v>
      </c>
      <c r="F761" s="207" t="s">
        <v>1043</v>
      </c>
      <c r="G761" s="208" t="s">
        <v>366</v>
      </c>
      <c r="H761" s="209">
        <v>30</v>
      </c>
      <c r="I761" s="210"/>
      <c r="J761" s="211">
        <f>ROUND(I761*H761,2)</f>
        <v>0</v>
      </c>
      <c r="K761" s="212"/>
      <c r="L761" s="40"/>
      <c r="M761" s="213" t="s">
        <v>1</v>
      </c>
      <c r="N761" s="214" t="s">
        <v>42</v>
      </c>
      <c r="O761" s="72"/>
      <c r="P761" s="215">
        <f>O761*H761</f>
        <v>0</v>
      </c>
      <c r="Q761" s="215">
        <v>2.1000000000000001E-4</v>
      </c>
      <c r="R761" s="215">
        <f>Q761*H761</f>
        <v>6.3E-3</v>
      </c>
      <c r="S761" s="215">
        <v>0</v>
      </c>
      <c r="T761" s="216">
        <f>S761*H761</f>
        <v>0</v>
      </c>
      <c r="U761" s="35"/>
      <c r="V761" s="35"/>
      <c r="W761" s="35"/>
      <c r="X761" s="35"/>
      <c r="Y761" s="35"/>
      <c r="Z761" s="35"/>
      <c r="AA761" s="35"/>
      <c r="AB761" s="35"/>
      <c r="AC761" s="35"/>
      <c r="AD761" s="35"/>
      <c r="AE761" s="35"/>
      <c r="AR761" s="217" t="s">
        <v>308</v>
      </c>
      <c r="AT761" s="217" t="s">
        <v>203</v>
      </c>
      <c r="AU761" s="217" t="s">
        <v>88</v>
      </c>
      <c r="AY761" s="18" t="s">
        <v>201</v>
      </c>
      <c r="BE761" s="218">
        <f>IF(N761="základná",J761,0)</f>
        <v>0</v>
      </c>
      <c r="BF761" s="218">
        <f>IF(N761="znížená",J761,0)</f>
        <v>0</v>
      </c>
      <c r="BG761" s="218">
        <f>IF(N761="zákl. prenesená",J761,0)</f>
        <v>0</v>
      </c>
      <c r="BH761" s="218">
        <f>IF(N761="zníž. prenesená",J761,0)</f>
        <v>0</v>
      </c>
      <c r="BI761" s="218">
        <f>IF(N761="nulová",J761,0)</f>
        <v>0</v>
      </c>
      <c r="BJ761" s="18" t="s">
        <v>88</v>
      </c>
      <c r="BK761" s="218">
        <f>ROUND(I761*H761,2)</f>
        <v>0</v>
      </c>
      <c r="BL761" s="18" t="s">
        <v>308</v>
      </c>
      <c r="BM761" s="217" t="s">
        <v>1044</v>
      </c>
    </row>
    <row r="762" spans="1:65" s="16" customFormat="1">
      <c r="B762" s="264"/>
      <c r="C762" s="265"/>
      <c r="D762" s="221" t="s">
        <v>209</v>
      </c>
      <c r="E762" s="266" t="s">
        <v>1</v>
      </c>
      <c r="F762" s="267" t="s">
        <v>1045</v>
      </c>
      <c r="G762" s="265"/>
      <c r="H762" s="266" t="s">
        <v>1</v>
      </c>
      <c r="I762" s="268"/>
      <c r="J762" s="265"/>
      <c r="K762" s="265"/>
      <c r="L762" s="269"/>
      <c r="M762" s="270"/>
      <c r="N762" s="271"/>
      <c r="O762" s="271"/>
      <c r="P762" s="271"/>
      <c r="Q762" s="271"/>
      <c r="R762" s="271"/>
      <c r="S762" s="271"/>
      <c r="T762" s="272"/>
      <c r="AT762" s="273" t="s">
        <v>209</v>
      </c>
      <c r="AU762" s="273" t="s">
        <v>88</v>
      </c>
      <c r="AV762" s="16" t="s">
        <v>83</v>
      </c>
      <c r="AW762" s="16" t="s">
        <v>31</v>
      </c>
      <c r="AX762" s="16" t="s">
        <v>76</v>
      </c>
      <c r="AY762" s="273" t="s">
        <v>201</v>
      </c>
    </row>
    <row r="763" spans="1:65" s="13" customFormat="1">
      <c r="B763" s="219"/>
      <c r="C763" s="220"/>
      <c r="D763" s="221" t="s">
        <v>209</v>
      </c>
      <c r="E763" s="222" t="s">
        <v>1</v>
      </c>
      <c r="F763" s="223" t="s">
        <v>1046</v>
      </c>
      <c r="G763" s="220"/>
      <c r="H763" s="224">
        <v>28.266999999999999</v>
      </c>
      <c r="I763" s="225"/>
      <c r="J763" s="220"/>
      <c r="K763" s="220"/>
      <c r="L763" s="226"/>
      <c r="M763" s="227"/>
      <c r="N763" s="228"/>
      <c r="O763" s="228"/>
      <c r="P763" s="228"/>
      <c r="Q763" s="228"/>
      <c r="R763" s="228"/>
      <c r="S763" s="228"/>
      <c r="T763" s="229"/>
      <c r="AT763" s="230" t="s">
        <v>209</v>
      </c>
      <c r="AU763" s="230" t="s">
        <v>88</v>
      </c>
      <c r="AV763" s="13" t="s">
        <v>88</v>
      </c>
      <c r="AW763" s="13" t="s">
        <v>31</v>
      </c>
      <c r="AX763" s="13" t="s">
        <v>76</v>
      </c>
      <c r="AY763" s="230" t="s">
        <v>201</v>
      </c>
    </row>
    <row r="764" spans="1:65" s="13" customFormat="1">
      <c r="B764" s="219"/>
      <c r="C764" s="220"/>
      <c r="D764" s="221" t="s">
        <v>209</v>
      </c>
      <c r="E764" s="222" t="s">
        <v>1</v>
      </c>
      <c r="F764" s="223" t="s">
        <v>1047</v>
      </c>
      <c r="G764" s="220"/>
      <c r="H764" s="224">
        <v>1.7330000000000001</v>
      </c>
      <c r="I764" s="225"/>
      <c r="J764" s="220"/>
      <c r="K764" s="220"/>
      <c r="L764" s="226"/>
      <c r="M764" s="227"/>
      <c r="N764" s="228"/>
      <c r="O764" s="228"/>
      <c r="P764" s="228"/>
      <c r="Q764" s="228"/>
      <c r="R764" s="228"/>
      <c r="S764" s="228"/>
      <c r="T764" s="229"/>
      <c r="AT764" s="230" t="s">
        <v>209</v>
      </c>
      <c r="AU764" s="230" t="s">
        <v>88</v>
      </c>
      <c r="AV764" s="13" t="s">
        <v>88</v>
      </c>
      <c r="AW764" s="13" t="s">
        <v>31</v>
      </c>
      <c r="AX764" s="13" t="s">
        <v>76</v>
      </c>
      <c r="AY764" s="230" t="s">
        <v>201</v>
      </c>
    </row>
    <row r="765" spans="1:65" s="14" customFormat="1">
      <c r="B765" s="231"/>
      <c r="C765" s="232"/>
      <c r="D765" s="221" t="s">
        <v>209</v>
      </c>
      <c r="E765" s="233" t="s">
        <v>1</v>
      </c>
      <c r="F765" s="234" t="s">
        <v>232</v>
      </c>
      <c r="G765" s="232"/>
      <c r="H765" s="235">
        <v>30</v>
      </c>
      <c r="I765" s="236"/>
      <c r="J765" s="232"/>
      <c r="K765" s="232"/>
      <c r="L765" s="237"/>
      <c r="M765" s="238"/>
      <c r="N765" s="239"/>
      <c r="O765" s="239"/>
      <c r="P765" s="239"/>
      <c r="Q765" s="239"/>
      <c r="R765" s="239"/>
      <c r="S765" s="239"/>
      <c r="T765" s="240"/>
      <c r="AT765" s="241" t="s">
        <v>209</v>
      </c>
      <c r="AU765" s="241" t="s">
        <v>88</v>
      </c>
      <c r="AV765" s="14" t="s">
        <v>207</v>
      </c>
      <c r="AW765" s="14" t="s">
        <v>31</v>
      </c>
      <c r="AX765" s="14" t="s">
        <v>83</v>
      </c>
      <c r="AY765" s="241" t="s">
        <v>201</v>
      </c>
    </row>
    <row r="766" spans="1:65" s="2" customFormat="1" ht="16.5" customHeight="1">
      <c r="A766" s="35"/>
      <c r="B766" s="36"/>
      <c r="C766" s="253" t="s">
        <v>1048</v>
      </c>
      <c r="D766" s="253" t="s">
        <v>585</v>
      </c>
      <c r="E766" s="254" t="s">
        <v>1049</v>
      </c>
      <c r="F766" s="255" t="s">
        <v>1050</v>
      </c>
      <c r="G766" s="256" t="s">
        <v>366</v>
      </c>
      <c r="H766" s="257">
        <v>30</v>
      </c>
      <c r="I766" s="258"/>
      <c r="J766" s="259">
        <f>ROUND(I766*H766,2)</f>
        <v>0</v>
      </c>
      <c r="K766" s="260"/>
      <c r="L766" s="261"/>
      <c r="M766" s="262" t="s">
        <v>1</v>
      </c>
      <c r="N766" s="263" t="s">
        <v>42</v>
      </c>
      <c r="O766" s="72"/>
      <c r="P766" s="215">
        <f>O766*H766</f>
        <v>0</v>
      </c>
      <c r="Q766" s="215">
        <v>5.0000000000000001E-3</v>
      </c>
      <c r="R766" s="215">
        <f>Q766*H766</f>
        <v>0.15</v>
      </c>
      <c r="S766" s="215">
        <v>0</v>
      </c>
      <c r="T766" s="216">
        <f>S766*H766</f>
        <v>0</v>
      </c>
      <c r="U766" s="35"/>
      <c r="V766" s="35"/>
      <c r="W766" s="35"/>
      <c r="X766" s="35"/>
      <c r="Y766" s="35"/>
      <c r="Z766" s="35"/>
      <c r="AA766" s="35"/>
      <c r="AB766" s="35"/>
      <c r="AC766" s="35"/>
      <c r="AD766" s="35"/>
      <c r="AE766" s="35"/>
      <c r="AR766" s="217" t="s">
        <v>426</v>
      </c>
      <c r="AT766" s="217" t="s">
        <v>585</v>
      </c>
      <c r="AU766" s="217" t="s">
        <v>88</v>
      </c>
      <c r="AY766" s="18" t="s">
        <v>201</v>
      </c>
      <c r="BE766" s="218">
        <f>IF(N766="základná",J766,0)</f>
        <v>0</v>
      </c>
      <c r="BF766" s="218">
        <f>IF(N766="znížená",J766,0)</f>
        <v>0</v>
      </c>
      <c r="BG766" s="218">
        <f>IF(N766="zákl. prenesená",J766,0)</f>
        <v>0</v>
      </c>
      <c r="BH766" s="218">
        <f>IF(N766="zníž. prenesená",J766,0)</f>
        <v>0</v>
      </c>
      <c r="BI766" s="218">
        <f>IF(N766="nulová",J766,0)</f>
        <v>0</v>
      </c>
      <c r="BJ766" s="18" t="s">
        <v>88</v>
      </c>
      <c r="BK766" s="218">
        <f>ROUND(I766*H766,2)</f>
        <v>0</v>
      </c>
      <c r="BL766" s="18" t="s">
        <v>308</v>
      </c>
      <c r="BM766" s="217" t="s">
        <v>1051</v>
      </c>
    </row>
    <row r="767" spans="1:65" s="2" customFormat="1" ht="30" customHeight="1">
      <c r="A767" s="35"/>
      <c r="B767" s="36"/>
      <c r="C767" s="205" t="s">
        <v>1052</v>
      </c>
      <c r="D767" s="205" t="s">
        <v>203</v>
      </c>
      <c r="E767" s="206" t="s">
        <v>1053</v>
      </c>
      <c r="F767" s="207" t="s">
        <v>1054</v>
      </c>
      <c r="G767" s="208" t="s">
        <v>618</v>
      </c>
      <c r="H767" s="209">
        <v>880.2</v>
      </c>
      <c r="I767" s="210"/>
      <c r="J767" s="211">
        <f>ROUND(I767*H767,2)</f>
        <v>0</v>
      </c>
      <c r="K767" s="212"/>
      <c r="L767" s="40"/>
      <c r="M767" s="213" t="s">
        <v>1</v>
      </c>
      <c r="N767" s="214" t="s">
        <v>42</v>
      </c>
      <c r="O767" s="72"/>
      <c r="P767" s="215">
        <f>O767*H767</f>
        <v>0</v>
      </c>
      <c r="Q767" s="215">
        <v>2.5999999999999998E-4</v>
      </c>
      <c r="R767" s="215">
        <f>Q767*H767</f>
        <v>0.228852</v>
      </c>
      <c r="S767" s="215">
        <v>0</v>
      </c>
      <c r="T767" s="216">
        <f>S767*H767</f>
        <v>0</v>
      </c>
      <c r="U767" s="35"/>
      <c r="V767" s="35"/>
      <c r="W767" s="35"/>
      <c r="X767" s="35"/>
      <c r="Y767" s="35"/>
      <c r="Z767" s="35"/>
      <c r="AA767" s="35"/>
      <c r="AB767" s="35"/>
      <c r="AC767" s="35"/>
      <c r="AD767" s="35"/>
      <c r="AE767" s="35"/>
      <c r="AR767" s="217" t="s">
        <v>308</v>
      </c>
      <c r="AT767" s="217" t="s">
        <v>203</v>
      </c>
      <c r="AU767" s="217" t="s">
        <v>88</v>
      </c>
      <c r="AY767" s="18" t="s">
        <v>201</v>
      </c>
      <c r="BE767" s="218">
        <f>IF(N767="základná",J767,0)</f>
        <v>0</v>
      </c>
      <c r="BF767" s="218">
        <f>IF(N767="znížená",J767,0)</f>
        <v>0</v>
      </c>
      <c r="BG767" s="218">
        <f>IF(N767="zákl. prenesená",J767,0)</f>
        <v>0</v>
      </c>
      <c r="BH767" s="218">
        <f>IF(N767="zníž. prenesená",J767,0)</f>
        <v>0</v>
      </c>
      <c r="BI767" s="218">
        <f>IF(N767="nulová",J767,0)</f>
        <v>0</v>
      </c>
      <c r="BJ767" s="18" t="s">
        <v>88</v>
      </c>
      <c r="BK767" s="218">
        <f>ROUND(I767*H767,2)</f>
        <v>0</v>
      </c>
      <c r="BL767" s="18" t="s">
        <v>308</v>
      </c>
      <c r="BM767" s="217" t="s">
        <v>1055</v>
      </c>
    </row>
    <row r="768" spans="1:65" s="13" customFormat="1">
      <c r="B768" s="219"/>
      <c r="C768" s="220"/>
      <c r="D768" s="221" t="s">
        <v>209</v>
      </c>
      <c r="E768" s="222" t="s">
        <v>1</v>
      </c>
      <c r="F768" s="223" t="s">
        <v>1056</v>
      </c>
      <c r="G768" s="220"/>
      <c r="H768" s="224">
        <v>86.4</v>
      </c>
      <c r="I768" s="225"/>
      <c r="J768" s="220"/>
      <c r="K768" s="220"/>
      <c r="L768" s="226"/>
      <c r="M768" s="227"/>
      <c r="N768" s="228"/>
      <c r="O768" s="228"/>
      <c r="P768" s="228"/>
      <c r="Q768" s="228"/>
      <c r="R768" s="228"/>
      <c r="S768" s="228"/>
      <c r="T768" s="229"/>
      <c r="AT768" s="230" t="s">
        <v>209</v>
      </c>
      <c r="AU768" s="230" t="s">
        <v>88</v>
      </c>
      <c r="AV768" s="13" t="s">
        <v>88</v>
      </c>
      <c r="AW768" s="13" t="s">
        <v>31</v>
      </c>
      <c r="AX768" s="13" t="s">
        <v>76</v>
      </c>
      <c r="AY768" s="230" t="s">
        <v>201</v>
      </c>
    </row>
    <row r="769" spans="1:65" s="13" customFormat="1">
      <c r="B769" s="219"/>
      <c r="C769" s="220"/>
      <c r="D769" s="221" t="s">
        <v>209</v>
      </c>
      <c r="E769" s="222" t="s">
        <v>1</v>
      </c>
      <c r="F769" s="223" t="s">
        <v>1057</v>
      </c>
      <c r="G769" s="220"/>
      <c r="H769" s="224">
        <v>12.5</v>
      </c>
      <c r="I769" s="225"/>
      <c r="J769" s="220"/>
      <c r="K769" s="220"/>
      <c r="L769" s="226"/>
      <c r="M769" s="227"/>
      <c r="N769" s="228"/>
      <c r="O769" s="228"/>
      <c r="P769" s="228"/>
      <c r="Q769" s="228"/>
      <c r="R769" s="228"/>
      <c r="S769" s="228"/>
      <c r="T769" s="229"/>
      <c r="AT769" s="230" t="s">
        <v>209</v>
      </c>
      <c r="AU769" s="230" t="s">
        <v>88</v>
      </c>
      <c r="AV769" s="13" t="s">
        <v>88</v>
      </c>
      <c r="AW769" s="13" t="s">
        <v>31</v>
      </c>
      <c r="AX769" s="13" t="s">
        <v>76</v>
      </c>
      <c r="AY769" s="230" t="s">
        <v>201</v>
      </c>
    </row>
    <row r="770" spans="1:65" s="13" customFormat="1">
      <c r="B770" s="219"/>
      <c r="C770" s="220"/>
      <c r="D770" s="221" t="s">
        <v>209</v>
      </c>
      <c r="E770" s="222" t="s">
        <v>1</v>
      </c>
      <c r="F770" s="223" t="s">
        <v>1058</v>
      </c>
      <c r="G770" s="220"/>
      <c r="H770" s="224">
        <v>359.1</v>
      </c>
      <c r="I770" s="225"/>
      <c r="J770" s="220"/>
      <c r="K770" s="220"/>
      <c r="L770" s="226"/>
      <c r="M770" s="227"/>
      <c r="N770" s="228"/>
      <c r="O770" s="228"/>
      <c r="P770" s="228"/>
      <c r="Q770" s="228"/>
      <c r="R770" s="228"/>
      <c r="S770" s="228"/>
      <c r="T770" s="229"/>
      <c r="AT770" s="230" t="s">
        <v>209</v>
      </c>
      <c r="AU770" s="230" t="s">
        <v>88</v>
      </c>
      <c r="AV770" s="13" t="s">
        <v>88</v>
      </c>
      <c r="AW770" s="13" t="s">
        <v>31</v>
      </c>
      <c r="AX770" s="13" t="s">
        <v>76</v>
      </c>
      <c r="AY770" s="230" t="s">
        <v>201</v>
      </c>
    </row>
    <row r="771" spans="1:65" s="13" customFormat="1">
      <c r="B771" s="219"/>
      <c r="C771" s="220"/>
      <c r="D771" s="221" t="s">
        <v>209</v>
      </c>
      <c r="E771" s="222" t="s">
        <v>1</v>
      </c>
      <c r="F771" s="223" t="s">
        <v>1059</v>
      </c>
      <c r="G771" s="220"/>
      <c r="H771" s="224">
        <v>42.4</v>
      </c>
      <c r="I771" s="225"/>
      <c r="J771" s="220"/>
      <c r="K771" s="220"/>
      <c r="L771" s="226"/>
      <c r="M771" s="227"/>
      <c r="N771" s="228"/>
      <c r="O771" s="228"/>
      <c r="P771" s="228"/>
      <c r="Q771" s="228"/>
      <c r="R771" s="228"/>
      <c r="S771" s="228"/>
      <c r="T771" s="229"/>
      <c r="AT771" s="230" t="s">
        <v>209</v>
      </c>
      <c r="AU771" s="230" t="s">
        <v>88</v>
      </c>
      <c r="AV771" s="13" t="s">
        <v>88</v>
      </c>
      <c r="AW771" s="13" t="s">
        <v>31</v>
      </c>
      <c r="AX771" s="13" t="s">
        <v>76</v>
      </c>
      <c r="AY771" s="230" t="s">
        <v>201</v>
      </c>
    </row>
    <row r="772" spans="1:65" s="13" customFormat="1">
      <c r="B772" s="219"/>
      <c r="C772" s="220"/>
      <c r="D772" s="221" t="s">
        <v>209</v>
      </c>
      <c r="E772" s="222" t="s">
        <v>1</v>
      </c>
      <c r="F772" s="223" t="s">
        <v>1060</v>
      </c>
      <c r="G772" s="220"/>
      <c r="H772" s="224">
        <v>283.2</v>
      </c>
      <c r="I772" s="225"/>
      <c r="J772" s="220"/>
      <c r="K772" s="220"/>
      <c r="L772" s="226"/>
      <c r="M772" s="227"/>
      <c r="N772" s="228"/>
      <c r="O772" s="228"/>
      <c r="P772" s="228"/>
      <c r="Q772" s="228"/>
      <c r="R772" s="228"/>
      <c r="S772" s="228"/>
      <c r="T772" s="229"/>
      <c r="AT772" s="230" t="s">
        <v>209</v>
      </c>
      <c r="AU772" s="230" t="s">
        <v>88</v>
      </c>
      <c r="AV772" s="13" t="s">
        <v>88</v>
      </c>
      <c r="AW772" s="13" t="s">
        <v>31</v>
      </c>
      <c r="AX772" s="13" t="s">
        <v>76</v>
      </c>
      <c r="AY772" s="230" t="s">
        <v>201</v>
      </c>
    </row>
    <row r="773" spans="1:65" s="13" customFormat="1">
      <c r="B773" s="219"/>
      <c r="C773" s="220"/>
      <c r="D773" s="221" t="s">
        <v>209</v>
      </c>
      <c r="E773" s="222" t="s">
        <v>1</v>
      </c>
      <c r="F773" s="223" t="s">
        <v>1061</v>
      </c>
      <c r="G773" s="220"/>
      <c r="H773" s="224">
        <v>15</v>
      </c>
      <c r="I773" s="225"/>
      <c r="J773" s="220"/>
      <c r="K773" s="220"/>
      <c r="L773" s="226"/>
      <c r="M773" s="227"/>
      <c r="N773" s="228"/>
      <c r="O773" s="228"/>
      <c r="P773" s="228"/>
      <c r="Q773" s="228"/>
      <c r="R773" s="228"/>
      <c r="S773" s="228"/>
      <c r="T773" s="229"/>
      <c r="AT773" s="230" t="s">
        <v>209</v>
      </c>
      <c r="AU773" s="230" t="s">
        <v>88</v>
      </c>
      <c r="AV773" s="13" t="s">
        <v>88</v>
      </c>
      <c r="AW773" s="13" t="s">
        <v>31</v>
      </c>
      <c r="AX773" s="13" t="s">
        <v>76</v>
      </c>
      <c r="AY773" s="230" t="s">
        <v>201</v>
      </c>
    </row>
    <row r="774" spans="1:65" s="13" customFormat="1">
      <c r="B774" s="219"/>
      <c r="C774" s="220"/>
      <c r="D774" s="221" t="s">
        <v>209</v>
      </c>
      <c r="E774" s="222" t="s">
        <v>1</v>
      </c>
      <c r="F774" s="223" t="s">
        <v>1062</v>
      </c>
      <c r="G774" s="220"/>
      <c r="H774" s="224">
        <v>24</v>
      </c>
      <c r="I774" s="225"/>
      <c r="J774" s="220"/>
      <c r="K774" s="220"/>
      <c r="L774" s="226"/>
      <c r="M774" s="227"/>
      <c r="N774" s="228"/>
      <c r="O774" s="228"/>
      <c r="P774" s="228"/>
      <c r="Q774" s="228"/>
      <c r="R774" s="228"/>
      <c r="S774" s="228"/>
      <c r="T774" s="229"/>
      <c r="AT774" s="230" t="s">
        <v>209</v>
      </c>
      <c r="AU774" s="230" t="s">
        <v>88</v>
      </c>
      <c r="AV774" s="13" t="s">
        <v>88</v>
      </c>
      <c r="AW774" s="13" t="s">
        <v>31</v>
      </c>
      <c r="AX774" s="13" t="s">
        <v>76</v>
      </c>
      <c r="AY774" s="230" t="s">
        <v>201</v>
      </c>
    </row>
    <row r="775" spans="1:65" s="15" customFormat="1">
      <c r="B775" s="242"/>
      <c r="C775" s="243"/>
      <c r="D775" s="221" t="s">
        <v>209</v>
      </c>
      <c r="E775" s="244" t="s">
        <v>1</v>
      </c>
      <c r="F775" s="245" t="s">
        <v>240</v>
      </c>
      <c r="G775" s="243"/>
      <c r="H775" s="246">
        <v>822.6</v>
      </c>
      <c r="I775" s="247"/>
      <c r="J775" s="243"/>
      <c r="K775" s="243"/>
      <c r="L775" s="248"/>
      <c r="M775" s="249"/>
      <c r="N775" s="250"/>
      <c r="O775" s="250"/>
      <c r="P775" s="250"/>
      <c r="Q775" s="250"/>
      <c r="R775" s="250"/>
      <c r="S775" s="250"/>
      <c r="T775" s="251"/>
      <c r="AT775" s="252" t="s">
        <v>209</v>
      </c>
      <c r="AU775" s="252" t="s">
        <v>88</v>
      </c>
      <c r="AV775" s="15" t="s">
        <v>219</v>
      </c>
      <c r="AW775" s="15" t="s">
        <v>31</v>
      </c>
      <c r="AX775" s="15" t="s">
        <v>76</v>
      </c>
      <c r="AY775" s="252" t="s">
        <v>201</v>
      </c>
    </row>
    <row r="776" spans="1:65" s="13" customFormat="1">
      <c r="B776" s="219"/>
      <c r="C776" s="220"/>
      <c r="D776" s="221" t="s">
        <v>209</v>
      </c>
      <c r="E776" s="222" t="s">
        <v>1</v>
      </c>
      <c r="F776" s="223" t="s">
        <v>1063</v>
      </c>
      <c r="G776" s="220"/>
      <c r="H776" s="224">
        <v>46.4</v>
      </c>
      <c r="I776" s="225"/>
      <c r="J776" s="220"/>
      <c r="K776" s="220"/>
      <c r="L776" s="226"/>
      <c r="M776" s="227"/>
      <c r="N776" s="228"/>
      <c r="O776" s="228"/>
      <c r="P776" s="228"/>
      <c r="Q776" s="228"/>
      <c r="R776" s="228"/>
      <c r="S776" s="228"/>
      <c r="T776" s="229"/>
      <c r="AT776" s="230" t="s">
        <v>209</v>
      </c>
      <c r="AU776" s="230" t="s">
        <v>88</v>
      </c>
      <c r="AV776" s="13" t="s">
        <v>88</v>
      </c>
      <c r="AW776" s="13" t="s">
        <v>31</v>
      </c>
      <c r="AX776" s="13" t="s">
        <v>76</v>
      </c>
      <c r="AY776" s="230" t="s">
        <v>201</v>
      </c>
    </row>
    <row r="777" spans="1:65" s="13" customFormat="1">
      <c r="B777" s="219"/>
      <c r="C777" s="220"/>
      <c r="D777" s="221" t="s">
        <v>209</v>
      </c>
      <c r="E777" s="222" t="s">
        <v>1</v>
      </c>
      <c r="F777" s="223" t="s">
        <v>1064</v>
      </c>
      <c r="G777" s="220"/>
      <c r="H777" s="224">
        <v>11.2</v>
      </c>
      <c r="I777" s="225"/>
      <c r="J777" s="220"/>
      <c r="K777" s="220"/>
      <c r="L777" s="226"/>
      <c r="M777" s="227"/>
      <c r="N777" s="228"/>
      <c r="O777" s="228"/>
      <c r="P777" s="228"/>
      <c r="Q777" s="228"/>
      <c r="R777" s="228"/>
      <c r="S777" s="228"/>
      <c r="T777" s="229"/>
      <c r="AT777" s="230" t="s">
        <v>209</v>
      </c>
      <c r="AU777" s="230" t="s">
        <v>88</v>
      </c>
      <c r="AV777" s="13" t="s">
        <v>88</v>
      </c>
      <c r="AW777" s="13" t="s">
        <v>31</v>
      </c>
      <c r="AX777" s="13" t="s">
        <v>76</v>
      </c>
      <c r="AY777" s="230" t="s">
        <v>201</v>
      </c>
    </row>
    <row r="778" spans="1:65" s="15" customFormat="1">
      <c r="B778" s="242"/>
      <c r="C778" s="243"/>
      <c r="D778" s="221" t="s">
        <v>209</v>
      </c>
      <c r="E778" s="244" t="s">
        <v>1</v>
      </c>
      <c r="F778" s="245" t="s">
        <v>1039</v>
      </c>
      <c r="G778" s="243"/>
      <c r="H778" s="246">
        <v>57.6</v>
      </c>
      <c r="I778" s="247"/>
      <c r="J778" s="243"/>
      <c r="K778" s="243"/>
      <c r="L778" s="248"/>
      <c r="M778" s="249"/>
      <c r="N778" s="250"/>
      <c r="O778" s="250"/>
      <c r="P778" s="250"/>
      <c r="Q778" s="250"/>
      <c r="R778" s="250"/>
      <c r="S778" s="250"/>
      <c r="T778" s="251"/>
      <c r="AT778" s="252" t="s">
        <v>209</v>
      </c>
      <c r="AU778" s="252" t="s">
        <v>88</v>
      </c>
      <c r="AV778" s="15" t="s">
        <v>219</v>
      </c>
      <c r="AW778" s="15" t="s">
        <v>31</v>
      </c>
      <c r="AX778" s="15" t="s">
        <v>76</v>
      </c>
      <c r="AY778" s="252" t="s">
        <v>201</v>
      </c>
    </row>
    <row r="779" spans="1:65" s="14" customFormat="1">
      <c r="B779" s="231"/>
      <c r="C779" s="232"/>
      <c r="D779" s="221" t="s">
        <v>209</v>
      </c>
      <c r="E779" s="233" t="s">
        <v>1</v>
      </c>
      <c r="F779" s="234" t="s">
        <v>232</v>
      </c>
      <c r="G779" s="232"/>
      <c r="H779" s="235">
        <v>880.2</v>
      </c>
      <c r="I779" s="236"/>
      <c r="J779" s="232"/>
      <c r="K779" s="232"/>
      <c r="L779" s="237"/>
      <c r="M779" s="238"/>
      <c r="N779" s="239"/>
      <c r="O779" s="239"/>
      <c r="P779" s="239"/>
      <c r="Q779" s="239"/>
      <c r="R779" s="239"/>
      <c r="S779" s="239"/>
      <c r="T779" s="240"/>
      <c r="AT779" s="241" t="s">
        <v>209</v>
      </c>
      <c r="AU779" s="241" t="s">
        <v>88</v>
      </c>
      <c r="AV779" s="14" t="s">
        <v>207</v>
      </c>
      <c r="AW779" s="14" t="s">
        <v>31</v>
      </c>
      <c r="AX779" s="14" t="s">
        <v>83</v>
      </c>
      <c r="AY779" s="241" t="s">
        <v>201</v>
      </c>
    </row>
    <row r="780" spans="1:65" s="2" customFormat="1" ht="27.75" customHeight="1">
      <c r="A780" s="35"/>
      <c r="B780" s="36"/>
      <c r="C780" s="253" t="s">
        <v>1065</v>
      </c>
      <c r="D780" s="253" t="s">
        <v>585</v>
      </c>
      <c r="E780" s="254" t="s">
        <v>1066</v>
      </c>
      <c r="F780" s="255" t="s">
        <v>1067</v>
      </c>
      <c r="G780" s="256" t="s">
        <v>206</v>
      </c>
      <c r="H780" s="257">
        <v>15.64</v>
      </c>
      <c r="I780" s="258"/>
      <c r="J780" s="259">
        <f>ROUND(I780*H780,2)</f>
        <v>0</v>
      </c>
      <c r="K780" s="260"/>
      <c r="L780" s="261"/>
      <c r="M780" s="262" t="s">
        <v>1</v>
      </c>
      <c r="N780" s="263" t="s">
        <v>42</v>
      </c>
      <c r="O780" s="72"/>
      <c r="P780" s="215">
        <f>O780*H780</f>
        <v>0</v>
      </c>
      <c r="Q780" s="215">
        <v>0.78</v>
      </c>
      <c r="R780" s="215">
        <f>Q780*H780</f>
        <v>12.199200000000001</v>
      </c>
      <c r="S780" s="215">
        <v>0</v>
      </c>
      <c r="T780" s="216">
        <f>S780*H780</f>
        <v>0</v>
      </c>
      <c r="U780" s="35"/>
      <c r="V780" s="35"/>
      <c r="W780" s="35"/>
      <c r="X780" s="35"/>
      <c r="Y780" s="35"/>
      <c r="Z780" s="35"/>
      <c r="AA780" s="35"/>
      <c r="AB780" s="35"/>
      <c r="AC780" s="35"/>
      <c r="AD780" s="35"/>
      <c r="AE780" s="35"/>
      <c r="AR780" s="217" t="s">
        <v>426</v>
      </c>
      <c r="AT780" s="217" t="s">
        <v>585</v>
      </c>
      <c r="AU780" s="217" t="s">
        <v>88</v>
      </c>
      <c r="AY780" s="18" t="s">
        <v>201</v>
      </c>
      <c r="BE780" s="218">
        <f>IF(N780="základná",J780,0)</f>
        <v>0</v>
      </c>
      <c r="BF780" s="218">
        <f>IF(N780="znížená",J780,0)</f>
        <v>0</v>
      </c>
      <c r="BG780" s="218">
        <f>IF(N780="zákl. prenesená",J780,0)</f>
        <v>0</v>
      </c>
      <c r="BH780" s="218">
        <f>IF(N780="zníž. prenesená",J780,0)</f>
        <v>0</v>
      </c>
      <c r="BI780" s="218">
        <f>IF(N780="nulová",J780,0)</f>
        <v>0</v>
      </c>
      <c r="BJ780" s="18" t="s">
        <v>88</v>
      </c>
      <c r="BK780" s="218">
        <f>ROUND(I780*H780,2)</f>
        <v>0</v>
      </c>
      <c r="BL780" s="18" t="s">
        <v>308</v>
      </c>
      <c r="BM780" s="217" t="s">
        <v>1068</v>
      </c>
    </row>
    <row r="781" spans="1:65" s="13" customFormat="1">
      <c r="B781" s="219"/>
      <c r="C781" s="220"/>
      <c r="D781" s="221" t="s">
        <v>209</v>
      </c>
      <c r="E781" s="222" t="s">
        <v>1</v>
      </c>
      <c r="F781" s="223" t="s">
        <v>1069</v>
      </c>
      <c r="G781" s="220"/>
      <c r="H781" s="224">
        <v>1.0369999999999999</v>
      </c>
      <c r="I781" s="225"/>
      <c r="J781" s="220"/>
      <c r="K781" s="220"/>
      <c r="L781" s="226"/>
      <c r="M781" s="227"/>
      <c r="N781" s="228"/>
      <c r="O781" s="228"/>
      <c r="P781" s="228"/>
      <c r="Q781" s="228"/>
      <c r="R781" s="228"/>
      <c r="S781" s="228"/>
      <c r="T781" s="229"/>
      <c r="AT781" s="230" t="s">
        <v>209</v>
      </c>
      <c r="AU781" s="230" t="s">
        <v>88</v>
      </c>
      <c r="AV781" s="13" t="s">
        <v>88</v>
      </c>
      <c r="AW781" s="13" t="s">
        <v>31</v>
      </c>
      <c r="AX781" s="13" t="s">
        <v>76</v>
      </c>
      <c r="AY781" s="230" t="s">
        <v>201</v>
      </c>
    </row>
    <row r="782" spans="1:65" s="13" customFormat="1">
      <c r="B782" s="219"/>
      <c r="C782" s="220"/>
      <c r="D782" s="221" t="s">
        <v>209</v>
      </c>
      <c r="E782" s="222" t="s">
        <v>1</v>
      </c>
      <c r="F782" s="223" t="s">
        <v>1070</v>
      </c>
      <c r="G782" s="220"/>
      <c r="H782" s="224">
        <v>0.28100000000000003</v>
      </c>
      <c r="I782" s="225"/>
      <c r="J782" s="220"/>
      <c r="K782" s="220"/>
      <c r="L782" s="226"/>
      <c r="M782" s="227"/>
      <c r="N782" s="228"/>
      <c r="O782" s="228"/>
      <c r="P782" s="228"/>
      <c r="Q782" s="228"/>
      <c r="R782" s="228"/>
      <c r="S782" s="228"/>
      <c r="T782" s="229"/>
      <c r="AT782" s="230" t="s">
        <v>209</v>
      </c>
      <c r="AU782" s="230" t="s">
        <v>88</v>
      </c>
      <c r="AV782" s="13" t="s">
        <v>88</v>
      </c>
      <c r="AW782" s="13" t="s">
        <v>31</v>
      </c>
      <c r="AX782" s="13" t="s">
        <v>76</v>
      </c>
      <c r="AY782" s="230" t="s">
        <v>201</v>
      </c>
    </row>
    <row r="783" spans="1:65" s="13" customFormat="1">
      <c r="B783" s="219"/>
      <c r="C783" s="220"/>
      <c r="D783" s="221" t="s">
        <v>209</v>
      </c>
      <c r="E783" s="222" t="s">
        <v>1</v>
      </c>
      <c r="F783" s="223" t="s">
        <v>1071</v>
      </c>
      <c r="G783" s="220"/>
      <c r="H783" s="224">
        <v>7.1820000000000004</v>
      </c>
      <c r="I783" s="225"/>
      <c r="J783" s="220"/>
      <c r="K783" s="220"/>
      <c r="L783" s="226"/>
      <c r="M783" s="227"/>
      <c r="N783" s="228"/>
      <c r="O783" s="228"/>
      <c r="P783" s="228"/>
      <c r="Q783" s="228"/>
      <c r="R783" s="228"/>
      <c r="S783" s="228"/>
      <c r="T783" s="229"/>
      <c r="AT783" s="230" t="s">
        <v>209</v>
      </c>
      <c r="AU783" s="230" t="s">
        <v>88</v>
      </c>
      <c r="AV783" s="13" t="s">
        <v>88</v>
      </c>
      <c r="AW783" s="13" t="s">
        <v>31</v>
      </c>
      <c r="AX783" s="13" t="s">
        <v>76</v>
      </c>
      <c r="AY783" s="230" t="s">
        <v>201</v>
      </c>
    </row>
    <row r="784" spans="1:65" s="13" customFormat="1">
      <c r="B784" s="219"/>
      <c r="C784" s="220"/>
      <c r="D784" s="221" t="s">
        <v>209</v>
      </c>
      <c r="E784" s="222" t="s">
        <v>1</v>
      </c>
      <c r="F784" s="223" t="s">
        <v>1072</v>
      </c>
      <c r="G784" s="220"/>
      <c r="H784" s="224">
        <v>0.95399999999999996</v>
      </c>
      <c r="I784" s="225"/>
      <c r="J784" s="220"/>
      <c r="K784" s="220"/>
      <c r="L784" s="226"/>
      <c r="M784" s="227"/>
      <c r="N784" s="228"/>
      <c r="O784" s="228"/>
      <c r="P784" s="228"/>
      <c r="Q784" s="228"/>
      <c r="R784" s="228"/>
      <c r="S784" s="228"/>
      <c r="T784" s="229"/>
      <c r="AT784" s="230" t="s">
        <v>209</v>
      </c>
      <c r="AU784" s="230" t="s">
        <v>88</v>
      </c>
      <c r="AV784" s="13" t="s">
        <v>88</v>
      </c>
      <c r="AW784" s="13" t="s">
        <v>31</v>
      </c>
      <c r="AX784" s="13" t="s">
        <v>76</v>
      </c>
      <c r="AY784" s="230" t="s">
        <v>201</v>
      </c>
    </row>
    <row r="785" spans="1:65" s="13" customFormat="1">
      <c r="B785" s="219"/>
      <c r="C785" s="220"/>
      <c r="D785" s="221" t="s">
        <v>209</v>
      </c>
      <c r="E785" s="222" t="s">
        <v>1</v>
      </c>
      <c r="F785" s="223" t="s">
        <v>1073</v>
      </c>
      <c r="G785" s="220"/>
      <c r="H785" s="224">
        <v>4.0780000000000003</v>
      </c>
      <c r="I785" s="225"/>
      <c r="J785" s="220"/>
      <c r="K785" s="220"/>
      <c r="L785" s="226"/>
      <c r="M785" s="227"/>
      <c r="N785" s="228"/>
      <c r="O785" s="228"/>
      <c r="P785" s="228"/>
      <c r="Q785" s="228"/>
      <c r="R785" s="228"/>
      <c r="S785" s="228"/>
      <c r="T785" s="229"/>
      <c r="AT785" s="230" t="s">
        <v>209</v>
      </c>
      <c r="AU785" s="230" t="s">
        <v>88</v>
      </c>
      <c r="AV785" s="13" t="s">
        <v>88</v>
      </c>
      <c r="AW785" s="13" t="s">
        <v>31</v>
      </c>
      <c r="AX785" s="13" t="s">
        <v>76</v>
      </c>
      <c r="AY785" s="230" t="s">
        <v>201</v>
      </c>
    </row>
    <row r="786" spans="1:65" s="13" customFormat="1">
      <c r="B786" s="219"/>
      <c r="C786" s="220"/>
      <c r="D786" s="221" t="s">
        <v>209</v>
      </c>
      <c r="E786" s="222" t="s">
        <v>1</v>
      </c>
      <c r="F786" s="223" t="s">
        <v>1074</v>
      </c>
      <c r="G786" s="220"/>
      <c r="H786" s="224">
        <v>0.33800000000000002</v>
      </c>
      <c r="I786" s="225"/>
      <c r="J786" s="220"/>
      <c r="K786" s="220"/>
      <c r="L786" s="226"/>
      <c r="M786" s="227"/>
      <c r="N786" s="228"/>
      <c r="O786" s="228"/>
      <c r="P786" s="228"/>
      <c r="Q786" s="228"/>
      <c r="R786" s="228"/>
      <c r="S786" s="228"/>
      <c r="T786" s="229"/>
      <c r="AT786" s="230" t="s">
        <v>209</v>
      </c>
      <c r="AU786" s="230" t="s">
        <v>88</v>
      </c>
      <c r="AV786" s="13" t="s">
        <v>88</v>
      </c>
      <c r="AW786" s="13" t="s">
        <v>31</v>
      </c>
      <c r="AX786" s="13" t="s">
        <v>76</v>
      </c>
      <c r="AY786" s="230" t="s">
        <v>201</v>
      </c>
    </row>
    <row r="787" spans="1:65" s="13" customFormat="1">
      <c r="B787" s="219"/>
      <c r="C787" s="220"/>
      <c r="D787" s="221" t="s">
        <v>209</v>
      </c>
      <c r="E787" s="222" t="s">
        <v>1</v>
      </c>
      <c r="F787" s="223" t="s">
        <v>1075</v>
      </c>
      <c r="G787" s="220"/>
      <c r="H787" s="224">
        <v>0.34599999999999997</v>
      </c>
      <c r="I787" s="225"/>
      <c r="J787" s="220"/>
      <c r="K787" s="220"/>
      <c r="L787" s="226"/>
      <c r="M787" s="227"/>
      <c r="N787" s="228"/>
      <c r="O787" s="228"/>
      <c r="P787" s="228"/>
      <c r="Q787" s="228"/>
      <c r="R787" s="228"/>
      <c r="S787" s="228"/>
      <c r="T787" s="229"/>
      <c r="AT787" s="230" t="s">
        <v>209</v>
      </c>
      <c r="AU787" s="230" t="s">
        <v>88</v>
      </c>
      <c r="AV787" s="13" t="s">
        <v>88</v>
      </c>
      <c r="AW787" s="13" t="s">
        <v>31</v>
      </c>
      <c r="AX787" s="13" t="s">
        <v>76</v>
      </c>
      <c r="AY787" s="230" t="s">
        <v>201</v>
      </c>
    </row>
    <row r="788" spans="1:65" s="15" customFormat="1">
      <c r="B788" s="242"/>
      <c r="C788" s="243"/>
      <c r="D788" s="221" t="s">
        <v>209</v>
      </c>
      <c r="E788" s="244" t="s">
        <v>1</v>
      </c>
      <c r="F788" s="245" t="s">
        <v>240</v>
      </c>
      <c r="G788" s="243"/>
      <c r="H788" s="246">
        <v>14.215999999999999</v>
      </c>
      <c r="I788" s="247"/>
      <c r="J788" s="243"/>
      <c r="K788" s="243"/>
      <c r="L788" s="248"/>
      <c r="M788" s="249"/>
      <c r="N788" s="250"/>
      <c r="O788" s="250"/>
      <c r="P788" s="250"/>
      <c r="Q788" s="250"/>
      <c r="R788" s="250"/>
      <c r="S788" s="250"/>
      <c r="T788" s="251"/>
      <c r="AT788" s="252" t="s">
        <v>209</v>
      </c>
      <c r="AU788" s="252" t="s">
        <v>88</v>
      </c>
      <c r="AV788" s="15" t="s">
        <v>219</v>
      </c>
      <c r="AW788" s="15" t="s">
        <v>31</v>
      </c>
      <c r="AX788" s="15" t="s">
        <v>76</v>
      </c>
      <c r="AY788" s="252" t="s">
        <v>201</v>
      </c>
    </row>
    <row r="789" spans="1:65" s="13" customFormat="1">
      <c r="B789" s="219"/>
      <c r="C789" s="220"/>
      <c r="D789" s="221" t="s">
        <v>209</v>
      </c>
      <c r="E789" s="222" t="s">
        <v>1</v>
      </c>
      <c r="F789" s="223" t="s">
        <v>1076</v>
      </c>
      <c r="G789" s="220"/>
      <c r="H789" s="224">
        <v>1.4219999999999999</v>
      </c>
      <c r="I789" s="225"/>
      <c r="J789" s="220"/>
      <c r="K789" s="220"/>
      <c r="L789" s="226"/>
      <c r="M789" s="227"/>
      <c r="N789" s="228"/>
      <c r="O789" s="228"/>
      <c r="P789" s="228"/>
      <c r="Q789" s="228"/>
      <c r="R789" s="228"/>
      <c r="S789" s="228"/>
      <c r="T789" s="229"/>
      <c r="AT789" s="230" t="s">
        <v>209</v>
      </c>
      <c r="AU789" s="230" t="s">
        <v>88</v>
      </c>
      <c r="AV789" s="13" t="s">
        <v>88</v>
      </c>
      <c r="AW789" s="13" t="s">
        <v>31</v>
      </c>
      <c r="AX789" s="13" t="s">
        <v>76</v>
      </c>
      <c r="AY789" s="230" t="s">
        <v>201</v>
      </c>
    </row>
    <row r="790" spans="1:65" s="13" customFormat="1">
      <c r="B790" s="219"/>
      <c r="C790" s="220"/>
      <c r="D790" s="221" t="s">
        <v>209</v>
      </c>
      <c r="E790" s="222" t="s">
        <v>1</v>
      </c>
      <c r="F790" s="223" t="s">
        <v>604</v>
      </c>
      <c r="G790" s="220"/>
      <c r="H790" s="224">
        <v>2E-3</v>
      </c>
      <c r="I790" s="225"/>
      <c r="J790" s="220"/>
      <c r="K790" s="220"/>
      <c r="L790" s="226"/>
      <c r="M790" s="227"/>
      <c r="N790" s="228"/>
      <c r="O790" s="228"/>
      <c r="P790" s="228"/>
      <c r="Q790" s="228"/>
      <c r="R790" s="228"/>
      <c r="S790" s="228"/>
      <c r="T790" s="229"/>
      <c r="AT790" s="230" t="s">
        <v>209</v>
      </c>
      <c r="AU790" s="230" t="s">
        <v>88</v>
      </c>
      <c r="AV790" s="13" t="s">
        <v>88</v>
      </c>
      <c r="AW790" s="13" t="s">
        <v>31</v>
      </c>
      <c r="AX790" s="13" t="s">
        <v>76</v>
      </c>
      <c r="AY790" s="230" t="s">
        <v>201</v>
      </c>
    </row>
    <row r="791" spans="1:65" s="14" customFormat="1">
      <c r="B791" s="231"/>
      <c r="C791" s="232"/>
      <c r="D791" s="221" t="s">
        <v>209</v>
      </c>
      <c r="E791" s="233" t="s">
        <v>1</v>
      </c>
      <c r="F791" s="234" t="s">
        <v>232</v>
      </c>
      <c r="G791" s="232"/>
      <c r="H791" s="235">
        <v>15.64</v>
      </c>
      <c r="I791" s="236"/>
      <c r="J791" s="232"/>
      <c r="K791" s="232"/>
      <c r="L791" s="237"/>
      <c r="M791" s="238"/>
      <c r="N791" s="239"/>
      <c r="O791" s="239"/>
      <c r="P791" s="239"/>
      <c r="Q791" s="239"/>
      <c r="R791" s="239"/>
      <c r="S791" s="239"/>
      <c r="T791" s="240"/>
      <c r="AT791" s="241" t="s">
        <v>209</v>
      </c>
      <c r="AU791" s="241" t="s">
        <v>88</v>
      </c>
      <c r="AV791" s="14" t="s">
        <v>207</v>
      </c>
      <c r="AW791" s="14" t="s">
        <v>31</v>
      </c>
      <c r="AX791" s="14" t="s">
        <v>83</v>
      </c>
      <c r="AY791" s="241" t="s">
        <v>201</v>
      </c>
    </row>
    <row r="792" spans="1:65" s="2" customFormat="1" ht="28.5" customHeight="1">
      <c r="A792" s="35"/>
      <c r="B792" s="36"/>
      <c r="C792" s="253" t="s">
        <v>1077</v>
      </c>
      <c r="D792" s="253" t="s">
        <v>585</v>
      </c>
      <c r="E792" s="254" t="s">
        <v>1078</v>
      </c>
      <c r="F792" s="255" t="s">
        <v>1079</v>
      </c>
      <c r="G792" s="256" t="s">
        <v>206</v>
      </c>
      <c r="H792" s="257">
        <v>1.1000000000000001</v>
      </c>
      <c r="I792" s="258"/>
      <c r="J792" s="259">
        <f>ROUND(I792*H792,2)</f>
        <v>0</v>
      </c>
      <c r="K792" s="260"/>
      <c r="L792" s="261"/>
      <c r="M792" s="262" t="s">
        <v>1</v>
      </c>
      <c r="N792" s="263" t="s">
        <v>42</v>
      </c>
      <c r="O792" s="72"/>
      <c r="P792" s="215">
        <f>O792*H792</f>
        <v>0</v>
      </c>
      <c r="Q792" s="215">
        <v>0.44</v>
      </c>
      <c r="R792" s="215">
        <f>Q792*H792</f>
        <v>0.48400000000000004</v>
      </c>
      <c r="S792" s="215">
        <v>0</v>
      </c>
      <c r="T792" s="216">
        <f>S792*H792</f>
        <v>0</v>
      </c>
      <c r="U792" s="35"/>
      <c r="V792" s="35"/>
      <c r="W792" s="35"/>
      <c r="X792" s="35"/>
      <c r="Y792" s="35"/>
      <c r="Z792" s="35"/>
      <c r="AA792" s="35"/>
      <c r="AB792" s="35"/>
      <c r="AC792" s="35"/>
      <c r="AD792" s="35"/>
      <c r="AE792" s="35"/>
      <c r="AR792" s="217" t="s">
        <v>426</v>
      </c>
      <c r="AT792" s="217" t="s">
        <v>585</v>
      </c>
      <c r="AU792" s="217" t="s">
        <v>88</v>
      </c>
      <c r="AY792" s="18" t="s">
        <v>201</v>
      </c>
      <c r="BE792" s="218">
        <f>IF(N792="základná",J792,0)</f>
        <v>0</v>
      </c>
      <c r="BF792" s="218">
        <f>IF(N792="znížená",J792,0)</f>
        <v>0</v>
      </c>
      <c r="BG792" s="218">
        <f>IF(N792="zákl. prenesená",J792,0)</f>
        <v>0</v>
      </c>
      <c r="BH792" s="218">
        <f>IF(N792="zníž. prenesená",J792,0)</f>
        <v>0</v>
      </c>
      <c r="BI792" s="218">
        <f>IF(N792="nulová",J792,0)</f>
        <v>0</v>
      </c>
      <c r="BJ792" s="18" t="s">
        <v>88</v>
      </c>
      <c r="BK792" s="218">
        <f>ROUND(I792*H792,2)</f>
        <v>0</v>
      </c>
      <c r="BL792" s="18" t="s">
        <v>308</v>
      </c>
      <c r="BM792" s="217" t="s">
        <v>1080</v>
      </c>
    </row>
    <row r="793" spans="1:65" s="13" customFormat="1">
      <c r="B793" s="219"/>
      <c r="C793" s="220"/>
      <c r="D793" s="221" t="s">
        <v>209</v>
      </c>
      <c r="E793" s="222" t="s">
        <v>1</v>
      </c>
      <c r="F793" s="223" t="s">
        <v>1081</v>
      </c>
      <c r="G793" s="220"/>
      <c r="H793" s="224">
        <v>0.74199999999999999</v>
      </c>
      <c r="I793" s="225"/>
      <c r="J793" s="220"/>
      <c r="K793" s="220"/>
      <c r="L793" s="226"/>
      <c r="M793" s="227"/>
      <c r="N793" s="228"/>
      <c r="O793" s="228"/>
      <c r="P793" s="228"/>
      <c r="Q793" s="228"/>
      <c r="R793" s="228"/>
      <c r="S793" s="228"/>
      <c r="T793" s="229"/>
      <c r="AT793" s="230" t="s">
        <v>209</v>
      </c>
      <c r="AU793" s="230" t="s">
        <v>88</v>
      </c>
      <c r="AV793" s="13" t="s">
        <v>88</v>
      </c>
      <c r="AW793" s="13" t="s">
        <v>31</v>
      </c>
      <c r="AX793" s="13" t="s">
        <v>76</v>
      </c>
      <c r="AY793" s="230" t="s">
        <v>201</v>
      </c>
    </row>
    <row r="794" spans="1:65" s="13" customFormat="1">
      <c r="B794" s="219"/>
      <c r="C794" s="220"/>
      <c r="D794" s="221" t="s">
        <v>209</v>
      </c>
      <c r="E794" s="222" t="s">
        <v>1</v>
      </c>
      <c r="F794" s="223" t="s">
        <v>1082</v>
      </c>
      <c r="G794" s="220"/>
      <c r="H794" s="224">
        <v>0.252</v>
      </c>
      <c r="I794" s="225"/>
      <c r="J794" s="220"/>
      <c r="K794" s="220"/>
      <c r="L794" s="226"/>
      <c r="M794" s="227"/>
      <c r="N794" s="228"/>
      <c r="O794" s="228"/>
      <c r="P794" s="228"/>
      <c r="Q794" s="228"/>
      <c r="R794" s="228"/>
      <c r="S794" s="228"/>
      <c r="T794" s="229"/>
      <c r="AT794" s="230" t="s">
        <v>209</v>
      </c>
      <c r="AU794" s="230" t="s">
        <v>88</v>
      </c>
      <c r="AV794" s="13" t="s">
        <v>88</v>
      </c>
      <c r="AW794" s="13" t="s">
        <v>31</v>
      </c>
      <c r="AX794" s="13" t="s">
        <v>76</v>
      </c>
      <c r="AY794" s="230" t="s">
        <v>201</v>
      </c>
    </row>
    <row r="795" spans="1:65" s="15" customFormat="1">
      <c r="B795" s="242"/>
      <c r="C795" s="243"/>
      <c r="D795" s="221" t="s">
        <v>209</v>
      </c>
      <c r="E795" s="244" t="s">
        <v>1</v>
      </c>
      <c r="F795" s="245" t="s">
        <v>1039</v>
      </c>
      <c r="G795" s="243"/>
      <c r="H795" s="246">
        <v>0.99399999999999999</v>
      </c>
      <c r="I795" s="247"/>
      <c r="J795" s="243"/>
      <c r="K795" s="243"/>
      <c r="L795" s="248"/>
      <c r="M795" s="249"/>
      <c r="N795" s="250"/>
      <c r="O795" s="250"/>
      <c r="P795" s="250"/>
      <c r="Q795" s="250"/>
      <c r="R795" s="250"/>
      <c r="S795" s="250"/>
      <c r="T795" s="251"/>
      <c r="AT795" s="252" t="s">
        <v>209</v>
      </c>
      <c r="AU795" s="252" t="s">
        <v>88</v>
      </c>
      <c r="AV795" s="15" t="s">
        <v>219</v>
      </c>
      <c r="AW795" s="15" t="s">
        <v>31</v>
      </c>
      <c r="AX795" s="15" t="s">
        <v>76</v>
      </c>
      <c r="AY795" s="252" t="s">
        <v>201</v>
      </c>
    </row>
    <row r="796" spans="1:65" s="13" customFormat="1">
      <c r="B796" s="219"/>
      <c r="C796" s="220"/>
      <c r="D796" s="221" t="s">
        <v>209</v>
      </c>
      <c r="E796" s="222" t="s">
        <v>1</v>
      </c>
      <c r="F796" s="223" t="s">
        <v>1083</v>
      </c>
      <c r="G796" s="220"/>
      <c r="H796" s="224">
        <v>9.9000000000000005E-2</v>
      </c>
      <c r="I796" s="225"/>
      <c r="J796" s="220"/>
      <c r="K796" s="220"/>
      <c r="L796" s="226"/>
      <c r="M796" s="227"/>
      <c r="N796" s="228"/>
      <c r="O796" s="228"/>
      <c r="P796" s="228"/>
      <c r="Q796" s="228"/>
      <c r="R796" s="228"/>
      <c r="S796" s="228"/>
      <c r="T796" s="229"/>
      <c r="AT796" s="230" t="s">
        <v>209</v>
      </c>
      <c r="AU796" s="230" t="s">
        <v>88</v>
      </c>
      <c r="AV796" s="13" t="s">
        <v>88</v>
      </c>
      <c r="AW796" s="13" t="s">
        <v>31</v>
      </c>
      <c r="AX796" s="13" t="s">
        <v>76</v>
      </c>
      <c r="AY796" s="230" t="s">
        <v>201</v>
      </c>
    </row>
    <row r="797" spans="1:65" s="13" customFormat="1">
      <c r="B797" s="219"/>
      <c r="C797" s="220"/>
      <c r="D797" s="221" t="s">
        <v>209</v>
      </c>
      <c r="E797" s="222" t="s">
        <v>1</v>
      </c>
      <c r="F797" s="223" t="s">
        <v>1084</v>
      </c>
      <c r="G797" s="220"/>
      <c r="H797" s="224">
        <v>7.0000000000000001E-3</v>
      </c>
      <c r="I797" s="225"/>
      <c r="J797" s="220"/>
      <c r="K797" s="220"/>
      <c r="L797" s="226"/>
      <c r="M797" s="227"/>
      <c r="N797" s="228"/>
      <c r="O797" s="228"/>
      <c r="P797" s="228"/>
      <c r="Q797" s="228"/>
      <c r="R797" s="228"/>
      <c r="S797" s="228"/>
      <c r="T797" s="229"/>
      <c r="AT797" s="230" t="s">
        <v>209</v>
      </c>
      <c r="AU797" s="230" t="s">
        <v>88</v>
      </c>
      <c r="AV797" s="13" t="s">
        <v>88</v>
      </c>
      <c r="AW797" s="13" t="s">
        <v>31</v>
      </c>
      <c r="AX797" s="13" t="s">
        <v>76</v>
      </c>
      <c r="AY797" s="230" t="s">
        <v>201</v>
      </c>
    </row>
    <row r="798" spans="1:65" s="14" customFormat="1">
      <c r="B798" s="231"/>
      <c r="C798" s="232"/>
      <c r="D798" s="221" t="s">
        <v>209</v>
      </c>
      <c r="E798" s="233" t="s">
        <v>1</v>
      </c>
      <c r="F798" s="234" t="s">
        <v>232</v>
      </c>
      <c r="G798" s="232"/>
      <c r="H798" s="235">
        <v>1.1000000000000001</v>
      </c>
      <c r="I798" s="236"/>
      <c r="J798" s="232"/>
      <c r="K798" s="232"/>
      <c r="L798" s="237"/>
      <c r="M798" s="238"/>
      <c r="N798" s="239"/>
      <c r="O798" s="239"/>
      <c r="P798" s="239"/>
      <c r="Q798" s="239"/>
      <c r="R798" s="239"/>
      <c r="S798" s="239"/>
      <c r="T798" s="240"/>
      <c r="AT798" s="241" t="s">
        <v>209</v>
      </c>
      <c r="AU798" s="241" t="s">
        <v>88</v>
      </c>
      <c r="AV798" s="14" t="s">
        <v>207</v>
      </c>
      <c r="AW798" s="14" t="s">
        <v>31</v>
      </c>
      <c r="AX798" s="14" t="s">
        <v>83</v>
      </c>
      <c r="AY798" s="241" t="s">
        <v>201</v>
      </c>
    </row>
    <row r="799" spans="1:65" s="2" customFormat="1" ht="33" customHeight="1">
      <c r="A799" s="35"/>
      <c r="B799" s="36"/>
      <c r="C799" s="205" t="s">
        <v>1085</v>
      </c>
      <c r="D799" s="205" t="s">
        <v>203</v>
      </c>
      <c r="E799" s="206" t="s">
        <v>1086</v>
      </c>
      <c r="F799" s="207" t="s">
        <v>1087</v>
      </c>
      <c r="G799" s="208" t="s">
        <v>276</v>
      </c>
      <c r="H799" s="209">
        <v>57.4</v>
      </c>
      <c r="I799" s="210"/>
      <c r="J799" s="211">
        <f>ROUND(I799*H799,2)</f>
        <v>0</v>
      </c>
      <c r="K799" s="212"/>
      <c r="L799" s="40"/>
      <c r="M799" s="213" t="s">
        <v>1</v>
      </c>
      <c r="N799" s="214" t="s">
        <v>42</v>
      </c>
      <c r="O799" s="72"/>
      <c r="P799" s="215">
        <f>O799*H799</f>
        <v>0</v>
      </c>
      <c r="Q799" s="215">
        <v>0</v>
      </c>
      <c r="R799" s="215">
        <f>Q799*H799</f>
        <v>0</v>
      </c>
      <c r="S799" s="215">
        <v>0</v>
      </c>
      <c r="T799" s="216">
        <f>S799*H799</f>
        <v>0</v>
      </c>
      <c r="U799" s="35"/>
      <c r="V799" s="35"/>
      <c r="W799" s="35"/>
      <c r="X799" s="35"/>
      <c r="Y799" s="35"/>
      <c r="Z799" s="35"/>
      <c r="AA799" s="35"/>
      <c r="AB799" s="35"/>
      <c r="AC799" s="35"/>
      <c r="AD799" s="35"/>
      <c r="AE799" s="35"/>
      <c r="AR799" s="217" t="s">
        <v>308</v>
      </c>
      <c r="AT799" s="217" t="s">
        <v>203</v>
      </c>
      <c r="AU799" s="217" t="s">
        <v>88</v>
      </c>
      <c r="AY799" s="18" t="s">
        <v>201</v>
      </c>
      <c r="BE799" s="218">
        <f>IF(N799="základná",J799,0)</f>
        <v>0</v>
      </c>
      <c r="BF799" s="218">
        <f>IF(N799="znížená",J799,0)</f>
        <v>0</v>
      </c>
      <c r="BG799" s="218">
        <f>IF(N799="zákl. prenesená",J799,0)</f>
        <v>0</v>
      </c>
      <c r="BH799" s="218">
        <f>IF(N799="zníž. prenesená",J799,0)</f>
        <v>0</v>
      </c>
      <c r="BI799" s="218">
        <f>IF(N799="nulová",J799,0)</f>
        <v>0</v>
      </c>
      <c r="BJ799" s="18" t="s">
        <v>88</v>
      </c>
      <c r="BK799" s="218">
        <f>ROUND(I799*H799,2)</f>
        <v>0</v>
      </c>
      <c r="BL799" s="18" t="s">
        <v>308</v>
      </c>
      <c r="BM799" s="217" t="s">
        <v>1088</v>
      </c>
    </row>
    <row r="800" spans="1:65" s="13" customFormat="1">
      <c r="B800" s="219"/>
      <c r="C800" s="220"/>
      <c r="D800" s="221" t="s">
        <v>209</v>
      </c>
      <c r="E800" s="222" t="s">
        <v>1</v>
      </c>
      <c r="F800" s="223" t="s">
        <v>1089</v>
      </c>
      <c r="G800" s="220"/>
      <c r="H800" s="224">
        <v>30.92</v>
      </c>
      <c r="I800" s="225"/>
      <c r="J800" s="220"/>
      <c r="K800" s="220"/>
      <c r="L800" s="226"/>
      <c r="M800" s="227"/>
      <c r="N800" s="228"/>
      <c r="O800" s="228"/>
      <c r="P800" s="228"/>
      <c r="Q800" s="228"/>
      <c r="R800" s="228"/>
      <c r="S800" s="228"/>
      <c r="T800" s="229"/>
      <c r="AT800" s="230" t="s">
        <v>209</v>
      </c>
      <c r="AU800" s="230" t="s">
        <v>88</v>
      </c>
      <c r="AV800" s="13" t="s">
        <v>88</v>
      </c>
      <c r="AW800" s="13" t="s">
        <v>31</v>
      </c>
      <c r="AX800" s="13" t="s">
        <v>76</v>
      </c>
      <c r="AY800" s="230" t="s">
        <v>201</v>
      </c>
    </row>
    <row r="801" spans="1:65" s="13" customFormat="1">
      <c r="B801" s="219"/>
      <c r="C801" s="220"/>
      <c r="D801" s="221" t="s">
        <v>209</v>
      </c>
      <c r="E801" s="222" t="s">
        <v>1</v>
      </c>
      <c r="F801" s="223" t="s">
        <v>1090</v>
      </c>
      <c r="G801" s="220"/>
      <c r="H801" s="224">
        <v>26.46</v>
      </c>
      <c r="I801" s="225"/>
      <c r="J801" s="220"/>
      <c r="K801" s="220"/>
      <c r="L801" s="226"/>
      <c r="M801" s="227"/>
      <c r="N801" s="228"/>
      <c r="O801" s="228"/>
      <c r="P801" s="228"/>
      <c r="Q801" s="228"/>
      <c r="R801" s="228"/>
      <c r="S801" s="228"/>
      <c r="T801" s="229"/>
      <c r="AT801" s="230" t="s">
        <v>209</v>
      </c>
      <c r="AU801" s="230" t="s">
        <v>88</v>
      </c>
      <c r="AV801" s="13" t="s">
        <v>88</v>
      </c>
      <c r="AW801" s="13" t="s">
        <v>31</v>
      </c>
      <c r="AX801" s="13" t="s">
        <v>76</v>
      </c>
      <c r="AY801" s="230" t="s">
        <v>201</v>
      </c>
    </row>
    <row r="802" spans="1:65" s="15" customFormat="1">
      <c r="B802" s="242"/>
      <c r="C802" s="243"/>
      <c r="D802" s="221" t="s">
        <v>209</v>
      </c>
      <c r="E802" s="244" t="s">
        <v>1</v>
      </c>
      <c r="F802" s="245" t="s">
        <v>240</v>
      </c>
      <c r="G802" s="243"/>
      <c r="H802" s="246">
        <v>57.38</v>
      </c>
      <c r="I802" s="247"/>
      <c r="J802" s="243"/>
      <c r="K802" s="243"/>
      <c r="L802" s="248"/>
      <c r="M802" s="249"/>
      <c r="N802" s="250"/>
      <c r="O802" s="250"/>
      <c r="P802" s="250"/>
      <c r="Q802" s="250"/>
      <c r="R802" s="250"/>
      <c r="S802" s="250"/>
      <c r="T802" s="251"/>
      <c r="AT802" s="252" t="s">
        <v>209</v>
      </c>
      <c r="AU802" s="252" t="s">
        <v>88</v>
      </c>
      <c r="AV802" s="15" t="s">
        <v>219</v>
      </c>
      <c r="AW802" s="15" t="s">
        <v>31</v>
      </c>
      <c r="AX802" s="15" t="s">
        <v>76</v>
      </c>
      <c r="AY802" s="252" t="s">
        <v>201</v>
      </c>
    </row>
    <row r="803" spans="1:65" s="13" customFormat="1">
      <c r="B803" s="219"/>
      <c r="C803" s="220"/>
      <c r="D803" s="221" t="s">
        <v>209</v>
      </c>
      <c r="E803" s="222" t="s">
        <v>1</v>
      </c>
      <c r="F803" s="223" t="s">
        <v>610</v>
      </c>
      <c r="G803" s="220"/>
      <c r="H803" s="224">
        <v>0.02</v>
      </c>
      <c r="I803" s="225"/>
      <c r="J803" s="220"/>
      <c r="K803" s="220"/>
      <c r="L803" s="226"/>
      <c r="M803" s="227"/>
      <c r="N803" s="228"/>
      <c r="O803" s="228"/>
      <c r="P803" s="228"/>
      <c r="Q803" s="228"/>
      <c r="R803" s="228"/>
      <c r="S803" s="228"/>
      <c r="T803" s="229"/>
      <c r="AT803" s="230" t="s">
        <v>209</v>
      </c>
      <c r="AU803" s="230" t="s">
        <v>88</v>
      </c>
      <c r="AV803" s="13" t="s">
        <v>88</v>
      </c>
      <c r="AW803" s="13" t="s">
        <v>31</v>
      </c>
      <c r="AX803" s="13" t="s">
        <v>76</v>
      </c>
      <c r="AY803" s="230" t="s">
        <v>201</v>
      </c>
    </row>
    <row r="804" spans="1:65" s="14" customFormat="1">
      <c r="B804" s="231"/>
      <c r="C804" s="232"/>
      <c r="D804" s="221" t="s">
        <v>209</v>
      </c>
      <c r="E804" s="233" t="s">
        <v>1</v>
      </c>
      <c r="F804" s="234" t="s">
        <v>212</v>
      </c>
      <c r="G804" s="232"/>
      <c r="H804" s="235">
        <v>57.4</v>
      </c>
      <c r="I804" s="236"/>
      <c r="J804" s="232"/>
      <c r="K804" s="232"/>
      <c r="L804" s="237"/>
      <c r="M804" s="238"/>
      <c r="N804" s="239"/>
      <c r="O804" s="239"/>
      <c r="P804" s="239"/>
      <c r="Q804" s="239"/>
      <c r="R804" s="239"/>
      <c r="S804" s="239"/>
      <c r="T804" s="240"/>
      <c r="AT804" s="241" t="s">
        <v>209</v>
      </c>
      <c r="AU804" s="241" t="s">
        <v>88</v>
      </c>
      <c r="AV804" s="14" t="s">
        <v>207</v>
      </c>
      <c r="AW804" s="14" t="s">
        <v>31</v>
      </c>
      <c r="AX804" s="14" t="s">
        <v>83</v>
      </c>
      <c r="AY804" s="241" t="s">
        <v>201</v>
      </c>
    </row>
    <row r="805" spans="1:65" s="2" customFormat="1" ht="29.25" customHeight="1">
      <c r="A805" s="35"/>
      <c r="B805" s="36"/>
      <c r="C805" s="253" t="s">
        <v>1091</v>
      </c>
      <c r="D805" s="253" t="s">
        <v>585</v>
      </c>
      <c r="E805" s="254" t="s">
        <v>1092</v>
      </c>
      <c r="F805" s="255" t="s">
        <v>1093</v>
      </c>
      <c r="G805" s="256" t="s">
        <v>276</v>
      </c>
      <c r="H805" s="257">
        <v>63.2</v>
      </c>
      <c r="I805" s="258"/>
      <c r="J805" s="259">
        <f>ROUND(I805*H805,2)</f>
        <v>0</v>
      </c>
      <c r="K805" s="260"/>
      <c r="L805" s="261"/>
      <c r="M805" s="262" t="s">
        <v>1</v>
      </c>
      <c r="N805" s="263" t="s">
        <v>42</v>
      </c>
      <c r="O805" s="72"/>
      <c r="P805" s="215">
        <f>O805*H805</f>
        <v>0</v>
      </c>
      <c r="Q805" s="215">
        <v>9.3600000000000003E-3</v>
      </c>
      <c r="R805" s="215">
        <f>Q805*H805</f>
        <v>0.59155200000000008</v>
      </c>
      <c r="S805" s="215">
        <v>0</v>
      </c>
      <c r="T805" s="216">
        <f>S805*H805</f>
        <v>0</v>
      </c>
      <c r="U805" s="35"/>
      <c r="V805" s="35"/>
      <c r="W805" s="35"/>
      <c r="X805" s="35"/>
      <c r="Y805" s="35"/>
      <c r="Z805" s="35"/>
      <c r="AA805" s="35"/>
      <c r="AB805" s="35"/>
      <c r="AC805" s="35"/>
      <c r="AD805" s="35"/>
      <c r="AE805" s="35"/>
      <c r="AR805" s="217" t="s">
        <v>426</v>
      </c>
      <c r="AT805" s="217" t="s">
        <v>585</v>
      </c>
      <c r="AU805" s="217" t="s">
        <v>88</v>
      </c>
      <c r="AY805" s="18" t="s">
        <v>201</v>
      </c>
      <c r="BE805" s="218">
        <f>IF(N805="základná",J805,0)</f>
        <v>0</v>
      </c>
      <c r="BF805" s="218">
        <f>IF(N805="znížená",J805,0)</f>
        <v>0</v>
      </c>
      <c r="BG805" s="218">
        <f>IF(N805="zákl. prenesená",J805,0)</f>
        <v>0</v>
      </c>
      <c r="BH805" s="218">
        <f>IF(N805="zníž. prenesená",J805,0)</f>
        <v>0</v>
      </c>
      <c r="BI805" s="218">
        <f>IF(N805="nulová",J805,0)</f>
        <v>0</v>
      </c>
      <c r="BJ805" s="18" t="s">
        <v>88</v>
      </c>
      <c r="BK805" s="218">
        <f>ROUND(I805*H805,2)</f>
        <v>0</v>
      </c>
      <c r="BL805" s="18" t="s">
        <v>308</v>
      </c>
      <c r="BM805" s="217" t="s">
        <v>1094</v>
      </c>
    </row>
    <row r="806" spans="1:65" s="13" customFormat="1">
      <c r="B806" s="219"/>
      <c r="C806" s="220"/>
      <c r="D806" s="221" t="s">
        <v>209</v>
      </c>
      <c r="E806" s="222" t="s">
        <v>1</v>
      </c>
      <c r="F806" s="223" t="s">
        <v>1095</v>
      </c>
      <c r="G806" s="220"/>
      <c r="H806" s="224">
        <v>63.14</v>
      </c>
      <c r="I806" s="225"/>
      <c r="J806" s="220"/>
      <c r="K806" s="220"/>
      <c r="L806" s="226"/>
      <c r="M806" s="227"/>
      <c r="N806" s="228"/>
      <c r="O806" s="228"/>
      <c r="P806" s="228"/>
      <c r="Q806" s="228"/>
      <c r="R806" s="228"/>
      <c r="S806" s="228"/>
      <c r="T806" s="229"/>
      <c r="AT806" s="230" t="s">
        <v>209</v>
      </c>
      <c r="AU806" s="230" t="s">
        <v>88</v>
      </c>
      <c r="AV806" s="13" t="s">
        <v>88</v>
      </c>
      <c r="AW806" s="13" t="s">
        <v>31</v>
      </c>
      <c r="AX806" s="13" t="s">
        <v>76</v>
      </c>
      <c r="AY806" s="230" t="s">
        <v>201</v>
      </c>
    </row>
    <row r="807" spans="1:65" s="13" customFormat="1">
      <c r="B807" s="219"/>
      <c r="C807" s="220"/>
      <c r="D807" s="221" t="s">
        <v>209</v>
      </c>
      <c r="E807" s="222" t="s">
        <v>1</v>
      </c>
      <c r="F807" s="223" t="s">
        <v>496</v>
      </c>
      <c r="G807" s="220"/>
      <c r="H807" s="224">
        <v>0.06</v>
      </c>
      <c r="I807" s="225"/>
      <c r="J807" s="220"/>
      <c r="K807" s="220"/>
      <c r="L807" s="226"/>
      <c r="M807" s="227"/>
      <c r="N807" s="228"/>
      <c r="O807" s="228"/>
      <c r="P807" s="228"/>
      <c r="Q807" s="228"/>
      <c r="R807" s="228"/>
      <c r="S807" s="228"/>
      <c r="T807" s="229"/>
      <c r="AT807" s="230" t="s">
        <v>209</v>
      </c>
      <c r="AU807" s="230" t="s">
        <v>88</v>
      </c>
      <c r="AV807" s="13" t="s">
        <v>88</v>
      </c>
      <c r="AW807" s="13" t="s">
        <v>31</v>
      </c>
      <c r="AX807" s="13" t="s">
        <v>76</v>
      </c>
      <c r="AY807" s="230" t="s">
        <v>201</v>
      </c>
    </row>
    <row r="808" spans="1:65" s="14" customFormat="1">
      <c r="B808" s="231"/>
      <c r="C808" s="232"/>
      <c r="D808" s="221" t="s">
        <v>209</v>
      </c>
      <c r="E808" s="233" t="s">
        <v>1</v>
      </c>
      <c r="F808" s="234" t="s">
        <v>232</v>
      </c>
      <c r="G808" s="232"/>
      <c r="H808" s="235">
        <v>63.2</v>
      </c>
      <c r="I808" s="236"/>
      <c r="J808" s="232"/>
      <c r="K808" s="232"/>
      <c r="L808" s="237"/>
      <c r="M808" s="238"/>
      <c r="N808" s="239"/>
      <c r="O808" s="239"/>
      <c r="P808" s="239"/>
      <c r="Q808" s="239"/>
      <c r="R808" s="239"/>
      <c r="S808" s="239"/>
      <c r="T808" s="240"/>
      <c r="AT808" s="241" t="s">
        <v>209</v>
      </c>
      <c r="AU808" s="241" t="s">
        <v>88</v>
      </c>
      <c r="AV808" s="14" t="s">
        <v>207</v>
      </c>
      <c r="AW808" s="14" t="s">
        <v>31</v>
      </c>
      <c r="AX808" s="14" t="s">
        <v>83</v>
      </c>
      <c r="AY808" s="241" t="s">
        <v>201</v>
      </c>
    </row>
    <row r="809" spans="1:65" s="2" customFormat="1" ht="28.5" customHeight="1">
      <c r="A809" s="35"/>
      <c r="B809" s="36"/>
      <c r="C809" s="205" t="s">
        <v>1096</v>
      </c>
      <c r="D809" s="205" t="s">
        <v>203</v>
      </c>
      <c r="E809" s="206" t="s">
        <v>1097</v>
      </c>
      <c r="F809" s="207" t="s">
        <v>1098</v>
      </c>
      <c r="G809" s="208" t="s">
        <v>276</v>
      </c>
      <c r="H809" s="209">
        <v>26.8</v>
      </c>
      <c r="I809" s="210"/>
      <c r="J809" s="211">
        <f>ROUND(I809*H809,2)</f>
        <v>0</v>
      </c>
      <c r="K809" s="212"/>
      <c r="L809" s="40"/>
      <c r="M809" s="213" t="s">
        <v>1</v>
      </c>
      <c r="N809" s="214" t="s">
        <v>42</v>
      </c>
      <c r="O809" s="72"/>
      <c r="P809" s="215">
        <f>O809*H809</f>
        <v>0</v>
      </c>
      <c r="Q809" s="215">
        <v>2.4199999999999998E-3</v>
      </c>
      <c r="R809" s="215">
        <f>Q809*H809</f>
        <v>6.4855999999999997E-2</v>
      </c>
      <c r="S809" s="215">
        <v>0</v>
      </c>
      <c r="T809" s="216">
        <f>S809*H809</f>
        <v>0</v>
      </c>
      <c r="U809" s="35"/>
      <c r="V809" s="35"/>
      <c r="W809" s="35"/>
      <c r="X809" s="35"/>
      <c r="Y809" s="35"/>
      <c r="Z809" s="35"/>
      <c r="AA809" s="35"/>
      <c r="AB809" s="35"/>
      <c r="AC809" s="35"/>
      <c r="AD809" s="35"/>
      <c r="AE809" s="35"/>
      <c r="AR809" s="217" t="s">
        <v>308</v>
      </c>
      <c r="AT809" s="217" t="s">
        <v>203</v>
      </c>
      <c r="AU809" s="217" t="s">
        <v>88</v>
      </c>
      <c r="AY809" s="18" t="s">
        <v>201</v>
      </c>
      <c r="BE809" s="218">
        <f>IF(N809="základná",J809,0)</f>
        <v>0</v>
      </c>
      <c r="BF809" s="218">
        <f>IF(N809="znížená",J809,0)</f>
        <v>0</v>
      </c>
      <c r="BG809" s="218">
        <f>IF(N809="zákl. prenesená",J809,0)</f>
        <v>0</v>
      </c>
      <c r="BH809" s="218">
        <f>IF(N809="zníž. prenesená",J809,0)</f>
        <v>0</v>
      </c>
      <c r="BI809" s="218">
        <f>IF(N809="nulová",J809,0)</f>
        <v>0</v>
      </c>
      <c r="BJ809" s="18" t="s">
        <v>88</v>
      </c>
      <c r="BK809" s="218">
        <f>ROUND(I809*H809,2)</f>
        <v>0</v>
      </c>
      <c r="BL809" s="18" t="s">
        <v>308</v>
      </c>
      <c r="BM809" s="217" t="s">
        <v>1099</v>
      </c>
    </row>
    <row r="810" spans="1:65" s="13" customFormat="1">
      <c r="B810" s="219"/>
      <c r="C810" s="220"/>
      <c r="D810" s="221" t="s">
        <v>209</v>
      </c>
      <c r="E810" s="222" t="s">
        <v>1</v>
      </c>
      <c r="F810" s="223" t="s">
        <v>1100</v>
      </c>
      <c r="G810" s="220"/>
      <c r="H810" s="224">
        <v>13.528</v>
      </c>
      <c r="I810" s="225"/>
      <c r="J810" s="220"/>
      <c r="K810" s="220"/>
      <c r="L810" s="226"/>
      <c r="M810" s="227"/>
      <c r="N810" s="228"/>
      <c r="O810" s="228"/>
      <c r="P810" s="228"/>
      <c r="Q810" s="228"/>
      <c r="R810" s="228"/>
      <c r="S810" s="228"/>
      <c r="T810" s="229"/>
      <c r="AT810" s="230" t="s">
        <v>209</v>
      </c>
      <c r="AU810" s="230" t="s">
        <v>88</v>
      </c>
      <c r="AV810" s="13" t="s">
        <v>88</v>
      </c>
      <c r="AW810" s="13" t="s">
        <v>31</v>
      </c>
      <c r="AX810" s="13" t="s">
        <v>76</v>
      </c>
      <c r="AY810" s="230" t="s">
        <v>201</v>
      </c>
    </row>
    <row r="811" spans="1:65" s="13" customFormat="1">
      <c r="B811" s="219"/>
      <c r="C811" s="220"/>
      <c r="D811" s="221" t="s">
        <v>209</v>
      </c>
      <c r="E811" s="222" t="s">
        <v>1</v>
      </c>
      <c r="F811" s="223" t="s">
        <v>1101</v>
      </c>
      <c r="G811" s="220"/>
      <c r="H811" s="224">
        <v>13.23</v>
      </c>
      <c r="I811" s="225"/>
      <c r="J811" s="220"/>
      <c r="K811" s="220"/>
      <c r="L811" s="226"/>
      <c r="M811" s="227"/>
      <c r="N811" s="228"/>
      <c r="O811" s="228"/>
      <c r="P811" s="228"/>
      <c r="Q811" s="228"/>
      <c r="R811" s="228"/>
      <c r="S811" s="228"/>
      <c r="T811" s="229"/>
      <c r="AT811" s="230" t="s">
        <v>209</v>
      </c>
      <c r="AU811" s="230" t="s">
        <v>88</v>
      </c>
      <c r="AV811" s="13" t="s">
        <v>88</v>
      </c>
      <c r="AW811" s="13" t="s">
        <v>31</v>
      </c>
      <c r="AX811" s="13" t="s">
        <v>76</v>
      </c>
      <c r="AY811" s="230" t="s">
        <v>201</v>
      </c>
    </row>
    <row r="812" spans="1:65" s="15" customFormat="1">
      <c r="B812" s="242"/>
      <c r="C812" s="243"/>
      <c r="D812" s="221" t="s">
        <v>209</v>
      </c>
      <c r="E812" s="244" t="s">
        <v>1</v>
      </c>
      <c r="F812" s="245" t="s">
        <v>240</v>
      </c>
      <c r="G812" s="243"/>
      <c r="H812" s="246">
        <v>26.757999999999999</v>
      </c>
      <c r="I812" s="247"/>
      <c r="J812" s="243"/>
      <c r="K812" s="243"/>
      <c r="L812" s="248"/>
      <c r="M812" s="249"/>
      <c r="N812" s="250"/>
      <c r="O812" s="250"/>
      <c r="P812" s="250"/>
      <c r="Q812" s="250"/>
      <c r="R812" s="250"/>
      <c r="S812" s="250"/>
      <c r="T812" s="251"/>
      <c r="AT812" s="252" t="s">
        <v>209</v>
      </c>
      <c r="AU812" s="252" t="s">
        <v>88</v>
      </c>
      <c r="AV812" s="15" t="s">
        <v>219</v>
      </c>
      <c r="AW812" s="15" t="s">
        <v>31</v>
      </c>
      <c r="AX812" s="15" t="s">
        <v>76</v>
      </c>
      <c r="AY812" s="252" t="s">
        <v>201</v>
      </c>
    </row>
    <row r="813" spans="1:65" s="13" customFormat="1">
      <c r="B813" s="219"/>
      <c r="C813" s="220"/>
      <c r="D813" s="221" t="s">
        <v>209</v>
      </c>
      <c r="E813" s="222" t="s">
        <v>1</v>
      </c>
      <c r="F813" s="223" t="s">
        <v>1102</v>
      </c>
      <c r="G813" s="220"/>
      <c r="H813" s="224">
        <v>4.2000000000000003E-2</v>
      </c>
      <c r="I813" s="225"/>
      <c r="J813" s="220"/>
      <c r="K813" s="220"/>
      <c r="L813" s="226"/>
      <c r="M813" s="227"/>
      <c r="N813" s="228"/>
      <c r="O813" s="228"/>
      <c r="P813" s="228"/>
      <c r="Q813" s="228"/>
      <c r="R813" s="228"/>
      <c r="S813" s="228"/>
      <c r="T813" s="229"/>
      <c r="AT813" s="230" t="s">
        <v>209</v>
      </c>
      <c r="AU813" s="230" t="s">
        <v>88</v>
      </c>
      <c r="AV813" s="13" t="s">
        <v>88</v>
      </c>
      <c r="AW813" s="13" t="s">
        <v>31</v>
      </c>
      <c r="AX813" s="13" t="s">
        <v>76</v>
      </c>
      <c r="AY813" s="230" t="s">
        <v>201</v>
      </c>
    </row>
    <row r="814" spans="1:65" s="14" customFormat="1">
      <c r="B814" s="231"/>
      <c r="C814" s="232"/>
      <c r="D814" s="221" t="s">
        <v>209</v>
      </c>
      <c r="E814" s="233" t="s">
        <v>1</v>
      </c>
      <c r="F814" s="234" t="s">
        <v>212</v>
      </c>
      <c r="G814" s="232"/>
      <c r="H814" s="235">
        <v>26.8</v>
      </c>
      <c r="I814" s="236"/>
      <c r="J814" s="232"/>
      <c r="K814" s="232"/>
      <c r="L814" s="237"/>
      <c r="M814" s="238"/>
      <c r="N814" s="239"/>
      <c r="O814" s="239"/>
      <c r="P814" s="239"/>
      <c r="Q814" s="239"/>
      <c r="R814" s="239"/>
      <c r="S814" s="239"/>
      <c r="T814" s="240"/>
      <c r="AT814" s="241" t="s">
        <v>209</v>
      </c>
      <c r="AU814" s="241" t="s">
        <v>88</v>
      </c>
      <c r="AV814" s="14" t="s">
        <v>207</v>
      </c>
      <c r="AW814" s="14" t="s">
        <v>31</v>
      </c>
      <c r="AX814" s="14" t="s">
        <v>83</v>
      </c>
      <c r="AY814" s="241" t="s">
        <v>201</v>
      </c>
    </row>
    <row r="815" spans="1:65" s="2" customFormat="1" ht="30" customHeight="1">
      <c r="A815" s="35"/>
      <c r="B815" s="36"/>
      <c r="C815" s="253" t="s">
        <v>1103</v>
      </c>
      <c r="D815" s="253" t="s">
        <v>585</v>
      </c>
      <c r="E815" s="254" t="s">
        <v>1092</v>
      </c>
      <c r="F815" s="255" t="s">
        <v>1093</v>
      </c>
      <c r="G815" s="256" t="s">
        <v>276</v>
      </c>
      <c r="H815" s="257">
        <v>30.8</v>
      </c>
      <c r="I815" s="258"/>
      <c r="J815" s="259">
        <f>ROUND(I815*H815,2)</f>
        <v>0</v>
      </c>
      <c r="K815" s="260"/>
      <c r="L815" s="261"/>
      <c r="M815" s="262" t="s">
        <v>1</v>
      </c>
      <c r="N815" s="263" t="s">
        <v>42</v>
      </c>
      <c r="O815" s="72"/>
      <c r="P815" s="215">
        <f>O815*H815</f>
        <v>0</v>
      </c>
      <c r="Q815" s="215">
        <v>9.3600000000000003E-3</v>
      </c>
      <c r="R815" s="215">
        <f>Q815*H815</f>
        <v>0.28828799999999999</v>
      </c>
      <c r="S815" s="215">
        <v>0</v>
      </c>
      <c r="T815" s="216">
        <f>S815*H815</f>
        <v>0</v>
      </c>
      <c r="U815" s="35"/>
      <c r="V815" s="35"/>
      <c r="W815" s="35"/>
      <c r="X815" s="35"/>
      <c r="Y815" s="35"/>
      <c r="Z815" s="35"/>
      <c r="AA815" s="35"/>
      <c r="AB815" s="35"/>
      <c r="AC815" s="35"/>
      <c r="AD815" s="35"/>
      <c r="AE815" s="35"/>
      <c r="AR815" s="217" t="s">
        <v>426</v>
      </c>
      <c r="AT815" s="217" t="s">
        <v>585</v>
      </c>
      <c r="AU815" s="217" t="s">
        <v>88</v>
      </c>
      <c r="AY815" s="18" t="s">
        <v>201</v>
      </c>
      <c r="BE815" s="218">
        <f>IF(N815="základná",J815,0)</f>
        <v>0</v>
      </c>
      <c r="BF815" s="218">
        <f>IF(N815="znížená",J815,0)</f>
        <v>0</v>
      </c>
      <c r="BG815" s="218">
        <f>IF(N815="zákl. prenesená",J815,0)</f>
        <v>0</v>
      </c>
      <c r="BH815" s="218">
        <f>IF(N815="zníž. prenesená",J815,0)</f>
        <v>0</v>
      </c>
      <c r="BI815" s="218">
        <f>IF(N815="nulová",J815,0)</f>
        <v>0</v>
      </c>
      <c r="BJ815" s="18" t="s">
        <v>88</v>
      </c>
      <c r="BK815" s="218">
        <f>ROUND(I815*H815,2)</f>
        <v>0</v>
      </c>
      <c r="BL815" s="18" t="s">
        <v>308</v>
      </c>
      <c r="BM815" s="217" t="s">
        <v>1104</v>
      </c>
    </row>
    <row r="816" spans="1:65" s="13" customFormat="1">
      <c r="B816" s="219"/>
      <c r="C816" s="220"/>
      <c r="D816" s="221" t="s">
        <v>209</v>
      </c>
      <c r="E816" s="222" t="s">
        <v>1</v>
      </c>
      <c r="F816" s="223" t="s">
        <v>1105</v>
      </c>
      <c r="G816" s="220"/>
      <c r="H816" s="224">
        <v>30.82</v>
      </c>
      <c r="I816" s="225"/>
      <c r="J816" s="220"/>
      <c r="K816" s="220"/>
      <c r="L816" s="226"/>
      <c r="M816" s="227"/>
      <c r="N816" s="228"/>
      <c r="O816" s="228"/>
      <c r="P816" s="228"/>
      <c r="Q816" s="228"/>
      <c r="R816" s="228"/>
      <c r="S816" s="228"/>
      <c r="T816" s="229"/>
      <c r="AT816" s="230" t="s">
        <v>209</v>
      </c>
      <c r="AU816" s="230" t="s">
        <v>88</v>
      </c>
      <c r="AV816" s="13" t="s">
        <v>88</v>
      </c>
      <c r="AW816" s="13" t="s">
        <v>31</v>
      </c>
      <c r="AX816" s="13" t="s">
        <v>76</v>
      </c>
      <c r="AY816" s="230" t="s">
        <v>201</v>
      </c>
    </row>
    <row r="817" spans="1:65" s="13" customFormat="1">
      <c r="B817" s="219"/>
      <c r="C817" s="220"/>
      <c r="D817" s="221" t="s">
        <v>209</v>
      </c>
      <c r="E817" s="222" t="s">
        <v>1</v>
      </c>
      <c r="F817" s="223" t="s">
        <v>1106</v>
      </c>
      <c r="G817" s="220"/>
      <c r="H817" s="224">
        <v>-0.02</v>
      </c>
      <c r="I817" s="225"/>
      <c r="J817" s="220"/>
      <c r="K817" s="220"/>
      <c r="L817" s="226"/>
      <c r="M817" s="227"/>
      <c r="N817" s="228"/>
      <c r="O817" s="228"/>
      <c r="P817" s="228"/>
      <c r="Q817" s="228"/>
      <c r="R817" s="228"/>
      <c r="S817" s="228"/>
      <c r="T817" s="229"/>
      <c r="AT817" s="230" t="s">
        <v>209</v>
      </c>
      <c r="AU817" s="230" t="s">
        <v>88</v>
      </c>
      <c r="AV817" s="13" t="s">
        <v>88</v>
      </c>
      <c r="AW817" s="13" t="s">
        <v>31</v>
      </c>
      <c r="AX817" s="13" t="s">
        <v>76</v>
      </c>
      <c r="AY817" s="230" t="s">
        <v>201</v>
      </c>
    </row>
    <row r="818" spans="1:65" s="14" customFormat="1">
      <c r="B818" s="231"/>
      <c r="C818" s="232"/>
      <c r="D818" s="221" t="s">
        <v>209</v>
      </c>
      <c r="E818" s="233" t="s">
        <v>1</v>
      </c>
      <c r="F818" s="234" t="s">
        <v>232</v>
      </c>
      <c r="G818" s="232"/>
      <c r="H818" s="235">
        <v>30.8</v>
      </c>
      <c r="I818" s="236"/>
      <c r="J818" s="232"/>
      <c r="K818" s="232"/>
      <c r="L818" s="237"/>
      <c r="M818" s="238"/>
      <c r="N818" s="239"/>
      <c r="O818" s="239"/>
      <c r="P818" s="239"/>
      <c r="Q818" s="239"/>
      <c r="R818" s="239"/>
      <c r="S818" s="239"/>
      <c r="T818" s="240"/>
      <c r="AT818" s="241" t="s">
        <v>209</v>
      </c>
      <c r="AU818" s="241" t="s">
        <v>88</v>
      </c>
      <c r="AV818" s="14" t="s">
        <v>207</v>
      </c>
      <c r="AW818" s="14" t="s">
        <v>31</v>
      </c>
      <c r="AX818" s="14" t="s">
        <v>83</v>
      </c>
      <c r="AY818" s="241" t="s">
        <v>201</v>
      </c>
    </row>
    <row r="819" spans="1:65" s="2" customFormat="1" ht="28.5" customHeight="1">
      <c r="A819" s="35"/>
      <c r="B819" s="36"/>
      <c r="C819" s="205" t="s">
        <v>1107</v>
      </c>
      <c r="D819" s="205" t="s">
        <v>203</v>
      </c>
      <c r="E819" s="206" t="s">
        <v>1108</v>
      </c>
      <c r="F819" s="207" t="s">
        <v>1109</v>
      </c>
      <c r="G819" s="208" t="s">
        <v>618</v>
      </c>
      <c r="H819" s="209">
        <v>1435</v>
      </c>
      <c r="I819" s="210"/>
      <c r="J819" s="211">
        <f>ROUND(I819*H819,2)</f>
        <v>0</v>
      </c>
      <c r="K819" s="212"/>
      <c r="L819" s="40"/>
      <c r="M819" s="213" t="s">
        <v>1</v>
      </c>
      <c r="N819" s="214" t="s">
        <v>42</v>
      </c>
      <c r="O819" s="72"/>
      <c r="P819" s="215">
        <f>O819*H819</f>
        <v>0</v>
      </c>
      <c r="Q819" s="215">
        <v>0</v>
      </c>
      <c r="R819" s="215">
        <f>Q819*H819</f>
        <v>0</v>
      </c>
      <c r="S819" s="215">
        <v>0</v>
      </c>
      <c r="T819" s="216">
        <f>S819*H819</f>
        <v>0</v>
      </c>
      <c r="U819" s="35"/>
      <c r="V819" s="35"/>
      <c r="W819" s="35"/>
      <c r="X819" s="35"/>
      <c r="Y819" s="35"/>
      <c r="Z819" s="35"/>
      <c r="AA819" s="35"/>
      <c r="AB819" s="35"/>
      <c r="AC819" s="35"/>
      <c r="AD819" s="35"/>
      <c r="AE819" s="35"/>
      <c r="AR819" s="217" t="s">
        <v>308</v>
      </c>
      <c r="AT819" s="217" t="s">
        <v>203</v>
      </c>
      <c r="AU819" s="217" t="s">
        <v>88</v>
      </c>
      <c r="AY819" s="18" t="s">
        <v>201</v>
      </c>
      <c r="BE819" s="218">
        <f>IF(N819="základná",J819,0)</f>
        <v>0</v>
      </c>
      <c r="BF819" s="218">
        <f>IF(N819="znížená",J819,0)</f>
        <v>0</v>
      </c>
      <c r="BG819" s="218">
        <f>IF(N819="zákl. prenesená",J819,0)</f>
        <v>0</v>
      </c>
      <c r="BH819" s="218">
        <f>IF(N819="zníž. prenesená",J819,0)</f>
        <v>0</v>
      </c>
      <c r="BI819" s="218">
        <f>IF(N819="nulová",J819,0)</f>
        <v>0</v>
      </c>
      <c r="BJ819" s="18" t="s">
        <v>88</v>
      </c>
      <c r="BK819" s="218">
        <f>ROUND(I819*H819,2)</f>
        <v>0</v>
      </c>
      <c r="BL819" s="18" t="s">
        <v>308</v>
      </c>
      <c r="BM819" s="217" t="s">
        <v>1110</v>
      </c>
    </row>
    <row r="820" spans="1:65" s="13" customFormat="1">
      <c r="B820" s="219"/>
      <c r="C820" s="220"/>
      <c r="D820" s="221" t="s">
        <v>209</v>
      </c>
      <c r="E820" s="222" t="s">
        <v>1</v>
      </c>
      <c r="F820" s="223" t="s">
        <v>1111</v>
      </c>
      <c r="G820" s="220"/>
      <c r="H820" s="224">
        <v>1431.25</v>
      </c>
      <c r="I820" s="225"/>
      <c r="J820" s="220"/>
      <c r="K820" s="220"/>
      <c r="L820" s="226"/>
      <c r="M820" s="227"/>
      <c r="N820" s="228"/>
      <c r="O820" s="228"/>
      <c r="P820" s="228"/>
      <c r="Q820" s="228"/>
      <c r="R820" s="228"/>
      <c r="S820" s="228"/>
      <c r="T820" s="229"/>
      <c r="AT820" s="230" t="s">
        <v>209</v>
      </c>
      <c r="AU820" s="230" t="s">
        <v>88</v>
      </c>
      <c r="AV820" s="13" t="s">
        <v>88</v>
      </c>
      <c r="AW820" s="13" t="s">
        <v>31</v>
      </c>
      <c r="AX820" s="13" t="s">
        <v>76</v>
      </c>
      <c r="AY820" s="230" t="s">
        <v>201</v>
      </c>
    </row>
    <row r="821" spans="1:65" s="13" customFormat="1">
      <c r="B821" s="219"/>
      <c r="C821" s="220"/>
      <c r="D821" s="221" t="s">
        <v>209</v>
      </c>
      <c r="E821" s="222" t="s">
        <v>1</v>
      </c>
      <c r="F821" s="223" t="s">
        <v>1112</v>
      </c>
      <c r="G821" s="220"/>
      <c r="H821" s="224">
        <v>3.75</v>
      </c>
      <c r="I821" s="225"/>
      <c r="J821" s="220"/>
      <c r="K821" s="220"/>
      <c r="L821" s="226"/>
      <c r="M821" s="227"/>
      <c r="N821" s="228"/>
      <c r="O821" s="228"/>
      <c r="P821" s="228"/>
      <c r="Q821" s="228"/>
      <c r="R821" s="228"/>
      <c r="S821" s="228"/>
      <c r="T821" s="229"/>
      <c r="AT821" s="230" t="s">
        <v>209</v>
      </c>
      <c r="AU821" s="230" t="s">
        <v>88</v>
      </c>
      <c r="AV821" s="13" t="s">
        <v>88</v>
      </c>
      <c r="AW821" s="13" t="s">
        <v>31</v>
      </c>
      <c r="AX821" s="13" t="s">
        <v>76</v>
      </c>
      <c r="AY821" s="230" t="s">
        <v>201</v>
      </c>
    </row>
    <row r="822" spans="1:65" s="14" customFormat="1">
      <c r="B822" s="231"/>
      <c r="C822" s="232"/>
      <c r="D822" s="221" t="s">
        <v>209</v>
      </c>
      <c r="E822" s="233" t="s">
        <v>1</v>
      </c>
      <c r="F822" s="234" t="s">
        <v>232</v>
      </c>
      <c r="G822" s="232"/>
      <c r="H822" s="235">
        <v>1435</v>
      </c>
      <c r="I822" s="236"/>
      <c r="J822" s="232"/>
      <c r="K822" s="232"/>
      <c r="L822" s="237"/>
      <c r="M822" s="238"/>
      <c r="N822" s="239"/>
      <c r="O822" s="239"/>
      <c r="P822" s="239"/>
      <c r="Q822" s="239"/>
      <c r="R822" s="239"/>
      <c r="S822" s="239"/>
      <c r="T822" s="240"/>
      <c r="AT822" s="241" t="s">
        <v>209</v>
      </c>
      <c r="AU822" s="241" t="s">
        <v>88</v>
      </c>
      <c r="AV822" s="14" t="s">
        <v>207</v>
      </c>
      <c r="AW822" s="14" t="s">
        <v>31</v>
      </c>
      <c r="AX822" s="14" t="s">
        <v>83</v>
      </c>
      <c r="AY822" s="241" t="s">
        <v>201</v>
      </c>
    </row>
    <row r="823" spans="1:65" s="2" customFormat="1" ht="27.75" customHeight="1">
      <c r="A823" s="35"/>
      <c r="B823" s="36"/>
      <c r="C823" s="253" t="s">
        <v>1113</v>
      </c>
      <c r="D823" s="253" t="s">
        <v>585</v>
      </c>
      <c r="E823" s="254" t="s">
        <v>1114</v>
      </c>
      <c r="F823" s="255" t="s">
        <v>1115</v>
      </c>
      <c r="G823" s="256" t="s">
        <v>618</v>
      </c>
      <c r="H823" s="257">
        <v>1578.5</v>
      </c>
      <c r="I823" s="258"/>
      <c r="J823" s="259">
        <f>ROUND(I823*H823,2)</f>
        <v>0</v>
      </c>
      <c r="K823" s="260"/>
      <c r="L823" s="261"/>
      <c r="M823" s="262" t="s">
        <v>1</v>
      </c>
      <c r="N823" s="263" t="s">
        <v>42</v>
      </c>
      <c r="O823" s="72"/>
      <c r="P823" s="215">
        <f>O823*H823</f>
        <v>0</v>
      </c>
      <c r="Q823" s="215">
        <v>1.17E-3</v>
      </c>
      <c r="R823" s="215">
        <f>Q823*H823</f>
        <v>1.8468450000000001</v>
      </c>
      <c r="S823" s="215">
        <v>0</v>
      </c>
      <c r="T823" s="216">
        <f>S823*H823</f>
        <v>0</v>
      </c>
      <c r="U823" s="35"/>
      <c r="V823" s="35"/>
      <c r="W823" s="35"/>
      <c r="X823" s="35"/>
      <c r="Y823" s="35"/>
      <c r="Z823" s="35"/>
      <c r="AA823" s="35"/>
      <c r="AB823" s="35"/>
      <c r="AC823" s="35"/>
      <c r="AD823" s="35"/>
      <c r="AE823" s="35"/>
      <c r="AR823" s="217" t="s">
        <v>426</v>
      </c>
      <c r="AT823" s="217" t="s">
        <v>585</v>
      </c>
      <c r="AU823" s="217" t="s">
        <v>88</v>
      </c>
      <c r="AY823" s="18" t="s">
        <v>201</v>
      </c>
      <c r="BE823" s="218">
        <f>IF(N823="základná",J823,0)</f>
        <v>0</v>
      </c>
      <c r="BF823" s="218">
        <f>IF(N823="znížená",J823,0)</f>
        <v>0</v>
      </c>
      <c r="BG823" s="218">
        <f>IF(N823="zákl. prenesená",J823,0)</f>
        <v>0</v>
      </c>
      <c r="BH823" s="218">
        <f>IF(N823="zníž. prenesená",J823,0)</f>
        <v>0</v>
      </c>
      <c r="BI823" s="218">
        <f>IF(N823="nulová",J823,0)</f>
        <v>0</v>
      </c>
      <c r="BJ823" s="18" t="s">
        <v>88</v>
      </c>
      <c r="BK823" s="218">
        <f>ROUND(I823*H823,2)</f>
        <v>0</v>
      </c>
      <c r="BL823" s="18" t="s">
        <v>308</v>
      </c>
      <c r="BM823" s="217" t="s">
        <v>1116</v>
      </c>
    </row>
    <row r="824" spans="1:65" s="13" customFormat="1">
      <c r="B824" s="219"/>
      <c r="C824" s="220"/>
      <c r="D824" s="221" t="s">
        <v>209</v>
      </c>
      <c r="E824" s="222" t="s">
        <v>1</v>
      </c>
      <c r="F824" s="223" t="s">
        <v>1117</v>
      </c>
      <c r="G824" s="220"/>
      <c r="H824" s="224">
        <v>1578.5</v>
      </c>
      <c r="I824" s="225"/>
      <c r="J824" s="220"/>
      <c r="K824" s="220"/>
      <c r="L824" s="226"/>
      <c r="M824" s="227"/>
      <c r="N824" s="228"/>
      <c r="O824" s="228"/>
      <c r="P824" s="228"/>
      <c r="Q824" s="228"/>
      <c r="R824" s="228"/>
      <c r="S824" s="228"/>
      <c r="T824" s="229"/>
      <c r="AT824" s="230" t="s">
        <v>209</v>
      </c>
      <c r="AU824" s="230" t="s">
        <v>88</v>
      </c>
      <c r="AV824" s="13" t="s">
        <v>88</v>
      </c>
      <c r="AW824" s="13" t="s">
        <v>31</v>
      </c>
      <c r="AX824" s="13" t="s">
        <v>83</v>
      </c>
      <c r="AY824" s="230" t="s">
        <v>201</v>
      </c>
    </row>
    <row r="825" spans="1:65" s="2" customFormat="1" ht="16.5" customHeight="1">
      <c r="A825" s="35"/>
      <c r="B825" s="36"/>
      <c r="C825" s="205" t="s">
        <v>1118</v>
      </c>
      <c r="D825" s="205" t="s">
        <v>203</v>
      </c>
      <c r="E825" s="206" t="s">
        <v>1119</v>
      </c>
      <c r="F825" s="207" t="s">
        <v>1120</v>
      </c>
      <c r="G825" s="208" t="s">
        <v>618</v>
      </c>
      <c r="H825" s="209">
        <v>510</v>
      </c>
      <c r="I825" s="210"/>
      <c r="J825" s="211">
        <f>ROUND(I825*H825,2)</f>
        <v>0</v>
      </c>
      <c r="K825" s="212"/>
      <c r="L825" s="40"/>
      <c r="M825" s="213" t="s">
        <v>1</v>
      </c>
      <c r="N825" s="214" t="s">
        <v>42</v>
      </c>
      <c r="O825" s="72"/>
      <c r="P825" s="215">
        <f>O825*H825</f>
        <v>0</v>
      </c>
      <c r="Q825" s="215">
        <v>0</v>
      </c>
      <c r="R825" s="215">
        <f>Q825*H825</f>
        <v>0</v>
      </c>
      <c r="S825" s="215">
        <v>0</v>
      </c>
      <c r="T825" s="216">
        <f>S825*H825</f>
        <v>0</v>
      </c>
      <c r="U825" s="35"/>
      <c r="V825" s="35"/>
      <c r="W825" s="35"/>
      <c r="X825" s="35"/>
      <c r="Y825" s="35"/>
      <c r="Z825" s="35"/>
      <c r="AA825" s="35"/>
      <c r="AB825" s="35"/>
      <c r="AC825" s="35"/>
      <c r="AD825" s="35"/>
      <c r="AE825" s="35"/>
      <c r="AR825" s="217" t="s">
        <v>308</v>
      </c>
      <c r="AT825" s="217" t="s">
        <v>203</v>
      </c>
      <c r="AU825" s="217" t="s">
        <v>88</v>
      </c>
      <c r="AY825" s="18" t="s">
        <v>201</v>
      </c>
      <c r="BE825" s="218">
        <f>IF(N825="základná",J825,0)</f>
        <v>0</v>
      </c>
      <c r="BF825" s="218">
        <f>IF(N825="znížená",J825,0)</f>
        <v>0</v>
      </c>
      <c r="BG825" s="218">
        <f>IF(N825="zákl. prenesená",J825,0)</f>
        <v>0</v>
      </c>
      <c r="BH825" s="218">
        <f>IF(N825="zníž. prenesená",J825,0)</f>
        <v>0</v>
      </c>
      <c r="BI825" s="218">
        <f>IF(N825="nulová",J825,0)</f>
        <v>0</v>
      </c>
      <c r="BJ825" s="18" t="s">
        <v>88</v>
      </c>
      <c r="BK825" s="218">
        <f>ROUND(I825*H825,2)</f>
        <v>0</v>
      </c>
      <c r="BL825" s="18" t="s">
        <v>308</v>
      </c>
      <c r="BM825" s="217" t="s">
        <v>1121</v>
      </c>
    </row>
    <row r="826" spans="1:65" s="13" customFormat="1">
      <c r="B826" s="219"/>
      <c r="C826" s="220"/>
      <c r="D826" s="221" t="s">
        <v>209</v>
      </c>
      <c r="E826" s="222" t="s">
        <v>1</v>
      </c>
      <c r="F826" s="223" t="s">
        <v>1122</v>
      </c>
      <c r="G826" s="220"/>
      <c r="H826" s="224">
        <v>508.88900000000001</v>
      </c>
      <c r="I826" s="225"/>
      <c r="J826" s="220"/>
      <c r="K826" s="220"/>
      <c r="L826" s="226"/>
      <c r="M826" s="227"/>
      <c r="N826" s="228"/>
      <c r="O826" s="228"/>
      <c r="P826" s="228"/>
      <c r="Q826" s="228"/>
      <c r="R826" s="228"/>
      <c r="S826" s="228"/>
      <c r="T826" s="229"/>
      <c r="AT826" s="230" t="s">
        <v>209</v>
      </c>
      <c r="AU826" s="230" t="s">
        <v>88</v>
      </c>
      <c r="AV826" s="13" t="s">
        <v>88</v>
      </c>
      <c r="AW826" s="13" t="s">
        <v>31</v>
      </c>
      <c r="AX826" s="13" t="s">
        <v>76</v>
      </c>
      <c r="AY826" s="230" t="s">
        <v>201</v>
      </c>
    </row>
    <row r="827" spans="1:65" s="13" customFormat="1">
      <c r="B827" s="219"/>
      <c r="C827" s="220"/>
      <c r="D827" s="221" t="s">
        <v>209</v>
      </c>
      <c r="E827" s="222" t="s">
        <v>1</v>
      </c>
      <c r="F827" s="223" t="s">
        <v>1123</v>
      </c>
      <c r="G827" s="220"/>
      <c r="H827" s="224">
        <v>1.111</v>
      </c>
      <c r="I827" s="225"/>
      <c r="J827" s="220"/>
      <c r="K827" s="220"/>
      <c r="L827" s="226"/>
      <c r="M827" s="227"/>
      <c r="N827" s="228"/>
      <c r="O827" s="228"/>
      <c r="P827" s="228"/>
      <c r="Q827" s="228"/>
      <c r="R827" s="228"/>
      <c r="S827" s="228"/>
      <c r="T827" s="229"/>
      <c r="AT827" s="230" t="s">
        <v>209</v>
      </c>
      <c r="AU827" s="230" t="s">
        <v>88</v>
      </c>
      <c r="AV827" s="13" t="s">
        <v>88</v>
      </c>
      <c r="AW827" s="13" t="s">
        <v>31</v>
      </c>
      <c r="AX827" s="13" t="s">
        <v>76</v>
      </c>
      <c r="AY827" s="230" t="s">
        <v>201</v>
      </c>
    </row>
    <row r="828" spans="1:65" s="14" customFormat="1">
      <c r="B828" s="231"/>
      <c r="C828" s="232"/>
      <c r="D828" s="221" t="s">
        <v>209</v>
      </c>
      <c r="E828" s="233" t="s">
        <v>1</v>
      </c>
      <c r="F828" s="234" t="s">
        <v>232</v>
      </c>
      <c r="G828" s="232"/>
      <c r="H828" s="235">
        <v>510</v>
      </c>
      <c r="I828" s="236"/>
      <c r="J828" s="232"/>
      <c r="K828" s="232"/>
      <c r="L828" s="237"/>
      <c r="M828" s="238"/>
      <c r="N828" s="239"/>
      <c r="O828" s="239"/>
      <c r="P828" s="239"/>
      <c r="Q828" s="239"/>
      <c r="R828" s="239"/>
      <c r="S828" s="239"/>
      <c r="T828" s="240"/>
      <c r="AT828" s="241" t="s">
        <v>209</v>
      </c>
      <c r="AU828" s="241" t="s">
        <v>88</v>
      </c>
      <c r="AV828" s="14" t="s">
        <v>207</v>
      </c>
      <c r="AW828" s="14" t="s">
        <v>31</v>
      </c>
      <c r="AX828" s="14" t="s">
        <v>83</v>
      </c>
      <c r="AY828" s="241" t="s">
        <v>201</v>
      </c>
    </row>
    <row r="829" spans="1:65" s="2" customFormat="1" ht="28.5" customHeight="1">
      <c r="A829" s="35"/>
      <c r="B829" s="36"/>
      <c r="C829" s="253" t="s">
        <v>1124</v>
      </c>
      <c r="D829" s="253" t="s">
        <v>585</v>
      </c>
      <c r="E829" s="254" t="s">
        <v>1114</v>
      </c>
      <c r="F829" s="255" t="s">
        <v>1115</v>
      </c>
      <c r="G829" s="256" t="s">
        <v>618</v>
      </c>
      <c r="H829" s="257">
        <v>561</v>
      </c>
      <c r="I829" s="258"/>
      <c r="J829" s="259">
        <f>ROUND(I829*H829,2)</f>
        <v>0</v>
      </c>
      <c r="K829" s="260"/>
      <c r="L829" s="261"/>
      <c r="M829" s="262" t="s">
        <v>1</v>
      </c>
      <c r="N829" s="263" t="s">
        <v>42</v>
      </c>
      <c r="O829" s="72"/>
      <c r="P829" s="215">
        <f>O829*H829</f>
        <v>0</v>
      </c>
      <c r="Q829" s="215">
        <v>1.17E-3</v>
      </c>
      <c r="R829" s="215">
        <f>Q829*H829</f>
        <v>0.65637000000000001</v>
      </c>
      <c r="S829" s="215">
        <v>0</v>
      </c>
      <c r="T829" s="216">
        <f>S829*H829</f>
        <v>0</v>
      </c>
      <c r="U829" s="35"/>
      <c r="V829" s="35"/>
      <c r="W829" s="35"/>
      <c r="X829" s="35"/>
      <c r="Y829" s="35"/>
      <c r="Z829" s="35"/>
      <c r="AA829" s="35"/>
      <c r="AB829" s="35"/>
      <c r="AC829" s="35"/>
      <c r="AD829" s="35"/>
      <c r="AE829" s="35"/>
      <c r="AR829" s="217" t="s">
        <v>426</v>
      </c>
      <c r="AT829" s="217" t="s">
        <v>585</v>
      </c>
      <c r="AU829" s="217" t="s">
        <v>88</v>
      </c>
      <c r="AY829" s="18" t="s">
        <v>201</v>
      </c>
      <c r="BE829" s="218">
        <f>IF(N829="základná",J829,0)</f>
        <v>0</v>
      </c>
      <c r="BF829" s="218">
        <f>IF(N829="znížená",J829,0)</f>
        <v>0</v>
      </c>
      <c r="BG829" s="218">
        <f>IF(N829="zákl. prenesená",J829,0)</f>
        <v>0</v>
      </c>
      <c r="BH829" s="218">
        <f>IF(N829="zníž. prenesená",J829,0)</f>
        <v>0</v>
      </c>
      <c r="BI829" s="218">
        <f>IF(N829="nulová",J829,0)</f>
        <v>0</v>
      </c>
      <c r="BJ829" s="18" t="s">
        <v>88</v>
      </c>
      <c r="BK829" s="218">
        <f>ROUND(I829*H829,2)</f>
        <v>0</v>
      </c>
      <c r="BL829" s="18" t="s">
        <v>308</v>
      </c>
      <c r="BM829" s="217" t="s">
        <v>1125</v>
      </c>
    </row>
    <row r="830" spans="1:65" s="13" customFormat="1">
      <c r="B830" s="219"/>
      <c r="C830" s="220"/>
      <c r="D830" s="221" t="s">
        <v>209</v>
      </c>
      <c r="E830" s="222" t="s">
        <v>1</v>
      </c>
      <c r="F830" s="223" t="s">
        <v>1126</v>
      </c>
      <c r="G830" s="220"/>
      <c r="H830" s="224">
        <v>561</v>
      </c>
      <c r="I830" s="225"/>
      <c r="J830" s="220"/>
      <c r="K830" s="220"/>
      <c r="L830" s="226"/>
      <c r="M830" s="227"/>
      <c r="N830" s="228"/>
      <c r="O830" s="228"/>
      <c r="P830" s="228"/>
      <c r="Q830" s="228"/>
      <c r="R830" s="228"/>
      <c r="S830" s="228"/>
      <c r="T830" s="229"/>
      <c r="AT830" s="230" t="s">
        <v>209</v>
      </c>
      <c r="AU830" s="230" t="s">
        <v>88</v>
      </c>
      <c r="AV830" s="13" t="s">
        <v>88</v>
      </c>
      <c r="AW830" s="13" t="s">
        <v>31</v>
      </c>
      <c r="AX830" s="13" t="s">
        <v>83</v>
      </c>
      <c r="AY830" s="230" t="s">
        <v>201</v>
      </c>
    </row>
    <row r="831" spans="1:65" s="2" customFormat="1" ht="48.75" customHeight="1">
      <c r="A831" s="35"/>
      <c r="B831" s="36"/>
      <c r="C831" s="205" t="s">
        <v>1127</v>
      </c>
      <c r="D831" s="205" t="s">
        <v>203</v>
      </c>
      <c r="E831" s="206" t="s">
        <v>1128</v>
      </c>
      <c r="F831" s="207" t="s">
        <v>1129</v>
      </c>
      <c r="G831" s="208" t="s">
        <v>206</v>
      </c>
      <c r="H831" s="209">
        <v>21.28</v>
      </c>
      <c r="I831" s="210"/>
      <c r="J831" s="211">
        <f>ROUND(I831*H831,2)</f>
        <v>0</v>
      </c>
      <c r="K831" s="212"/>
      <c r="L831" s="40"/>
      <c r="M831" s="213" t="s">
        <v>1</v>
      </c>
      <c r="N831" s="214" t="s">
        <v>42</v>
      </c>
      <c r="O831" s="72"/>
      <c r="P831" s="215">
        <f>O831*H831</f>
        <v>0</v>
      </c>
      <c r="Q831" s="215">
        <v>2.3099999999999999E-2</v>
      </c>
      <c r="R831" s="215">
        <f>Q831*H831</f>
        <v>0.491568</v>
      </c>
      <c r="S831" s="215">
        <v>0</v>
      </c>
      <c r="T831" s="216">
        <f>S831*H831</f>
        <v>0</v>
      </c>
      <c r="U831" s="35"/>
      <c r="V831" s="35"/>
      <c r="W831" s="35"/>
      <c r="X831" s="35"/>
      <c r="Y831" s="35"/>
      <c r="Z831" s="35"/>
      <c r="AA831" s="35"/>
      <c r="AB831" s="35"/>
      <c r="AC831" s="35"/>
      <c r="AD831" s="35"/>
      <c r="AE831" s="35"/>
      <c r="AR831" s="217" t="s">
        <v>308</v>
      </c>
      <c r="AT831" s="217" t="s">
        <v>203</v>
      </c>
      <c r="AU831" s="217" t="s">
        <v>88</v>
      </c>
      <c r="AY831" s="18" t="s">
        <v>201</v>
      </c>
      <c r="BE831" s="218">
        <f>IF(N831="základná",J831,0)</f>
        <v>0</v>
      </c>
      <c r="BF831" s="218">
        <f>IF(N831="znížená",J831,0)</f>
        <v>0</v>
      </c>
      <c r="BG831" s="218">
        <f>IF(N831="zákl. prenesená",J831,0)</f>
        <v>0</v>
      </c>
      <c r="BH831" s="218">
        <f>IF(N831="zníž. prenesená",J831,0)</f>
        <v>0</v>
      </c>
      <c r="BI831" s="218">
        <f>IF(N831="nulová",J831,0)</f>
        <v>0</v>
      </c>
      <c r="BJ831" s="18" t="s">
        <v>88</v>
      </c>
      <c r="BK831" s="218">
        <f>ROUND(I831*H831,2)</f>
        <v>0</v>
      </c>
      <c r="BL831" s="18" t="s">
        <v>308</v>
      </c>
      <c r="BM831" s="217" t="s">
        <v>1130</v>
      </c>
    </row>
    <row r="832" spans="1:65" s="13" customFormat="1">
      <c r="B832" s="219"/>
      <c r="C832" s="220"/>
      <c r="D832" s="221" t="s">
        <v>209</v>
      </c>
      <c r="E832" s="222" t="s">
        <v>1</v>
      </c>
      <c r="F832" s="223" t="s">
        <v>1131</v>
      </c>
      <c r="G832" s="220"/>
      <c r="H832" s="224">
        <v>16.739999999999998</v>
      </c>
      <c r="I832" s="225"/>
      <c r="J832" s="220"/>
      <c r="K832" s="220"/>
      <c r="L832" s="226"/>
      <c r="M832" s="227"/>
      <c r="N832" s="228"/>
      <c r="O832" s="228"/>
      <c r="P832" s="228"/>
      <c r="Q832" s="228"/>
      <c r="R832" s="228"/>
      <c r="S832" s="228"/>
      <c r="T832" s="229"/>
      <c r="AT832" s="230" t="s">
        <v>209</v>
      </c>
      <c r="AU832" s="230" t="s">
        <v>88</v>
      </c>
      <c r="AV832" s="13" t="s">
        <v>88</v>
      </c>
      <c r="AW832" s="13" t="s">
        <v>31</v>
      </c>
      <c r="AX832" s="13" t="s">
        <v>76</v>
      </c>
      <c r="AY832" s="230" t="s">
        <v>201</v>
      </c>
    </row>
    <row r="833" spans="1:65" s="13" customFormat="1">
      <c r="B833" s="219"/>
      <c r="C833" s="220"/>
      <c r="D833" s="221" t="s">
        <v>209</v>
      </c>
      <c r="E833" s="222" t="s">
        <v>1</v>
      </c>
      <c r="F833" s="223" t="s">
        <v>1132</v>
      </c>
      <c r="G833" s="220"/>
      <c r="H833" s="224">
        <v>1.323</v>
      </c>
      <c r="I833" s="225"/>
      <c r="J833" s="220"/>
      <c r="K833" s="220"/>
      <c r="L833" s="226"/>
      <c r="M833" s="227"/>
      <c r="N833" s="228"/>
      <c r="O833" s="228"/>
      <c r="P833" s="228"/>
      <c r="Q833" s="228"/>
      <c r="R833" s="228"/>
      <c r="S833" s="228"/>
      <c r="T833" s="229"/>
      <c r="AT833" s="230" t="s">
        <v>209</v>
      </c>
      <c r="AU833" s="230" t="s">
        <v>88</v>
      </c>
      <c r="AV833" s="13" t="s">
        <v>88</v>
      </c>
      <c r="AW833" s="13" t="s">
        <v>31</v>
      </c>
      <c r="AX833" s="13" t="s">
        <v>76</v>
      </c>
      <c r="AY833" s="230" t="s">
        <v>201</v>
      </c>
    </row>
    <row r="834" spans="1:65" s="13" customFormat="1">
      <c r="B834" s="219"/>
      <c r="C834" s="220"/>
      <c r="D834" s="221" t="s">
        <v>209</v>
      </c>
      <c r="E834" s="222" t="s">
        <v>1</v>
      </c>
      <c r="F834" s="223" t="s">
        <v>1133</v>
      </c>
      <c r="G834" s="220"/>
      <c r="H834" s="224">
        <v>3.2090000000000001</v>
      </c>
      <c r="I834" s="225"/>
      <c r="J834" s="220"/>
      <c r="K834" s="220"/>
      <c r="L834" s="226"/>
      <c r="M834" s="227"/>
      <c r="N834" s="228"/>
      <c r="O834" s="228"/>
      <c r="P834" s="228"/>
      <c r="Q834" s="228"/>
      <c r="R834" s="228"/>
      <c r="S834" s="228"/>
      <c r="T834" s="229"/>
      <c r="AT834" s="230" t="s">
        <v>209</v>
      </c>
      <c r="AU834" s="230" t="s">
        <v>88</v>
      </c>
      <c r="AV834" s="13" t="s">
        <v>88</v>
      </c>
      <c r="AW834" s="13" t="s">
        <v>31</v>
      </c>
      <c r="AX834" s="13" t="s">
        <v>76</v>
      </c>
      <c r="AY834" s="230" t="s">
        <v>201</v>
      </c>
    </row>
    <row r="835" spans="1:65" s="15" customFormat="1">
      <c r="B835" s="242"/>
      <c r="C835" s="243"/>
      <c r="D835" s="221" t="s">
        <v>209</v>
      </c>
      <c r="E835" s="244" t="s">
        <v>1</v>
      </c>
      <c r="F835" s="245" t="s">
        <v>240</v>
      </c>
      <c r="G835" s="243"/>
      <c r="H835" s="246">
        <v>21.271999999999998</v>
      </c>
      <c r="I835" s="247"/>
      <c r="J835" s="243"/>
      <c r="K835" s="243"/>
      <c r="L835" s="248"/>
      <c r="M835" s="249"/>
      <c r="N835" s="250"/>
      <c r="O835" s="250"/>
      <c r="P835" s="250"/>
      <c r="Q835" s="250"/>
      <c r="R835" s="250"/>
      <c r="S835" s="250"/>
      <c r="T835" s="251"/>
      <c r="AT835" s="252" t="s">
        <v>209</v>
      </c>
      <c r="AU835" s="252" t="s">
        <v>88</v>
      </c>
      <c r="AV835" s="15" t="s">
        <v>219</v>
      </c>
      <c r="AW835" s="15" t="s">
        <v>31</v>
      </c>
      <c r="AX835" s="15" t="s">
        <v>76</v>
      </c>
      <c r="AY835" s="252" t="s">
        <v>201</v>
      </c>
    </row>
    <row r="836" spans="1:65" s="13" customFormat="1">
      <c r="B836" s="219"/>
      <c r="C836" s="220"/>
      <c r="D836" s="221" t="s">
        <v>209</v>
      </c>
      <c r="E836" s="222" t="s">
        <v>1</v>
      </c>
      <c r="F836" s="223" t="s">
        <v>361</v>
      </c>
      <c r="G836" s="220"/>
      <c r="H836" s="224">
        <v>8.0000000000000002E-3</v>
      </c>
      <c r="I836" s="225"/>
      <c r="J836" s="220"/>
      <c r="K836" s="220"/>
      <c r="L836" s="226"/>
      <c r="M836" s="227"/>
      <c r="N836" s="228"/>
      <c r="O836" s="228"/>
      <c r="P836" s="228"/>
      <c r="Q836" s="228"/>
      <c r="R836" s="228"/>
      <c r="S836" s="228"/>
      <c r="T836" s="229"/>
      <c r="AT836" s="230" t="s">
        <v>209</v>
      </c>
      <c r="AU836" s="230" t="s">
        <v>88</v>
      </c>
      <c r="AV836" s="13" t="s">
        <v>88</v>
      </c>
      <c r="AW836" s="13" t="s">
        <v>31</v>
      </c>
      <c r="AX836" s="13" t="s">
        <v>76</v>
      </c>
      <c r="AY836" s="230" t="s">
        <v>201</v>
      </c>
    </row>
    <row r="837" spans="1:65" s="14" customFormat="1">
      <c r="B837" s="231"/>
      <c r="C837" s="232"/>
      <c r="D837" s="221" t="s">
        <v>209</v>
      </c>
      <c r="E837" s="233" t="s">
        <v>1</v>
      </c>
      <c r="F837" s="234" t="s">
        <v>232</v>
      </c>
      <c r="G837" s="232"/>
      <c r="H837" s="235">
        <v>21.28</v>
      </c>
      <c r="I837" s="236"/>
      <c r="J837" s="232"/>
      <c r="K837" s="232"/>
      <c r="L837" s="237"/>
      <c r="M837" s="238"/>
      <c r="N837" s="239"/>
      <c r="O837" s="239"/>
      <c r="P837" s="239"/>
      <c r="Q837" s="239"/>
      <c r="R837" s="239"/>
      <c r="S837" s="239"/>
      <c r="T837" s="240"/>
      <c r="AT837" s="241" t="s">
        <v>209</v>
      </c>
      <c r="AU837" s="241" t="s">
        <v>88</v>
      </c>
      <c r="AV837" s="14" t="s">
        <v>207</v>
      </c>
      <c r="AW837" s="14" t="s">
        <v>31</v>
      </c>
      <c r="AX837" s="14" t="s">
        <v>83</v>
      </c>
      <c r="AY837" s="241" t="s">
        <v>201</v>
      </c>
    </row>
    <row r="838" spans="1:65" s="2" customFormat="1" ht="28.5" customHeight="1">
      <c r="A838" s="35"/>
      <c r="B838" s="36"/>
      <c r="C838" s="205" t="s">
        <v>1134</v>
      </c>
      <c r="D838" s="205" t="s">
        <v>203</v>
      </c>
      <c r="E838" s="206" t="s">
        <v>1135</v>
      </c>
      <c r="F838" s="207" t="s">
        <v>1136</v>
      </c>
      <c r="G838" s="208" t="s">
        <v>329</v>
      </c>
      <c r="H838" s="209">
        <v>17.007999999999999</v>
      </c>
      <c r="I838" s="210"/>
      <c r="J838" s="211">
        <f>ROUND(I838*H838,2)</f>
        <v>0</v>
      </c>
      <c r="K838" s="212"/>
      <c r="L838" s="40"/>
      <c r="M838" s="213" t="s">
        <v>1</v>
      </c>
      <c r="N838" s="214" t="s">
        <v>42</v>
      </c>
      <c r="O838" s="72"/>
      <c r="P838" s="215">
        <f>O838*H838</f>
        <v>0</v>
      </c>
      <c r="Q838" s="215">
        <v>0</v>
      </c>
      <c r="R838" s="215">
        <f>Q838*H838</f>
        <v>0</v>
      </c>
      <c r="S838" s="215">
        <v>0</v>
      </c>
      <c r="T838" s="216">
        <f>S838*H838</f>
        <v>0</v>
      </c>
      <c r="U838" s="35"/>
      <c r="V838" s="35"/>
      <c r="W838" s="35"/>
      <c r="X838" s="35"/>
      <c r="Y838" s="35"/>
      <c r="Z838" s="35"/>
      <c r="AA838" s="35"/>
      <c r="AB838" s="35"/>
      <c r="AC838" s="35"/>
      <c r="AD838" s="35"/>
      <c r="AE838" s="35"/>
      <c r="AR838" s="217" t="s">
        <v>308</v>
      </c>
      <c r="AT838" s="217" t="s">
        <v>203</v>
      </c>
      <c r="AU838" s="217" t="s">
        <v>88</v>
      </c>
      <c r="AY838" s="18" t="s">
        <v>201</v>
      </c>
      <c r="BE838" s="218">
        <f>IF(N838="základná",J838,0)</f>
        <v>0</v>
      </c>
      <c r="BF838" s="218">
        <f>IF(N838="znížená",J838,0)</f>
        <v>0</v>
      </c>
      <c r="BG838" s="218">
        <f>IF(N838="zákl. prenesená",J838,0)</f>
        <v>0</v>
      </c>
      <c r="BH838" s="218">
        <f>IF(N838="zníž. prenesená",J838,0)</f>
        <v>0</v>
      </c>
      <c r="BI838" s="218">
        <f>IF(N838="nulová",J838,0)</f>
        <v>0</v>
      </c>
      <c r="BJ838" s="18" t="s">
        <v>88</v>
      </c>
      <c r="BK838" s="218">
        <f>ROUND(I838*H838,2)</f>
        <v>0</v>
      </c>
      <c r="BL838" s="18" t="s">
        <v>308</v>
      </c>
      <c r="BM838" s="217" t="s">
        <v>1137</v>
      </c>
    </row>
    <row r="839" spans="1:65" s="12" customFormat="1" ht="22.9" customHeight="1">
      <c r="B839" s="189"/>
      <c r="C839" s="190"/>
      <c r="D839" s="191" t="s">
        <v>75</v>
      </c>
      <c r="E839" s="203" t="s">
        <v>1138</v>
      </c>
      <c r="F839" s="203" t="s">
        <v>1139</v>
      </c>
      <c r="G839" s="190"/>
      <c r="H839" s="190"/>
      <c r="I839" s="193"/>
      <c r="J839" s="204">
        <f>BK839</f>
        <v>0</v>
      </c>
      <c r="K839" s="190"/>
      <c r="L839" s="195"/>
      <c r="M839" s="196"/>
      <c r="N839" s="197"/>
      <c r="O839" s="197"/>
      <c r="P839" s="198">
        <f>SUM(P840:P893)</f>
        <v>0</v>
      </c>
      <c r="Q839" s="197"/>
      <c r="R839" s="198">
        <f>SUM(R840:R893)</f>
        <v>6.5991290000000022</v>
      </c>
      <c r="S839" s="197"/>
      <c r="T839" s="199">
        <f>SUM(T840:T893)</f>
        <v>0</v>
      </c>
      <c r="AR839" s="200" t="s">
        <v>88</v>
      </c>
      <c r="AT839" s="201" t="s">
        <v>75</v>
      </c>
      <c r="AU839" s="201" t="s">
        <v>83</v>
      </c>
      <c r="AY839" s="200" t="s">
        <v>201</v>
      </c>
      <c r="BK839" s="202">
        <f>SUM(BK840:BK893)</f>
        <v>0</v>
      </c>
    </row>
    <row r="840" spans="1:65" s="2" customFormat="1" ht="43.5" customHeight="1">
      <c r="A840" s="35"/>
      <c r="B840" s="36"/>
      <c r="C840" s="205" t="s">
        <v>1140</v>
      </c>
      <c r="D840" s="205" t="s">
        <v>203</v>
      </c>
      <c r="E840" s="206" t="s">
        <v>1141</v>
      </c>
      <c r="F840" s="207" t="s">
        <v>1142</v>
      </c>
      <c r="G840" s="208" t="s">
        <v>276</v>
      </c>
      <c r="H840" s="209">
        <v>0.9</v>
      </c>
      <c r="I840" s="210"/>
      <c r="J840" s="211">
        <f>ROUND(I840*H840,2)</f>
        <v>0</v>
      </c>
      <c r="K840" s="212"/>
      <c r="L840" s="40"/>
      <c r="M840" s="213" t="s">
        <v>1</v>
      </c>
      <c r="N840" s="214" t="s">
        <v>42</v>
      </c>
      <c r="O840" s="72"/>
      <c r="P840" s="215">
        <f>O840*H840</f>
        <v>0</v>
      </c>
      <c r="Q840" s="215">
        <v>3.1150000000000001E-2</v>
      </c>
      <c r="R840" s="215">
        <f>Q840*H840</f>
        <v>2.8035000000000001E-2</v>
      </c>
      <c r="S840" s="215">
        <v>0</v>
      </c>
      <c r="T840" s="216">
        <f>S840*H840</f>
        <v>0</v>
      </c>
      <c r="U840" s="35"/>
      <c r="V840" s="35"/>
      <c r="W840" s="35"/>
      <c r="X840" s="35"/>
      <c r="Y840" s="35"/>
      <c r="Z840" s="35"/>
      <c r="AA840" s="35"/>
      <c r="AB840" s="35"/>
      <c r="AC840" s="35"/>
      <c r="AD840" s="35"/>
      <c r="AE840" s="35"/>
      <c r="AR840" s="217" t="s">
        <v>308</v>
      </c>
      <c r="AT840" s="217" t="s">
        <v>203</v>
      </c>
      <c r="AU840" s="217" t="s">
        <v>88</v>
      </c>
      <c r="AY840" s="18" t="s">
        <v>201</v>
      </c>
      <c r="BE840" s="218">
        <f>IF(N840="základná",J840,0)</f>
        <v>0</v>
      </c>
      <c r="BF840" s="218">
        <f>IF(N840="znížená",J840,0)</f>
        <v>0</v>
      </c>
      <c r="BG840" s="218">
        <f>IF(N840="zákl. prenesená",J840,0)</f>
        <v>0</v>
      </c>
      <c r="BH840" s="218">
        <f>IF(N840="zníž. prenesená",J840,0)</f>
        <v>0</v>
      </c>
      <c r="BI840" s="218">
        <f>IF(N840="nulová",J840,0)</f>
        <v>0</v>
      </c>
      <c r="BJ840" s="18" t="s">
        <v>88</v>
      </c>
      <c r="BK840" s="218">
        <f>ROUND(I840*H840,2)</f>
        <v>0</v>
      </c>
      <c r="BL840" s="18" t="s">
        <v>308</v>
      </c>
      <c r="BM840" s="217" t="s">
        <v>1143</v>
      </c>
    </row>
    <row r="841" spans="1:65" s="13" customFormat="1">
      <c r="B841" s="219"/>
      <c r="C841" s="220"/>
      <c r="D841" s="221" t="s">
        <v>209</v>
      </c>
      <c r="E841" s="222" t="s">
        <v>1</v>
      </c>
      <c r="F841" s="223" t="s">
        <v>1144</v>
      </c>
      <c r="G841" s="220"/>
      <c r="H841" s="224">
        <v>0.88</v>
      </c>
      <c r="I841" s="225"/>
      <c r="J841" s="220"/>
      <c r="K841" s="220"/>
      <c r="L841" s="226"/>
      <c r="M841" s="227"/>
      <c r="N841" s="228"/>
      <c r="O841" s="228"/>
      <c r="P841" s="228"/>
      <c r="Q841" s="228"/>
      <c r="R841" s="228"/>
      <c r="S841" s="228"/>
      <c r="T841" s="229"/>
      <c r="AT841" s="230" t="s">
        <v>209</v>
      </c>
      <c r="AU841" s="230" t="s">
        <v>88</v>
      </c>
      <c r="AV841" s="13" t="s">
        <v>88</v>
      </c>
      <c r="AW841" s="13" t="s">
        <v>31</v>
      </c>
      <c r="AX841" s="13" t="s">
        <v>76</v>
      </c>
      <c r="AY841" s="230" t="s">
        <v>201</v>
      </c>
    </row>
    <row r="842" spans="1:65" s="13" customFormat="1">
      <c r="B842" s="219"/>
      <c r="C842" s="220"/>
      <c r="D842" s="221" t="s">
        <v>209</v>
      </c>
      <c r="E842" s="222" t="s">
        <v>1</v>
      </c>
      <c r="F842" s="223" t="s">
        <v>610</v>
      </c>
      <c r="G842" s="220"/>
      <c r="H842" s="224">
        <v>0.02</v>
      </c>
      <c r="I842" s="225"/>
      <c r="J842" s="220"/>
      <c r="K842" s="220"/>
      <c r="L842" s="226"/>
      <c r="M842" s="227"/>
      <c r="N842" s="228"/>
      <c r="O842" s="228"/>
      <c r="P842" s="228"/>
      <c r="Q842" s="228"/>
      <c r="R842" s="228"/>
      <c r="S842" s="228"/>
      <c r="T842" s="229"/>
      <c r="AT842" s="230" t="s">
        <v>209</v>
      </c>
      <c r="AU842" s="230" t="s">
        <v>88</v>
      </c>
      <c r="AV842" s="13" t="s">
        <v>88</v>
      </c>
      <c r="AW842" s="13" t="s">
        <v>31</v>
      </c>
      <c r="AX842" s="13" t="s">
        <v>76</v>
      </c>
      <c r="AY842" s="230" t="s">
        <v>201</v>
      </c>
    </row>
    <row r="843" spans="1:65" s="14" customFormat="1">
      <c r="B843" s="231"/>
      <c r="C843" s="232"/>
      <c r="D843" s="221" t="s">
        <v>209</v>
      </c>
      <c r="E843" s="233" t="s">
        <v>1</v>
      </c>
      <c r="F843" s="234" t="s">
        <v>232</v>
      </c>
      <c r="G843" s="232"/>
      <c r="H843" s="235">
        <v>0.9</v>
      </c>
      <c r="I843" s="236"/>
      <c r="J843" s="232"/>
      <c r="K843" s="232"/>
      <c r="L843" s="237"/>
      <c r="M843" s="238"/>
      <c r="N843" s="239"/>
      <c r="O843" s="239"/>
      <c r="P843" s="239"/>
      <c r="Q843" s="239"/>
      <c r="R843" s="239"/>
      <c r="S843" s="239"/>
      <c r="T843" s="240"/>
      <c r="AT843" s="241" t="s">
        <v>209</v>
      </c>
      <c r="AU843" s="241" t="s">
        <v>88</v>
      </c>
      <c r="AV843" s="14" t="s">
        <v>207</v>
      </c>
      <c r="AW843" s="14" t="s">
        <v>31</v>
      </c>
      <c r="AX843" s="14" t="s">
        <v>83</v>
      </c>
      <c r="AY843" s="241" t="s">
        <v>201</v>
      </c>
    </row>
    <row r="844" spans="1:65" s="2" customFormat="1" ht="26.25" customHeight="1">
      <c r="A844" s="35"/>
      <c r="B844" s="36"/>
      <c r="C844" s="205" t="s">
        <v>1145</v>
      </c>
      <c r="D844" s="205" t="s">
        <v>203</v>
      </c>
      <c r="E844" s="206" t="s">
        <v>1146</v>
      </c>
      <c r="F844" s="207" t="s">
        <v>1147</v>
      </c>
      <c r="G844" s="208" t="s">
        <v>276</v>
      </c>
      <c r="H844" s="209">
        <v>16.3</v>
      </c>
      <c r="I844" s="210"/>
      <c r="J844" s="211">
        <f>ROUND(I844*H844,2)</f>
        <v>0</v>
      </c>
      <c r="K844" s="212"/>
      <c r="L844" s="40"/>
      <c r="M844" s="213" t="s">
        <v>1</v>
      </c>
      <c r="N844" s="214" t="s">
        <v>42</v>
      </c>
      <c r="O844" s="72"/>
      <c r="P844" s="215">
        <f>O844*H844</f>
        <v>0</v>
      </c>
      <c r="Q844" s="215">
        <v>2.632E-2</v>
      </c>
      <c r="R844" s="215">
        <f>Q844*H844</f>
        <v>0.42901600000000001</v>
      </c>
      <c r="S844" s="215">
        <v>0</v>
      </c>
      <c r="T844" s="216">
        <f>S844*H844</f>
        <v>0</v>
      </c>
      <c r="U844" s="35"/>
      <c r="V844" s="35"/>
      <c r="W844" s="35"/>
      <c r="X844" s="35"/>
      <c r="Y844" s="35"/>
      <c r="Z844" s="35"/>
      <c r="AA844" s="35"/>
      <c r="AB844" s="35"/>
      <c r="AC844" s="35"/>
      <c r="AD844" s="35"/>
      <c r="AE844" s="35"/>
      <c r="AR844" s="217" t="s">
        <v>308</v>
      </c>
      <c r="AT844" s="217" t="s">
        <v>203</v>
      </c>
      <c r="AU844" s="217" t="s">
        <v>88</v>
      </c>
      <c r="AY844" s="18" t="s">
        <v>201</v>
      </c>
      <c r="BE844" s="218">
        <f>IF(N844="základná",J844,0)</f>
        <v>0</v>
      </c>
      <c r="BF844" s="218">
        <f>IF(N844="znížená",J844,0)</f>
        <v>0</v>
      </c>
      <c r="BG844" s="218">
        <f>IF(N844="zákl. prenesená",J844,0)</f>
        <v>0</v>
      </c>
      <c r="BH844" s="218">
        <f>IF(N844="zníž. prenesená",J844,0)</f>
        <v>0</v>
      </c>
      <c r="BI844" s="218">
        <f>IF(N844="nulová",J844,0)</f>
        <v>0</v>
      </c>
      <c r="BJ844" s="18" t="s">
        <v>88</v>
      </c>
      <c r="BK844" s="218">
        <f>ROUND(I844*H844,2)</f>
        <v>0</v>
      </c>
      <c r="BL844" s="18" t="s">
        <v>308</v>
      </c>
      <c r="BM844" s="217" t="s">
        <v>1148</v>
      </c>
    </row>
    <row r="845" spans="1:65" s="13" customFormat="1">
      <c r="B845" s="219"/>
      <c r="C845" s="220"/>
      <c r="D845" s="221" t="s">
        <v>209</v>
      </c>
      <c r="E845" s="222" t="s">
        <v>1</v>
      </c>
      <c r="F845" s="223" t="s">
        <v>1149</v>
      </c>
      <c r="G845" s="220"/>
      <c r="H845" s="224">
        <v>19.215</v>
      </c>
      <c r="I845" s="225"/>
      <c r="J845" s="220"/>
      <c r="K845" s="220"/>
      <c r="L845" s="226"/>
      <c r="M845" s="227"/>
      <c r="N845" s="228"/>
      <c r="O845" s="228"/>
      <c r="P845" s="228"/>
      <c r="Q845" s="228"/>
      <c r="R845" s="228"/>
      <c r="S845" s="228"/>
      <c r="T845" s="229"/>
      <c r="AT845" s="230" t="s">
        <v>209</v>
      </c>
      <c r="AU845" s="230" t="s">
        <v>88</v>
      </c>
      <c r="AV845" s="13" t="s">
        <v>88</v>
      </c>
      <c r="AW845" s="13" t="s">
        <v>31</v>
      </c>
      <c r="AX845" s="13" t="s">
        <v>76</v>
      </c>
      <c r="AY845" s="230" t="s">
        <v>201</v>
      </c>
    </row>
    <row r="846" spans="1:65" s="13" customFormat="1">
      <c r="B846" s="219"/>
      <c r="C846" s="220"/>
      <c r="D846" s="221" t="s">
        <v>209</v>
      </c>
      <c r="E846" s="222" t="s">
        <v>1</v>
      </c>
      <c r="F846" s="223" t="s">
        <v>1150</v>
      </c>
      <c r="G846" s="220"/>
      <c r="H846" s="224">
        <v>-2.911</v>
      </c>
      <c r="I846" s="225"/>
      <c r="J846" s="220"/>
      <c r="K846" s="220"/>
      <c r="L846" s="226"/>
      <c r="M846" s="227"/>
      <c r="N846" s="228"/>
      <c r="O846" s="228"/>
      <c r="P846" s="228"/>
      <c r="Q846" s="228"/>
      <c r="R846" s="228"/>
      <c r="S846" s="228"/>
      <c r="T846" s="229"/>
      <c r="AT846" s="230" t="s">
        <v>209</v>
      </c>
      <c r="AU846" s="230" t="s">
        <v>88</v>
      </c>
      <c r="AV846" s="13" t="s">
        <v>88</v>
      </c>
      <c r="AW846" s="13" t="s">
        <v>31</v>
      </c>
      <c r="AX846" s="13" t="s">
        <v>76</v>
      </c>
      <c r="AY846" s="230" t="s">
        <v>201</v>
      </c>
    </row>
    <row r="847" spans="1:65" s="15" customFormat="1">
      <c r="B847" s="242"/>
      <c r="C847" s="243"/>
      <c r="D847" s="221" t="s">
        <v>209</v>
      </c>
      <c r="E847" s="244" t="s">
        <v>1</v>
      </c>
      <c r="F847" s="245" t="s">
        <v>240</v>
      </c>
      <c r="G847" s="243"/>
      <c r="H847" s="246">
        <v>16.303999999999998</v>
      </c>
      <c r="I847" s="247"/>
      <c r="J847" s="243"/>
      <c r="K847" s="243"/>
      <c r="L847" s="248"/>
      <c r="M847" s="249"/>
      <c r="N847" s="250"/>
      <c r="O847" s="250"/>
      <c r="P847" s="250"/>
      <c r="Q847" s="250"/>
      <c r="R847" s="250"/>
      <c r="S847" s="250"/>
      <c r="T847" s="251"/>
      <c r="AT847" s="252" t="s">
        <v>209</v>
      </c>
      <c r="AU847" s="252" t="s">
        <v>88</v>
      </c>
      <c r="AV847" s="15" t="s">
        <v>219</v>
      </c>
      <c r="AW847" s="15" t="s">
        <v>31</v>
      </c>
      <c r="AX847" s="15" t="s">
        <v>76</v>
      </c>
      <c r="AY847" s="252" t="s">
        <v>201</v>
      </c>
    </row>
    <row r="848" spans="1:65" s="13" customFormat="1">
      <c r="B848" s="219"/>
      <c r="C848" s="220"/>
      <c r="D848" s="221" t="s">
        <v>209</v>
      </c>
      <c r="E848" s="222" t="s">
        <v>1</v>
      </c>
      <c r="F848" s="223" t="s">
        <v>1151</v>
      </c>
      <c r="G848" s="220"/>
      <c r="H848" s="224">
        <v>-4.0000000000000001E-3</v>
      </c>
      <c r="I848" s="225"/>
      <c r="J848" s="220"/>
      <c r="K848" s="220"/>
      <c r="L848" s="226"/>
      <c r="M848" s="227"/>
      <c r="N848" s="228"/>
      <c r="O848" s="228"/>
      <c r="P848" s="228"/>
      <c r="Q848" s="228"/>
      <c r="R848" s="228"/>
      <c r="S848" s="228"/>
      <c r="T848" s="229"/>
      <c r="AT848" s="230" t="s">
        <v>209</v>
      </c>
      <c r="AU848" s="230" t="s">
        <v>88</v>
      </c>
      <c r="AV848" s="13" t="s">
        <v>88</v>
      </c>
      <c r="AW848" s="13" t="s">
        <v>31</v>
      </c>
      <c r="AX848" s="13" t="s">
        <v>76</v>
      </c>
      <c r="AY848" s="230" t="s">
        <v>201</v>
      </c>
    </row>
    <row r="849" spans="1:65" s="14" customFormat="1">
      <c r="B849" s="231"/>
      <c r="C849" s="232"/>
      <c r="D849" s="221" t="s">
        <v>209</v>
      </c>
      <c r="E849" s="233" t="s">
        <v>1</v>
      </c>
      <c r="F849" s="234" t="s">
        <v>232</v>
      </c>
      <c r="G849" s="232"/>
      <c r="H849" s="235">
        <v>16.3</v>
      </c>
      <c r="I849" s="236"/>
      <c r="J849" s="232"/>
      <c r="K849" s="232"/>
      <c r="L849" s="237"/>
      <c r="M849" s="238"/>
      <c r="N849" s="239"/>
      <c r="O849" s="239"/>
      <c r="P849" s="239"/>
      <c r="Q849" s="239"/>
      <c r="R849" s="239"/>
      <c r="S849" s="239"/>
      <c r="T849" s="240"/>
      <c r="AT849" s="241" t="s">
        <v>209</v>
      </c>
      <c r="AU849" s="241" t="s">
        <v>88</v>
      </c>
      <c r="AV849" s="14" t="s">
        <v>207</v>
      </c>
      <c r="AW849" s="14" t="s">
        <v>31</v>
      </c>
      <c r="AX849" s="14" t="s">
        <v>83</v>
      </c>
      <c r="AY849" s="241" t="s">
        <v>201</v>
      </c>
    </row>
    <row r="850" spans="1:65" s="2" customFormat="1" ht="29.25" customHeight="1">
      <c r="A850" s="35"/>
      <c r="B850" s="36"/>
      <c r="C850" s="205" t="s">
        <v>1152</v>
      </c>
      <c r="D850" s="205" t="s">
        <v>203</v>
      </c>
      <c r="E850" s="206" t="s">
        <v>1153</v>
      </c>
      <c r="F850" s="207" t="s">
        <v>1154</v>
      </c>
      <c r="G850" s="208" t="s">
        <v>276</v>
      </c>
      <c r="H850" s="209">
        <v>8.9</v>
      </c>
      <c r="I850" s="210"/>
      <c r="J850" s="211">
        <f>ROUND(I850*H850,2)</f>
        <v>0</v>
      </c>
      <c r="K850" s="212"/>
      <c r="L850" s="40"/>
      <c r="M850" s="213" t="s">
        <v>1</v>
      </c>
      <c r="N850" s="214" t="s">
        <v>42</v>
      </c>
      <c r="O850" s="72"/>
      <c r="P850" s="215">
        <f>O850*H850</f>
        <v>0</v>
      </c>
      <c r="Q850" s="215">
        <v>2.7019999999999999E-2</v>
      </c>
      <c r="R850" s="215">
        <f>Q850*H850</f>
        <v>0.240478</v>
      </c>
      <c r="S850" s="215">
        <v>0</v>
      </c>
      <c r="T850" s="216">
        <f>S850*H850</f>
        <v>0</v>
      </c>
      <c r="U850" s="35"/>
      <c r="V850" s="35"/>
      <c r="W850" s="35"/>
      <c r="X850" s="35"/>
      <c r="Y850" s="35"/>
      <c r="Z850" s="35"/>
      <c r="AA850" s="35"/>
      <c r="AB850" s="35"/>
      <c r="AC850" s="35"/>
      <c r="AD850" s="35"/>
      <c r="AE850" s="35"/>
      <c r="AR850" s="217" t="s">
        <v>308</v>
      </c>
      <c r="AT850" s="217" t="s">
        <v>203</v>
      </c>
      <c r="AU850" s="217" t="s">
        <v>88</v>
      </c>
      <c r="AY850" s="18" t="s">
        <v>201</v>
      </c>
      <c r="BE850" s="218">
        <f>IF(N850="základná",J850,0)</f>
        <v>0</v>
      </c>
      <c r="BF850" s="218">
        <f>IF(N850="znížená",J850,0)</f>
        <v>0</v>
      </c>
      <c r="BG850" s="218">
        <f>IF(N850="zákl. prenesená",J850,0)</f>
        <v>0</v>
      </c>
      <c r="BH850" s="218">
        <f>IF(N850="zníž. prenesená",J850,0)</f>
        <v>0</v>
      </c>
      <c r="BI850" s="218">
        <f>IF(N850="nulová",J850,0)</f>
        <v>0</v>
      </c>
      <c r="BJ850" s="18" t="s">
        <v>88</v>
      </c>
      <c r="BK850" s="218">
        <f>ROUND(I850*H850,2)</f>
        <v>0</v>
      </c>
      <c r="BL850" s="18" t="s">
        <v>308</v>
      </c>
      <c r="BM850" s="217" t="s">
        <v>1155</v>
      </c>
    </row>
    <row r="851" spans="1:65" s="13" customFormat="1">
      <c r="B851" s="219"/>
      <c r="C851" s="220"/>
      <c r="D851" s="221" t="s">
        <v>209</v>
      </c>
      <c r="E851" s="222" t="s">
        <v>1</v>
      </c>
      <c r="F851" s="223" t="s">
        <v>1156</v>
      </c>
      <c r="G851" s="220"/>
      <c r="H851" s="224">
        <v>8.843</v>
      </c>
      <c r="I851" s="225"/>
      <c r="J851" s="220"/>
      <c r="K851" s="220"/>
      <c r="L851" s="226"/>
      <c r="M851" s="227"/>
      <c r="N851" s="228"/>
      <c r="O851" s="228"/>
      <c r="P851" s="228"/>
      <c r="Q851" s="228"/>
      <c r="R851" s="228"/>
      <c r="S851" s="228"/>
      <c r="T851" s="229"/>
      <c r="AT851" s="230" t="s">
        <v>209</v>
      </c>
      <c r="AU851" s="230" t="s">
        <v>88</v>
      </c>
      <c r="AV851" s="13" t="s">
        <v>88</v>
      </c>
      <c r="AW851" s="13" t="s">
        <v>31</v>
      </c>
      <c r="AX851" s="13" t="s">
        <v>76</v>
      </c>
      <c r="AY851" s="230" t="s">
        <v>201</v>
      </c>
    </row>
    <row r="852" spans="1:65" s="13" customFormat="1">
      <c r="B852" s="219"/>
      <c r="C852" s="220"/>
      <c r="D852" s="221" t="s">
        <v>209</v>
      </c>
      <c r="E852" s="222" t="s">
        <v>1</v>
      </c>
      <c r="F852" s="223" t="s">
        <v>1157</v>
      </c>
      <c r="G852" s="220"/>
      <c r="H852" s="224">
        <v>5.7000000000000002E-2</v>
      </c>
      <c r="I852" s="225"/>
      <c r="J852" s="220"/>
      <c r="K852" s="220"/>
      <c r="L852" s="226"/>
      <c r="M852" s="227"/>
      <c r="N852" s="228"/>
      <c r="O852" s="228"/>
      <c r="P852" s="228"/>
      <c r="Q852" s="228"/>
      <c r="R852" s="228"/>
      <c r="S852" s="228"/>
      <c r="T852" s="229"/>
      <c r="AT852" s="230" t="s">
        <v>209</v>
      </c>
      <c r="AU852" s="230" t="s">
        <v>88</v>
      </c>
      <c r="AV852" s="13" t="s">
        <v>88</v>
      </c>
      <c r="AW852" s="13" t="s">
        <v>31</v>
      </c>
      <c r="AX852" s="13" t="s">
        <v>76</v>
      </c>
      <c r="AY852" s="230" t="s">
        <v>201</v>
      </c>
    </row>
    <row r="853" spans="1:65" s="14" customFormat="1">
      <c r="B853" s="231"/>
      <c r="C853" s="232"/>
      <c r="D853" s="221" t="s">
        <v>209</v>
      </c>
      <c r="E853" s="233" t="s">
        <v>1</v>
      </c>
      <c r="F853" s="234" t="s">
        <v>1158</v>
      </c>
      <c r="G853" s="232"/>
      <c r="H853" s="235">
        <v>8.9</v>
      </c>
      <c r="I853" s="236"/>
      <c r="J853" s="232"/>
      <c r="K853" s="232"/>
      <c r="L853" s="237"/>
      <c r="M853" s="238"/>
      <c r="N853" s="239"/>
      <c r="O853" s="239"/>
      <c r="P853" s="239"/>
      <c r="Q853" s="239"/>
      <c r="R853" s="239"/>
      <c r="S853" s="239"/>
      <c r="T853" s="240"/>
      <c r="AT853" s="241" t="s">
        <v>209</v>
      </c>
      <c r="AU853" s="241" t="s">
        <v>88</v>
      </c>
      <c r="AV853" s="14" t="s">
        <v>207</v>
      </c>
      <c r="AW853" s="14" t="s">
        <v>31</v>
      </c>
      <c r="AX853" s="14" t="s">
        <v>83</v>
      </c>
      <c r="AY853" s="241" t="s">
        <v>201</v>
      </c>
    </row>
    <row r="854" spans="1:65" s="2" customFormat="1" ht="31.5" customHeight="1">
      <c r="A854" s="35"/>
      <c r="B854" s="36"/>
      <c r="C854" s="205" t="s">
        <v>1159</v>
      </c>
      <c r="D854" s="205" t="s">
        <v>203</v>
      </c>
      <c r="E854" s="206" t="s">
        <v>1160</v>
      </c>
      <c r="F854" s="207" t="s">
        <v>1161</v>
      </c>
      <c r="G854" s="208" t="s">
        <v>276</v>
      </c>
      <c r="H854" s="209">
        <v>28.8</v>
      </c>
      <c r="I854" s="210"/>
      <c r="J854" s="211">
        <f>ROUND(I854*H854,2)</f>
        <v>0</v>
      </c>
      <c r="K854" s="212"/>
      <c r="L854" s="40"/>
      <c r="M854" s="213" t="s">
        <v>1</v>
      </c>
      <c r="N854" s="214" t="s">
        <v>42</v>
      </c>
      <c r="O854" s="72"/>
      <c r="P854" s="215">
        <f>O854*H854</f>
        <v>0</v>
      </c>
      <c r="Q854" s="215">
        <v>3.2620000000000003E-2</v>
      </c>
      <c r="R854" s="215">
        <f>Q854*H854</f>
        <v>0.93945600000000007</v>
      </c>
      <c r="S854" s="215">
        <v>0</v>
      </c>
      <c r="T854" s="216">
        <f>S854*H854</f>
        <v>0</v>
      </c>
      <c r="U854" s="35"/>
      <c r="V854" s="35"/>
      <c r="W854" s="35"/>
      <c r="X854" s="35"/>
      <c r="Y854" s="35"/>
      <c r="Z854" s="35"/>
      <c r="AA854" s="35"/>
      <c r="AB854" s="35"/>
      <c r="AC854" s="35"/>
      <c r="AD854" s="35"/>
      <c r="AE854" s="35"/>
      <c r="AR854" s="217" t="s">
        <v>308</v>
      </c>
      <c r="AT854" s="217" t="s">
        <v>203</v>
      </c>
      <c r="AU854" s="217" t="s">
        <v>88</v>
      </c>
      <c r="AY854" s="18" t="s">
        <v>201</v>
      </c>
      <c r="BE854" s="218">
        <f>IF(N854="základná",J854,0)</f>
        <v>0</v>
      </c>
      <c r="BF854" s="218">
        <f>IF(N854="znížená",J854,0)</f>
        <v>0</v>
      </c>
      <c r="BG854" s="218">
        <f>IF(N854="zákl. prenesená",J854,0)</f>
        <v>0</v>
      </c>
      <c r="BH854" s="218">
        <f>IF(N854="zníž. prenesená",J854,0)</f>
        <v>0</v>
      </c>
      <c r="BI854" s="218">
        <f>IF(N854="nulová",J854,0)</f>
        <v>0</v>
      </c>
      <c r="BJ854" s="18" t="s">
        <v>88</v>
      </c>
      <c r="BK854" s="218">
        <f>ROUND(I854*H854,2)</f>
        <v>0</v>
      </c>
      <c r="BL854" s="18" t="s">
        <v>308</v>
      </c>
      <c r="BM854" s="217" t="s">
        <v>1162</v>
      </c>
    </row>
    <row r="855" spans="1:65" s="13" customFormat="1">
      <c r="B855" s="219"/>
      <c r="C855" s="220"/>
      <c r="D855" s="221" t="s">
        <v>209</v>
      </c>
      <c r="E855" s="222" t="s">
        <v>1</v>
      </c>
      <c r="F855" s="223" t="s">
        <v>1163</v>
      </c>
      <c r="G855" s="220"/>
      <c r="H855" s="224">
        <v>16.024999999999999</v>
      </c>
      <c r="I855" s="225"/>
      <c r="J855" s="220"/>
      <c r="K855" s="220"/>
      <c r="L855" s="226"/>
      <c r="M855" s="227"/>
      <c r="N855" s="228"/>
      <c r="O855" s="228"/>
      <c r="P855" s="228"/>
      <c r="Q855" s="228"/>
      <c r="R855" s="228"/>
      <c r="S855" s="228"/>
      <c r="T855" s="229"/>
      <c r="AT855" s="230" t="s">
        <v>209</v>
      </c>
      <c r="AU855" s="230" t="s">
        <v>88</v>
      </c>
      <c r="AV855" s="13" t="s">
        <v>88</v>
      </c>
      <c r="AW855" s="13" t="s">
        <v>31</v>
      </c>
      <c r="AX855" s="13" t="s">
        <v>76</v>
      </c>
      <c r="AY855" s="230" t="s">
        <v>201</v>
      </c>
    </row>
    <row r="856" spans="1:65" s="13" customFormat="1">
      <c r="B856" s="219"/>
      <c r="C856" s="220"/>
      <c r="D856" s="221" t="s">
        <v>209</v>
      </c>
      <c r="E856" s="222" t="s">
        <v>1</v>
      </c>
      <c r="F856" s="223" t="s">
        <v>1164</v>
      </c>
      <c r="G856" s="220"/>
      <c r="H856" s="224">
        <v>12.803000000000001</v>
      </c>
      <c r="I856" s="225"/>
      <c r="J856" s="220"/>
      <c r="K856" s="220"/>
      <c r="L856" s="226"/>
      <c r="M856" s="227"/>
      <c r="N856" s="228"/>
      <c r="O856" s="228"/>
      <c r="P856" s="228"/>
      <c r="Q856" s="228"/>
      <c r="R856" s="228"/>
      <c r="S856" s="228"/>
      <c r="T856" s="229"/>
      <c r="AT856" s="230" t="s">
        <v>209</v>
      </c>
      <c r="AU856" s="230" t="s">
        <v>88</v>
      </c>
      <c r="AV856" s="13" t="s">
        <v>88</v>
      </c>
      <c r="AW856" s="13" t="s">
        <v>31</v>
      </c>
      <c r="AX856" s="13" t="s">
        <v>76</v>
      </c>
      <c r="AY856" s="230" t="s">
        <v>201</v>
      </c>
    </row>
    <row r="857" spans="1:65" s="15" customFormat="1">
      <c r="B857" s="242"/>
      <c r="C857" s="243"/>
      <c r="D857" s="221" t="s">
        <v>209</v>
      </c>
      <c r="E857" s="244" t="s">
        <v>1</v>
      </c>
      <c r="F857" s="245" t="s">
        <v>240</v>
      </c>
      <c r="G857" s="243"/>
      <c r="H857" s="246">
        <v>28.827999999999999</v>
      </c>
      <c r="I857" s="247"/>
      <c r="J857" s="243"/>
      <c r="K857" s="243"/>
      <c r="L857" s="248"/>
      <c r="M857" s="249"/>
      <c r="N857" s="250"/>
      <c r="O857" s="250"/>
      <c r="P857" s="250"/>
      <c r="Q857" s="250"/>
      <c r="R857" s="250"/>
      <c r="S857" s="250"/>
      <c r="T857" s="251"/>
      <c r="AT857" s="252" t="s">
        <v>209</v>
      </c>
      <c r="AU857" s="252" t="s">
        <v>88</v>
      </c>
      <c r="AV857" s="15" t="s">
        <v>219</v>
      </c>
      <c r="AW857" s="15" t="s">
        <v>31</v>
      </c>
      <c r="AX857" s="15" t="s">
        <v>76</v>
      </c>
      <c r="AY857" s="252" t="s">
        <v>201</v>
      </c>
    </row>
    <row r="858" spans="1:65" s="13" customFormat="1">
      <c r="B858" s="219"/>
      <c r="C858" s="220"/>
      <c r="D858" s="221" t="s">
        <v>209</v>
      </c>
      <c r="E858" s="222" t="s">
        <v>1</v>
      </c>
      <c r="F858" s="223" t="s">
        <v>490</v>
      </c>
      <c r="G858" s="220"/>
      <c r="H858" s="224">
        <v>-2.8000000000000001E-2</v>
      </c>
      <c r="I858" s="225"/>
      <c r="J858" s="220"/>
      <c r="K858" s="220"/>
      <c r="L858" s="226"/>
      <c r="M858" s="227"/>
      <c r="N858" s="228"/>
      <c r="O858" s="228"/>
      <c r="P858" s="228"/>
      <c r="Q858" s="228"/>
      <c r="R858" s="228"/>
      <c r="S858" s="228"/>
      <c r="T858" s="229"/>
      <c r="AT858" s="230" t="s">
        <v>209</v>
      </c>
      <c r="AU858" s="230" t="s">
        <v>88</v>
      </c>
      <c r="AV858" s="13" t="s">
        <v>88</v>
      </c>
      <c r="AW858" s="13" t="s">
        <v>31</v>
      </c>
      <c r="AX858" s="13" t="s">
        <v>76</v>
      </c>
      <c r="AY858" s="230" t="s">
        <v>201</v>
      </c>
    </row>
    <row r="859" spans="1:65" s="14" customFormat="1">
      <c r="B859" s="231"/>
      <c r="C859" s="232"/>
      <c r="D859" s="221" t="s">
        <v>209</v>
      </c>
      <c r="E859" s="233" t="s">
        <v>1</v>
      </c>
      <c r="F859" s="234" t="s">
        <v>232</v>
      </c>
      <c r="G859" s="232"/>
      <c r="H859" s="235">
        <v>28.8</v>
      </c>
      <c r="I859" s="236"/>
      <c r="J859" s="232"/>
      <c r="K859" s="232"/>
      <c r="L859" s="237"/>
      <c r="M859" s="238"/>
      <c r="N859" s="239"/>
      <c r="O859" s="239"/>
      <c r="P859" s="239"/>
      <c r="Q859" s="239"/>
      <c r="R859" s="239"/>
      <c r="S859" s="239"/>
      <c r="T859" s="240"/>
      <c r="AT859" s="241" t="s">
        <v>209</v>
      </c>
      <c r="AU859" s="241" t="s">
        <v>88</v>
      </c>
      <c r="AV859" s="14" t="s">
        <v>207</v>
      </c>
      <c r="AW859" s="14" t="s">
        <v>31</v>
      </c>
      <c r="AX859" s="14" t="s">
        <v>83</v>
      </c>
      <c r="AY859" s="241" t="s">
        <v>201</v>
      </c>
    </row>
    <row r="860" spans="1:65" s="2" customFormat="1" ht="29.25" customHeight="1">
      <c r="A860" s="35"/>
      <c r="B860" s="36"/>
      <c r="C860" s="205" t="s">
        <v>1165</v>
      </c>
      <c r="D860" s="205" t="s">
        <v>203</v>
      </c>
      <c r="E860" s="206" t="s">
        <v>1166</v>
      </c>
      <c r="F860" s="207" t="s">
        <v>1167</v>
      </c>
      <c r="G860" s="208" t="s">
        <v>276</v>
      </c>
      <c r="H860" s="209">
        <v>7.5</v>
      </c>
      <c r="I860" s="210"/>
      <c r="J860" s="211">
        <f>ROUND(I860*H860,2)</f>
        <v>0</v>
      </c>
      <c r="K860" s="212"/>
      <c r="L860" s="40"/>
      <c r="M860" s="213" t="s">
        <v>1</v>
      </c>
      <c r="N860" s="214" t="s">
        <v>42</v>
      </c>
      <c r="O860" s="72"/>
      <c r="P860" s="215">
        <f>O860*H860</f>
        <v>0</v>
      </c>
      <c r="Q860" s="215">
        <v>3.3320000000000002E-2</v>
      </c>
      <c r="R860" s="215">
        <f>Q860*H860</f>
        <v>0.24990000000000001</v>
      </c>
      <c r="S860" s="215">
        <v>0</v>
      </c>
      <c r="T860" s="216">
        <f>S860*H860</f>
        <v>0</v>
      </c>
      <c r="U860" s="35"/>
      <c r="V860" s="35"/>
      <c r="W860" s="35"/>
      <c r="X860" s="35"/>
      <c r="Y860" s="35"/>
      <c r="Z860" s="35"/>
      <c r="AA860" s="35"/>
      <c r="AB860" s="35"/>
      <c r="AC860" s="35"/>
      <c r="AD860" s="35"/>
      <c r="AE860" s="35"/>
      <c r="AR860" s="217" t="s">
        <v>308</v>
      </c>
      <c r="AT860" s="217" t="s">
        <v>203</v>
      </c>
      <c r="AU860" s="217" t="s">
        <v>88</v>
      </c>
      <c r="AY860" s="18" t="s">
        <v>201</v>
      </c>
      <c r="BE860" s="218">
        <f>IF(N860="základná",J860,0)</f>
        <v>0</v>
      </c>
      <c r="BF860" s="218">
        <f>IF(N860="znížená",J860,0)</f>
        <v>0</v>
      </c>
      <c r="BG860" s="218">
        <f>IF(N860="zákl. prenesená",J860,0)</f>
        <v>0</v>
      </c>
      <c r="BH860" s="218">
        <f>IF(N860="zníž. prenesená",J860,0)</f>
        <v>0</v>
      </c>
      <c r="BI860" s="218">
        <f>IF(N860="nulová",J860,0)</f>
        <v>0</v>
      </c>
      <c r="BJ860" s="18" t="s">
        <v>88</v>
      </c>
      <c r="BK860" s="218">
        <f>ROUND(I860*H860,2)</f>
        <v>0</v>
      </c>
      <c r="BL860" s="18" t="s">
        <v>308</v>
      </c>
      <c r="BM860" s="217" t="s">
        <v>1168</v>
      </c>
    </row>
    <row r="861" spans="1:65" s="13" customFormat="1">
      <c r="B861" s="219"/>
      <c r="C861" s="220"/>
      <c r="D861" s="221" t="s">
        <v>209</v>
      </c>
      <c r="E861" s="222" t="s">
        <v>1</v>
      </c>
      <c r="F861" s="223" t="s">
        <v>1169</v>
      </c>
      <c r="G861" s="220"/>
      <c r="H861" s="224">
        <v>7.4729999999999999</v>
      </c>
      <c r="I861" s="225"/>
      <c r="J861" s="220"/>
      <c r="K861" s="220"/>
      <c r="L861" s="226"/>
      <c r="M861" s="227"/>
      <c r="N861" s="228"/>
      <c r="O861" s="228"/>
      <c r="P861" s="228"/>
      <c r="Q861" s="228"/>
      <c r="R861" s="228"/>
      <c r="S861" s="228"/>
      <c r="T861" s="229"/>
      <c r="AT861" s="230" t="s">
        <v>209</v>
      </c>
      <c r="AU861" s="230" t="s">
        <v>88</v>
      </c>
      <c r="AV861" s="13" t="s">
        <v>88</v>
      </c>
      <c r="AW861" s="13" t="s">
        <v>31</v>
      </c>
      <c r="AX861" s="13" t="s">
        <v>76</v>
      </c>
      <c r="AY861" s="230" t="s">
        <v>201</v>
      </c>
    </row>
    <row r="862" spans="1:65" s="13" customFormat="1">
      <c r="B862" s="219"/>
      <c r="C862" s="220"/>
      <c r="D862" s="221" t="s">
        <v>209</v>
      </c>
      <c r="E862" s="222" t="s">
        <v>1</v>
      </c>
      <c r="F862" s="223" t="s">
        <v>1170</v>
      </c>
      <c r="G862" s="220"/>
      <c r="H862" s="224">
        <v>2.7E-2</v>
      </c>
      <c r="I862" s="225"/>
      <c r="J862" s="220"/>
      <c r="K862" s="220"/>
      <c r="L862" s="226"/>
      <c r="M862" s="227"/>
      <c r="N862" s="228"/>
      <c r="O862" s="228"/>
      <c r="P862" s="228"/>
      <c r="Q862" s="228"/>
      <c r="R862" s="228"/>
      <c r="S862" s="228"/>
      <c r="T862" s="229"/>
      <c r="AT862" s="230" t="s">
        <v>209</v>
      </c>
      <c r="AU862" s="230" t="s">
        <v>88</v>
      </c>
      <c r="AV862" s="13" t="s">
        <v>88</v>
      </c>
      <c r="AW862" s="13" t="s">
        <v>31</v>
      </c>
      <c r="AX862" s="13" t="s">
        <v>76</v>
      </c>
      <c r="AY862" s="230" t="s">
        <v>201</v>
      </c>
    </row>
    <row r="863" spans="1:65" s="14" customFormat="1">
      <c r="B863" s="231"/>
      <c r="C863" s="232"/>
      <c r="D863" s="221" t="s">
        <v>209</v>
      </c>
      <c r="E863" s="233" t="s">
        <v>1</v>
      </c>
      <c r="F863" s="234" t="s">
        <v>1171</v>
      </c>
      <c r="G863" s="232"/>
      <c r="H863" s="235">
        <v>7.5</v>
      </c>
      <c r="I863" s="236"/>
      <c r="J863" s="232"/>
      <c r="K863" s="232"/>
      <c r="L863" s="237"/>
      <c r="M863" s="238"/>
      <c r="N863" s="239"/>
      <c r="O863" s="239"/>
      <c r="P863" s="239"/>
      <c r="Q863" s="239"/>
      <c r="R863" s="239"/>
      <c r="S863" s="239"/>
      <c r="T863" s="240"/>
      <c r="AT863" s="241" t="s">
        <v>209</v>
      </c>
      <c r="AU863" s="241" t="s">
        <v>88</v>
      </c>
      <c r="AV863" s="14" t="s">
        <v>207</v>
      </c>
      <c r="AW863" s="14" t="s">
        <v>31</v>
      </c>
      <c r="AX863" s="14" t="s">
        <v>83</v>
      </c>
      <c r="AY863" s="241" t="s">
        <v>201</v>
      </c>
    </row>
    <row r="864" spans="1:65" s="2" customFormat="1" ht="31.5" customHeight="1">
      <c r="A864" s="35"/>
      <c r="B864" s="36"/>
      <c r="C864" s="205" t="s">
        <v>1172</v>
      </c>
      <c r="D864" s="205" t="s">
        <v>203</v>
      </c>
      <c r="E864" s="206" t="s">
        <v>1173</v>
      </c>
      <c r="F864" s="207" t="s">
        <v>1174</v>
      </c>
      <c r="G864" s="208" t="s">
        <v>276</v>
      </c>
      <c r="H864" s="209">
        <v>36.299999999999997</v>
      </c>
      <c r="I864" s="210"/>
      <c r="J864" s="211">
        <f>ROUND(I864*H864,2)</f>
        <v>0</v>
      </c>
      <c r="K864" s="212"/>
      <c r="L864" s="40"/>
      <c r="M864" s="213" t="s">
        <v>1</v>
      </c>
      <c r="N864" s="214" t="s">
        <v>42</v>
      </c>
      <c r="O864" s="72"/>
      <c r="P864" s="215">
        <f>O864*H864</f>
        <v>0</v>
      </c>
      <c r="Q864" s="215">
        <v>4.956E-2</v>
      </c>
      <c r="R864" s="215">
        <f>Q864*H864</f>
        <v>1.7990279999999998</v>
      </c>
      <c r="S864" s="215">
        <v>0</v>
      </c>
      <c r="T864" s="216">
        <f>S864*H864</f>
        <v>0</v>
      </c>
      <c r="U864" s="35"/>
      <c r="V864" s="35"/>
      <c r="W864" s="35"/>
      <c r="X864" s="35"/>
      <c r="Y864" s="35"/>
      <c r="Z864" s="35"/>
      <c r="AA864" s="35"/>
      <c r="AB864" s="35"/>
      <c r="AC864" s="35"/>
      <c r="AD864" s="35"/>
      <c r="AE864" s="35"/>
      <c r="AR864" s="217" t="s">
        <v>308</v>
      </c>
      <c r="AT864" s="217" t="s">
        <v>203</v>
      </c>
      <c r="AU864" s="217" t="s">
        <v>88</v>
      </c>
      <c r="AY864" s="18" t="s">
        <v>201</v>
      </c>
      <c r="BE864" s="218">
        <f>IF(N864="základná",J864,0)</f>
        <v>0</v>
      </c>
      <c r="BF864" s="218">
        <f>IF(N864="znížená",J864,0)</f>
        <v>0</v>
      </c>
      <c r="BG864" s="218">
        <f>IF(N864="zákl. prenesená",J864,0)</f>
        <v>0</v>
      </c>
      <c r="BH864" s="218">
        <f>IF(N864="zníž. prenesená",J864,0)</f>
        <v>0</v>
      </c>
      <c r="BI864" s="218">
        <f>IF(N864="nulová",J864,0)</f>
        <v>0</v>
      </c>
      <c r="BJ864" s="18" t="s">
        <v>88</v>
      </c>
      <c r="BK864" s="218">
        <f>ROUND(I864*H864,2)</f>
        <v>0</v>
      </c>
      <c r="BL864" s="18" t="s">
        <v>308</v>
      </c>
      <c r="BM864" s="217" t="s">
        <v>1175</v>
      </c>
    </row>
    <row r="865" spans="1:65" s="13" customFormat="1">
      <c r="B865" s="219"/>
      <c r="C865" s="220"/>
      <c r="D865" s="221" t="s">
        <v>209</v>
      </c>
      <c r="E865" s="222" t="s">
        <v>1</v>
      </c>
      <c r="F865" s="223" t="s">
        <v>1176</v>
      </c>
      <c r="G865" s="220"/>
      <c r="H865" s="224">
        <v>13.755000000000001</v>
      </c>
      <c r="I865" s="225"/>
      <c r="J865" s="220"/>
      <c r="K865" s="220"/>
      <c r="L865" s="226"/>
      <c r="M865" s="227"/>
      <c r="N865" s="228"/>
      <c r="O865" s="228"/>
      <c r="P865" s="228"/>
      <c r="Q865" s="228"/>
      <c r="R865" s="228"/>
      <c r="S865" s="228"/>
      <c r="T865" s="229"/>
      <c r="AT865" s="230" t="s">
        <v>209</v>
      </c>
      <c r="AU865" s="230" t="s">
        <v>88</v>
      </c>
      <c r="AV865" s="13" t="s">
        <v>88</v>
      </c>
      <c r="AW865" s="13" t="s">
        <v>31</v>
      </c>
      <c r="AX865" s="13" t="s">
        <v>76</v>
      </c>
      <c r="AY865" s="230" t="s">
        <v>201</v>
      </c>
    </row>
    <row r="866" spans="1:65" s="13" customFormat="1">
      <c r="B866" s="219"/>
      <c r="C866" s="220"/>
      <c r="D866" s="221" t="s">
        <v>209</v>
      </c>
      <c r="E866" s="222" t="s">
        <v>1</v>
      </c>
      <c r="F866" s="223" t="s">
        <v>1177</v>
      </c>
      <c r="G866" s="220"/>
      <c r="H866" s="224">
        <v>22.55</v>
      </c>
      <c r="I866" s="225"/>
      <c r="J866" s="220"/>
      <c r="K866" s="220"/>
      <c r="L866" s="226"/>
      <c r="M866" s="227"/>
      <c r="N866" s="228"/>
      <c r="O866" s="228"/>
      <c r="P866" s="228"/>
      <c r="Q866" s="228"/>
      <c r="R866" s="228"/>
      <c r="S866" s="228"/>
      <c r="T866" s="229"/>
      <c r="AT866" s="230" t="s">
        <v>209</v>
      </c>
      <c r="AU866" s="230" t="s">
        <v>88</v>
      </c>
      <c r="AV866" s="13" t="s">
        <v>88</v>
      </c>
      <c r="AW866" s="13" t="s">
        <v>31</v>
      </c>
      <c r="AX866" s="13" t="s">
        <v>76</v>
      </c>
      <c r="AY866" s="230" t="s">
        <v>201</v>
      </c>
    </row>
    <row r="867" spans="1:65" s="15" customFormat="1">
      <c r="B867" s="242"/>
      <c r="C867" s="243"/>
      <c r="D867" s="221" t="s">
        <v>209</v>
      </c>
      <c r="E867" s="244" t="s">
        <v>1</v>
      </c>
      <c r="F867" s="245" t="s">
        <v>240</v>
      </c>
      <c r="G867" s="243"/>
      <c r="H867" s="246">
        <v>36.305</v>
      </c>
      <c r="I867" s="247"/>
      <c r="J867" s="243"/>
      <c r="K867" s="243"/>
      <c r="L867" s="248"/>
      <c r="M867" s="249"/>
      <c r="N867" s="250"/>
      <c r="O867" s="250"/>
      <c r="P867" s="250"/>
      <c r="Q867" s="250"/>
      <c r="R867" s="250"/>
      <c r="S867" s="250"/>
      <c r="T867" s="251"/>
      <c r="AT867" s="252" t="s">
        <v>209</v>
      </c>
      <c r="AU867" s="252" t="s">
        <v>88</v>
      </c>
      <c r="AV867" s="15" t="s">
        <v>219</v>
      </c>
      <c r="AW867" s="15" t="s">
        <v>31</v>
      </c>
      <c r="AX867" s="15" t="s">
        <v>76</v>
      </c>
      <c r="AY867" s="252" t="s">
        <v>201</v>
      </c>
    </row>
    <row r="868" spans="1:65" s="13" customFormat="1">
      <c r="B868" s="219"/>
      <c r="C868" s="220"/>
      <c r="D868" s="221" t="s">
        <v>209</v>
      </c>
      <c r="E868" s="222" t="s">
        <v>1</v>
      </c>
      <c r="F868" s="223" t="s">
        <v>231</v>
      </c>
      <c r="G868" s="220"/>
      <c r="H868" s="224">
        <v>-5.0000000000000001E-3</v>
      </c>
      <c r="I868" s="225"/>
      <c r="J868" s="220"/>
      <c r="K868" s="220"/>
      <c r="L868" s="226"/>
      <c r="M868" s="227"/>
      <c r="N868" s="228"/>
      <c r="O868" s="228"/>
      <c r="P868" s="228"/>
      <c r="Q868" s="228"/>
      <c r="R868" s="228"/>
      <c r="S868" s="228"/>
      <c r="T868" s="229"/>
      <c r="AT868" s="230" t="s">
        <v>209</v>
      </c>
      <c r="AU868" s="230" t="s">
        <v>88</v>
      </c>
      <c r="AV868" s="13" t="s">
        <v>88</v>
      </c>
      <c r="AW868" s="13" t="s">
        <v>31</v>
      </c>
      <c r="AX868" s="13" t="s">
        <v>76</v>
      </c>
      <c r="AY868" s="230" t="s">
        <v>201</v>
      </c>
    </row>
    <row r="869" spans="1:65" s="14" customFormat="1">
      <c r="B869" s="231"/>
      <c r="C869" s="232"/>
      <c r="D869" s="221" t="s">
        <v>209</v>
      </c>
      <c r="E869" s="233" t="s">
        <v>1</v>
      </c>
      <c r="F869" s="234" t="s">
        <v>232</v>
      </c>
      <c r="G869" s="232"/>
      <c r="H869" s="235">
        <v>36.299999999999997</v>
      </c>
      <c r="I869" s="236"/>
      <c r="J869" s="232"/>
      <c r="K869" s="232"/>
      <c r="L869" s="237"/>
      <c r="M869" s="238"/>
      <c r="N869" s="239"/>
      <c r="O869" s="239"/>
      <c r="P869" s="239"/>
      <c r="Q869" s="239"/>
      <c r="R869" s="239"/>
      <c r="S869" s="239"/>
      <c r="T869" s="240"/>
      <c r="AT869" s="241" t="s">
        <v>209</v>
      </c>
      <c r="AU869" s="241" t="s">
        <v>88</v>
      </c>
      <c r="AV869" s="14" t="s">
        <v>207</v>
      </c>
      <c r="AW869" s="14" t="s">
        <v>31</v>
      </c>
      <c r="AX869" s="14" t="s">
        <v>83</v>
      </c>
      <c r="AY869" s="241" t="s">
        <v>201</v>
      </c>
    </row>
    <row r="870" spans="1:65" s="2" customFormat="1" ht="28.5" customHeight="1">
      <c r="A870" s="35"/>
      <c r="B870" s="36"/>
      <c r="C870" s="205" t="s">
        <v>1178</v>
      </c>
      <c r="D870" s="205" t="s">
        <v>203</v>
      </c>
      <c r="E870" s="206" t="s">
        <v>1179</v>
      </c>
      <c r="F870" s="207" t="s">
        <v>1180</v>
      </c>
      <c r="G870" s="208" t="s">
        <v>276</v>
      </c>
      <c r="H870" s="209">
        <v>5.8</v>
      </c>
      <c r="I870" s="210"/>
      <c r="J870" s="211">
        <f>ROUND(I870*H870,2)</f>
        <v>0</v>
      </c>
      <c r="K870" s="212"/>
      <c r="L870" s="40"/>
      <c r="M870" s="213" t="s">
        <v>1</v>
      </c>
      <c r="N870" s="214" t="s">
        <v>42</v>
      </c>
      <c r="O870" s="72"/>
      <c r="P870" s="215">
        <f>O870*H870</f>
        <v>0</v>
      </c>
      <c r="Q870" s="215">
        <v>3.712E-2</v>
      </c>
      <c r="R870" s="215">
        <f>Q870*H870</f>
        <v>0.21529599999999999</v>
      </c>
      <c r="S870" s="215">
        <v>0</v>
      </c>
      <c r="T870" s="216">
        <f>S870*H870</f>
        <v>0</v>
      </c>
      <c r="U870" s="35"/>
      <c r="V870" s="35"/>
      <c r="W870" s="35"/>
      <c r="X870" s="35"/>
      <c r="Y870" s="35"/>
      <c r="Z870" s="35"/>
      <c r="AA870" s="35"/>
      <c r="AB870" s="35"/>
      <c r="AC870" s="35"/>
      <c r="AD870" s="35"/>
      <c r="AE870" s="35"/>
      <c r="AR870" s="217" t="s">
        <v>308</v>
      </c>
      <c r="AT870" s="217" t="s">
        <v>203</v>
      </c>
      <c r="AU870" s="217" t="s">
        <v>88</v>
      </c>
      <c r="AY870" s="18" t="s">
        <v>201</v>
      </c>
      <c r="BE870" s="218">
        <f>IF(N870="základná",J870,0)</f>
        <v>0</v>
      </c>
      <c r="BF870" s="218">
        <f>IF(N870="znížená",J870,0)</f>
        <v>0</v>
      </c>
      <c r="BG870" s="218">
        <f>IF(N870="zákl. prenesená",J870,0)</f>
        <v>0</v>
      </c>
      <c r="BH870" s="218">
        <f>IF(N870="zníž. prenesená",J870,0)</f>
        <v>0</v>
      </c>
      <c r="BI870" s="218">
        <f>IF(N870="nulová",J870,0)</f>
        <v>0</v>
      </c>
      <c r="BJ870" s="18" t="s">
        <v>88</v>
      </c>
      <c r="BK870" s="218">
        <f>ROUND(I870*H870,2)</f>
        <v>0</v>
      </c>
      <c r="BL870" s="18" t="s">
        <v>308</v>
      </c>
      <c r="BM870" s="217" t="s">
        <v>1181</v>
      </c>
    </row>
    <row r="871" spans="1:65" s="13" customFormat="1">
      <c r="B871" s="219"/>
      <c r="C871" s="220"/>
      <c r="D871" s="221" t="s">
        <v>209</v>
      </c>
      <c r="E871" s="222" t="s">
        <v>1</v>
      </c>
      <c r="F871" s="223" t="s">
        <v>1182</v>
      </c>
      <c r="G871" s="220"/>
      <c r="H871" s="224">
        <v>3.36</v>
      </c>
      <c r="I871" s="225"/>
      <c r="J871" s="220"/>
      <c r="K871" s="220"/>
      <c r="L871" s="226"/>
      <c r="M871" s="227"/>
      <c r="N871" s="228"/>
      <c r="O871" s="228"/>
      <c r="P871" s="228"/>
      <c r="Q871" s="228"/>
      <c r="R871" s="228"/>
      <c r="S871" s="228"/>
      <c r="T871" s="229"/>
      <c r="AT871" s="230" t="s">
        <v>209</v>
      </c>
      <c r="AU871" s="230" t="s">
        <v>88</v>
      </c>
      <c r="AV871" s="13" t="s">
        <v>88</v>
      </c>
      <c r="AW871" s="13" t="s">
        <v>31</v>
      </c>
      <c r="AX871" s="13" t="s">
        <v>76</v>
      </c>
      <c r="AY871" s="230" t="s">
        <v>201</v>
      </c>
    </row>
    <row r="872" spans="1:65" s="13" customFormat="1">
      <c r="B872" s="219"/>
      <c r="C872" s="220"/>
      <c r="D872" s="221" t="s">
        <v>209</v>
      </c>
      <c r="E872" s="222" t="s">
        <v>1</v>
      </c>
      <c r="F872" s="223" t="s">
        <v>1183</v>
      </c>
      <c r="G872" s="220"/>
      <c r="H872" s="224">
        <v>2.4649999999999999</v>
      </c>
      <c r="I872" s="225"/>
      <c r="J872" s="220"/>
      <c r="K872" s="220"/>
      <c r="L872" s="226"/>
      <c r="M872" s="227"/>
      <c r="N872" s="228"/>
      <c r="O872" s="228"/>
      <c r="P872" s="228"/>
      <c r="Q872" s="228"/>
      <c r="R872" s="228"/>
      <c r="S872" s="228"/>
      <c r="T872" s="229"/>
      <c r="AT872" s="230" t="s">
        <v>209</v>
      </c>
      <c r="AU872" s="230" t="s">
        <v>88</v>
      </c>
      <c r="AV872" s="13" t="s">
        <v>88</v>
      </c>
      <c r="AW872" s="13" t="s">
        <v>31</v>
      </c>
      <c r="AX872" s="13" t="s">
        <v>76</v>
      </c>
      <c r="AY872" s="230" t="s">
        <v>201</v>
      </c>
    </row>
    <row r="873" spans="1:65" s="15" customFormat="1">
      <c r="B873" s="242"/>
      <c r="C873" s="243"/>
      <c r="D873" s="221" t="s">
        <v>209</v>
      </c>
      <c r="E873" s="244" t="s">
        <v>1</v>
      </c>
      <c r="F873" s="245" t="s">
        <v>240</v>
      </c>
      <c r="G873" s="243"/>
      <c r="H873" s="246">
        <v>5.8250000000000002</v>
      </c>
      <c r="I873" s="247"/>
      <c r="J873" s="243"/>
      <c r="K873" s="243"/>
      <c r="L873" s="248"/>
      <c r="M873" s="249"/>
      <c r="N873" s="250"/>
      <c r="O873" s="250"/>
      <c r="P873" s="250"/>
      <c r="Q873" s="250"/>
      <c r="R873" s="250"/>
      <c r="S873" s="250"/>
      <c r="T873" s="251"/>
      <c r="AT873" s="252" t="s">
        <v>209</v>
      </c>
      <c r="AU873" s="252" t="s">
        <v>88</v>
      </c>
      <c r="AV873" s="15" t="s">
        <v>219</v>
      </c>
      <c r="AW873" s="15" t="s">
        <v>31</v>
      </c>
      <c r="AX873" s="15" t="s">
        <v>76</v>
      </c>
      <c r="AY873" s="252" t="s">
        <v>201</v>
      </c>
    </row>
    <row r="874" spans="1:65" s="13" customFormat="1">
      <c r="B874" s="219"/>
      <c r="C874" s="220"/>
      <c r="D874" s="221" t="s">
        <v>209</v>
      </c>
      <c r="E874" s="222" t="s">
        <v>1</v>
      </c>
      <c r="F874" s="223" t="s">
        <v>307</v>
      </c>
      <c r="G874" s="220"/>
      <c r="H874" s="224">
        <v>-2.5000000000000001E-2</v>
      </c>
      <c r="I874" s="225"/>
      <c r="J874" s="220"/>
      <c r="K874" s="220"/>
      <c r="L874" s="226"/>
      <c r="M874" s="227"/>
      <c r="N874" s="228"/>
      <c r="O874" s="228"/>
      <c r="P874" s="228"/>
      <c r="Q874" s="228"/>
      <c r="R874" s="228"/>
      <c r="S874" s="228"/>
      <c r="T874" s="229"/>
      <c r="AT874" s="230" t="s">
        <v>209</v>
      </c>
      <c r="AU874" s="230" t="s">
        <v>88</v>
      </c>
      <c r="AV874" s="13" t="s">
        <v>88</v>
      </c>
      <c r="AW874" s="13" t="s">
        <v>31</v>
      </c>
      <c r="AX874" s="13" t="s">
        <v>76</v>
      </c>
      <c r="AY874" s="230" t="s">
        <v>201</v>
      </c>
    </row>
    <row r="875" spans="1:65" s="14" customFormat="1">
      <c r="B875" s="231"/>
      <c r="C875" s="232"/>
      <c r="D875" s="221" t="s">
        <v>209</v>
      </c>
      <c r="E875" s="233" t="s">
        <v>1</v>
      </c>
      <c r="F875" s="234" t="s">
        <v>232</v>
      </c>
      <c r="G875" s="232"/>
      <c r="H875" s="235">
        <v>5.8</v>
      </c>
      <c r="I875" s="236"/>
      <c r="J875" s="232"/>
      <c r="K875" s="232"/>
      <c r="L875" s="237"/>
      <c r="M875" s="238"/>
      <c r="N875" s="239"/>
      <c r="O875" s="239"/>
      <c r="P875" s="239"/>
      <c r="Q875" s="239"/>
      <c r="R875" s="239"/>
      <c r="S875" s="239"/>
      <c r="T875" s="240"/>
      <c r="AT875" s="241" t="s">
        <v>209</v>
      </c>
      <c r="AU875" s="241" t="s">
        <v>88</v>
      </c>
      <c r="AV875" s="14" t="s">
        <v>207</v>
      </c>
      <c r="AW875" s="14" t="s">
        <v>31</v>
      </c>
      <c r="AX875" s="14" t="s">
        <v>83</v>
      </c>
      <c r="AY875" s="241" t="s">
        <v>201</v>
      </c>
    </row>
    <row r="876" spans="1:65" s="2" customFormat="1" ht="33.75" customHeight="1">
      <c r="A876" s="35"/>
      <c r="B876" s="36"/>
      <c r="C876" s="205" t="s">
        <v>1184</v>
      </c>
      <c r="D876" s="205" t="s">
        <v>203</v>
      </c>
      <c r="E876" s="206" t="s">
        <v>1185</v>
      </c>
      <c r="F876" s="207" t="s">
        <v>1186</v>
      </c>
      <c r="G876" s="208" t="s">
        <v>276</v>
      </c>
      <c r="H876" s="209">
        <v>191</v>
      </c>
      <c r="I876" s="210"/>
      <c r="J876" s="211">
        <f>ROUND(I876*H876,2)</f>
        <v>0</v>
      </c>
      <c r="K876" s="212"/>
      <c r="L876" s="40"/>
      <c r="M876" s="213" t="s">
        <v>1</v>
      </c>
      <c r="N876" s="214" t="s">
        <v>42</v>
      </c>
      <c r="O876" s="72"/>
      <c r="P876" s="215">
        <f>O876*H876</f>
        <v>0</v>
      </c>
      <c r="Q876" s="215">
        <v>1.3480000000000001E-2</v>
      </c>
      <c r="R876" s="215">
        <f>Q876*H876</f>
        <v>2.5746800000000003</v>
      </c>
      <c r="S876" s="215">
        <v>0</v>
      </c>
      <c r="T876" s="216">
        <f>S876*H876</f>
        <v>0</v>
      </c>
      <c r="U876" s="35"/>
      <c r="V876" s="35"/>
      <c r="W876" s="35"/>
      <c r="X876" s="35"/>
      <c r="Y876" s="35"/>
      <c r="Z876" s="35"/>
      <c r="AA876" s="35"/>
      <c r="AB876" s="35"/>
      <c r="AC876" s="35"/>
      <c r="AD876" s="35"/>
      <c r="AE876" s="35"/>
      <c r="AR876" s="217" t="s">
        <v>308</v>
      </c>
      <c r="AT876" s="217" t="s">
        <v>203</v>
      </c>
      <c r="AU876" s="217" t="s">
        <v>88</v>
      </c>
      <c r="AY876" s="18" t="s">
        <v>201</v>
      </c>
      <c r="BE876" s="218">
        <f>IF(N876="základná",J876,0)</f>
        <v>0</v>
      </c>
      <c r="BF876" s="218">
        <f>IF(N876="znížená",J876,0)</f>
        <v>0</v>
      </c>
      <c r="BG876" s="218">
        <f>IF(N876="zákl. prenesená",J876,0)</f>
        <v>0</v>
      </c>
      <c r="BH876" s="218">
        <f>IF(N876="zníž. prenesená",J876,0)</f>
        <v>0</v>
      </c>
      <c r="BI876" s="218">
        <f>IF(N876="nulová",J876,0)</f>
        <v>0</v>
      </c>
      <c r="BJ876" s="18" t="s">
        <v>88</v>
      </c>
      <c r="BK876" s="218">
        <f>ROUND(I876*H876,2)</f>
        <v>0</v>
      </c>
      <c r="BL876" s="18" t="s">
        <v>308</v>
      </c>
      <c r="BM876" s="217" t="s">
        <v>1187</v>
      </c>
    </row>
    <row r="877" spans="1:65" s="13" customFormat="1">
      <c r="B877" s="219"/>
      <c r="C877" s="220"/>
      <c r="D877" s="221" t="s">
        <v>209</v>
      </c>
      <c r="E877" s="222" t="s">
        <v>1</v>
      </c>
      <c r="F877" s="223" t="s">
        <v>1188</v>
      </c>
      <c r="G877" s="220"/>
      <c r="H877" s="224">
        <v>33.566000000000003</v>
      </c>
      <c r="I877" s="225"/>
      <c r="J877" s="220"/>
      <c r="K877" s="220"/>
      <c r="L877" s="226"/>
      <c r="M877" s="227"/>
      <c r="N877" s="228"/>
      <c r="O877" s="228"/>
      <c r="P877" s="228"/>
      <c r="Q877" s="228"/>
      <c r="R877" s="228"/>
      <c r="S877" s="228"/>
      <c r="T877" s="229"/>
      <c r="AT877" s="230" t="s">
        <v>209</v>
      </c>
      <c r="AU877" s="230" t="s">
        <v>88</v>
      </c>
      <c r="AV877" s="13" t="s">
        <v>88</v>
      </c>
      <c r="AW877" s="13" t="s">
        <v>31</v>
      </c>
      <c r="AX877" s="13" t="s">
        <v>76</v>
      </c>
      <c r="AY877" s="230" t="s">
        <v>201</v>
      </c>
    </row>
    <row r="878" spans="1:65" s="13" customFormat="1">
      <c r="B878" s="219"/>
      <c r="C878" s="220"/>
      <c r="D878" s="221" t="s">
        <v>209</v>
      </c>
      <c r="E878" s="222" t="s">
        <v>1</v>
      </c>
      <c r="F878" s="223" t="s">
        <v>1189</v>
      </c>
      <c r="G878" s="220"/>
      <c r="H878" s="224">
        <v>15.34</v>
      </c>
      <c r="I878" s="225"/>
      <c r="J878" s="220"/>
      <c r="K878" s="220"/>
      <c r="L878" s="226"/>
      <c r="M878" s="227"/>
      <c r="N878" s="228"/>
      <c r="O878" s="228"/>
      <c r="P878" s="228"/>
      <c r="Q878" s="228"/>
      <c r="R878" s="228"/>
      <c r="S878" s="228"/>
      <c r="T878" s="229"/>
      <c r="AT878" s="230" t="s">
        <v>209</v>
      </c>
      <c r="AU878" s="230" t="s">
        <v>88</v>
      </c>
      <c r="AV878" s="13" t="s">
        <v>88</v>
      </c>
      <c r="AW878" s="13" t="s">
        <v>31</v>
      </c>
      <c r="AX878" s="13" t="s">
        <v>76</v>
      </c>
      <c r="AY878" s="230" t="s">
        <v>201</v>
      </c>
    </row>
    <row r="879" spans="1:65" s="13" customFormat="1">
      <c r="B879" s="219"/>
      <c r="C879" s="220"/>
      <c r="D879" s="221" t="s">
        <v>209</v>
      </c>
      <c r="E879" s="222" t="s">
        <v>1</v>
      </c>
      <c r="F879" s="223" t="s">
        <v>1190</v>
      </c>
      <c r="G879" s="220"/>
      <c r="H879" s="224">
        <v>26.195</v>
      </c>
      <c r="I879" s="225"/>
      <c r="J879" s="220"/>
      <c r="K879" s="220"/>
      <c r="L879" s="226"/>
      <c r="M879" s="227"/>
      <c r="N879" s="228"/>
      <c r="O879" s="228"/>
      <c r="P879" s="228"/>
      <c r="Q879" s="228"/>
      <c r="R879" s="228"/>
      <c r="S879" s="228"/>
      <c r="T879" s="229"/>
      <c r="AT879" s="230" t="s">
        <v>209</v>
      </c>
      <c r="AU879" s="230" t="s">
        <v>88</v>
      </c>
      <c r="AV879" s="13" t="s">
        <v>88</v>
      </c>
      <c r="AW879" s="13" t="s">
        <v>31</v>
      </c>
      <c r="AX879" s="13" t="s">
        <v>76</v>
      </c>
      <c r="AY879" s="230" t="s">
        <v>201</v>
      </c>
    </row>
    <row r="880" spans="1:65" s="13" customFormat="1">
      <c r="B880" s="219"/>
      <c r="C880" s="220"/>
      <c r="D880" s="221" t="s">
        <v>209</v>
      </c>
      <c r="E880" s="222" t="s">
        <v>1</v>
      </c>
      <c r="F880" s="223" t="s">
        <v>1191</v>
      </c>
      <c r="G880" s="220"/>
      <c r="H880" s="224">
        <v>25.934999999999999</v>
      </c>
      <c r="I880" s="225"/>
      <c r="J880" s="220"/>
      <c r="K880" s="220"/>
      <c r="L880" s="226"/>
      <c r="M880" s="227"/>
      <c r="N880" s="228"/>
      <c r="O880" s="228"/>
      <c r="P880" s="228"/>
      <c r="Q880" s="228"/>
      <c r="R880" s="228"/>
      <c r="S880" s="228"/>
      <c r="T880" s="229"/>
      <c r="AT880" s="230" t="s">
        <v>209</v>
      </c>
      <c r="AU880" s="230" t="s">
        <v>88</v>
      </c>
      <c r="AV880" s="13" t="s">
        <v>88</v>
      </c>
      <c r="AW880" s="13" t="s">
        <v>31</v>
      </c>
      <c r="AX880" s="13" t="s">
        <v>76</v>
      </c>
      <c r="AY880" s="230" t="s">
        <v>201</v>
      </c>
    </row>
    <row r="881" spans="1:65" s="13" customFormat="1">
      <c r="B881" s="219"/>
      <c r="C881" s="220"/>
      <c r="D881" s="221" t="s">
        <v>209</v>
      </c>
      <c r="E881" s="222" t="s">
        <v>1</v>
      </c>
      <c r="F881" s="223" t="s">
        <v>1192</v>
      </c>
      <c r="G881" s="220"/>
      <c r="H881" s="224">
        <v>93.48</v>
      </c>
      <c r="I881" s="225"/>
      <c r="J881" s="220"/>
      <c r="K881" s="220"/>
      <c r="L881" s="226"/>
      <c r="M881" s="227"/>
      <c r="N881" s="228"/>
      <c r="O881" s="228"/>
      <c r="P881" s="228"/>
      <c r="Q881" s="228"/>
      <c r="R881" s="228"/>
      <c r="S881" s="228"/>
      <c r="T881" s="229"/>
      <c r="AT881" s="230" t="s">
        <v>209</v>
      </c>
      <c r="AU881" s="230" t="s">
        <v>88</v>
      </c>
      <c r="AV881" s="13" t="s">
        <v>88</v>
      </c>
      <c r="AW881" s="13" t="s">
        <v>31</v>
      </c>
      <c r="AX881" s="13" t="s">
        <v>76</v>
      </c>
      <c r="AY881" s="230" t="s">
        <v>201</v>
      </c>
    </row>
    <row r="882" spans="1:65" s="13" customFormat="1">
      <c r="B882" s="219"/>
      <c r="C882" s="220"/>
      <c r="D882" s="221" t="s">
        <v>209</v>
      </c>
      <c r="E882" s="222" t="s">
        <v>1</v>
      </c>
      <c r="F882" s="223" t="s">
        <v>942</v>
      </c>
      <c r="G882" s="220"/>
      <c r="H882" s="224">
        <v>-3.84</v>
      </c>
      <c r="I882" s="225"/>
      <c r="J882" s="220"/>
      <c r="K882" s="220"/>
      <c r="L882" s="226"/>
      <c r="M882" s="227"/>
      <c r="N882" s="228"/>
      <c r="O882" s="228"/>
      <c r="P882" s="228"/>
      <c r="Q882" s="228"/>
      <c r="R882" s="228"/>
      <c r="S882" s="228"/>
      <c r="T882" s="229"/>
      <c r="AT882" s="230" t="s">
        <v>209</v>
      </c>
      <c r="AU882" s="230" t="s">
        <v>88</v>
      </c>
      <c r="AV882" s="13" t="s">
        <v>88</v>
      </c>
      <c r="AW882" s="13" t="s">
        <v>31</v>
      </c>
      <c r="AX882" s="13" t="s">
        <v>76</v>
      </c>
      <c r="AY882" s="230" t="s">
        <v>201</v>
      </c>
    </row>
    <row r="883" spans="1:65" s="15" customFormat="1">
      <c r="B883" s="242"/>
      <c r="C883" s="243"/>
      <c r="D883" s="221" t="s">
        <v>209</v>
      </c>
      <c r="E883" s="244" t="s">
        <v>1</v>
      </c>
      <c r="F883" s="245" t="s">
        <v>240</v>
      </c>
      <c r="G883" s="243"/>
      <c r="H883" s="246">
        <v>190.67599999999999</v>
      </c>
      <c r="I883" s="247"/>
      <c r="J883" s="243"/>
      <c r="K883" s="243"/>
      <c r="L883" s="248"/>
      <c r="M883" s="249"/>
      <c r="N883" s="250"/>
      <c r="O883" s="250"/>
      <c r="P883" s="250"/>
      <c r="Q883" s="250"/>
      <c r="R883" s="250"/>
      <c r="S883" s="250"/>
      <c r="T883" s="251"/>
      <c r="AT883" s="252" t="s">
        <v>209</v>
      </c>
      <c r="AU883" s="252" t="s">
        <v>88</v>
      </c>
      <c r="AV883" s="15" t="s">
        <v>219</v>
      </c>
      <c r="AW883" s="15" t="s">
        <v>31</v>
      </c>
      <c r="AX883" s="15" t="s">
        <v>76</v>
      </c>
      <c r="AY883" s="252" t="s">
        <v>201</v>
      </c>
    </row>
    <row r="884" spans="1:65" s="13" customFormat="1">
      <c r="B884" s="219"/>
      <c r="C884" s="220"/>
      <c r="D884" s="221" t="s">
        <v>209</v>
      </c>
      <c r="E884" s="222" t="s">
        <v>1</v>
      </c>
      <c r="F884" s="223" t="s">
        <v>1193</v>
      </c>
      <c r="G884" s="220"/>
      <c r="H884" s="224">
        <v>0.32400000000000001</v>
      </c>
      <c r="I884" s="225"/>
      <c r="J884" s="220"/>
      <c r="K884" s="220"/>
      <c r="L884" s="226"/>
      <c r="M884" s="227"/>
      <c r="N884" s="228"/>
      <c r="O884" s="228"/>
      <c r="P884" s="228"/>
      <c r="Q884" s="228"/>
      <c r="R884" s="228"/>
      <c r="S884" s="228"/>
      <c r="T884" s="229"/>
      <c r="AT884" s="230" t="s">
        <v>209</v>
      </c>
      <c r="AU884" s="230" t="s">
        <v>88</v>
      </c>
      <c r="AV884" s="13" t="s">
        <v>88</v>
      </c>
      <c r="AW884" s="13" t="s">
        <v>31</v>
      </c>
      <c r="AX884" s="13" t="s">
        <v>76</v>
      </c>
      <c r="AY884" s="230" t="s">
        <v>201</v>
      </c>
    </row>
    <row r="885" spans="1:65" s="14" customFormat="1">
      <c r="B885" s="231"/>
      <c r="C885" s="232"/>
      <c r="D885" s="221" t="s">
        <v>209</v>
      </c>
      <c r="E885" s="233" t="s">
        <v>1</v>
      </c>
      <c r="F885" s="234" t="s">
        <v>232</v>
      </c>
      <c r="G885" s="232"/>
      <c r="H885" s="235">
        <v>191</v>
      </c>
      <c r="I885" s="236"/>
      <c r="J885" s="232"/>
      <c r="K885" s="232"/>
      <c r="L885" s="237"/>
      <c r="M885" s="238"/>
      <c r="N885" s="239"/>
      <c r="O885" s="239"/>
      <c r="P885" s="239"/>
      <c r="Q885" s="239"/>
      <c r="R885" s="239"/>
      <c r="S885" s="239"/>
      <c r="T885" s="240"/>
      <c r="AT885" s="241" t="s">
        <v>209</v>
      </c>
      <c r="AU885" s="241" t="s">
        <v>88</v>
      </c>
      <c r="AV885" s="14" t="s">
        <v>207</v>
      </c>
      <c r="AW885" s="14" t="s">
        <v>31</v>
      </c>
      <c r="AX885" s="14" t="s">
        <v>83</v>
      </c>
      <c r="AY885" s="241" t="s">
        <v>201</v>
      </c>
    </row>
    <row r="886" spans="1:65" s="2" customFormat="1" ht="37.5" customHeight="1">
      <c r="A886" s="35"/>
      <c r="B886" s="36"/>
      <c r="C886" s="205" t="s">
        <v>1194</v>
      </c>
      <c r="D886" s="205" t="s">
        <v>203</v>
      </c>
      <c r="E886" s="206" t="s">
        <v>1195</v>
      </c>
      <c r="F886" s="207" t="s">
        <v>1196</v>
      </c>
      <c r="G886" s="208" t="s">
        <v>366</v>
      </c>
      <c r="H886" s="209">
        <v>6</v>
      </c>
      <c r="I886" s="210"/>
      <c r="J886" s="211">
        <f t="shared" ref="J886:J893" si="20">ROUND(I886*H886,2)</f>
        <v>0</v>
      </c>
      <c r="K886" s="212"/>
      <c r="L886" s="40"/>
      <c r="M886" s="213" t="s">
        <v>1</v>
      </c>
      <c r="N886" s="214" t="s">
        <v>42</v>
      </c>
      <c r="O886" s="72"/>
      <c r="P886" s="215">
        <f t="shared" ref="P886:P893" si="21">O886*H886</f>
        <v>0</v>
      </c>
      <c r="Q886" s="215">
        <v>2.7E-4</v>
      </c>
      <c r="R886" s="215">
        <f t="shared" ref="R886:R893" si="22">Q886*H886</f>
        <v>1.6199999999999999E-3</v>
      </c>
      <c r="S886" s="215">
        <v>0</v>
      </c>
      <c r="T886" s="216">
        <f t="shared" ref="T886:T893" si="23">S886*H886</f>
        <v>0</v>
      </c>
      <c r="U886" s="35"/>
      <c r="V886" s="35"/>
      <c r="W886" s="35"/>
      <c r="X886" s="35"/>
      <c r="Y886" s="35"/>
      <c r="Z886" s="35"/>
      <c r="AA886" s="35"/>
      <c r="AB886" s="35"/>
      <c r="AC886" s="35"/>
      <c r="AD886" s="35"/>
      <c r="AE886" s="35"/>
      <c r="AR886" s="217" t="s">
        <v>308</v>
      </c>
      <c r="AT886" s="217" t="s">
        <v>203</v>
      </c>
      <c r="AU886" s="217" t="s">
        <v>88</v>
      </c>
      <c r="AY886" s="18" t="s">
        <v>201</v>
      </c>
      <c r="BE886" s="218">
        <f t="shared" ref="BE886:BE893" si="24">IF(N886="základná",J886,0)</f>
        <v>0</v>
      </c>
      <c r="BF886" s="218">
        <f t="shared" ref="BF886:BF893" si="25">IF(N886="znížená",J886,0)</f>
        <v>0</v>
      </c>
      <c r="BG886" s="218">
        <f t="shared" ref="BG886:BG893" si="26">IF(N886="zákl. prenesená",J886,0)</f>
        <v>0</v>
      </c>
      <c r="BH886" s="218">
        <f t="shared" ref="BH886:BH893" si="27">IF(N886="zníž. prenesená",J886,0)</f>
        <v>0</v>
      </c>
      <c r="BI886" s="218">
        <f t="shared" ref="BI886:BI893" si="28">IF(N886="nulová",J886,0)</f>
        <v>0</v>
      </c>
      <c r="BJ886" s="18" t="s">
        <v>88</v>
      </c>
      <c r="BK886" s="218">
        <f t="shared" ref="BK886:BK893" si="29">ROUND(I886*H886,2)</f>
        <v>0</v>
      </c>
      <c r="BL886" s="18" t="s">
        <v>308</v>
      </c>
      <c r="BM886" s="217" t="s">
        <v>1197</v>
      </c>
    </row>
    <row r="887" spans="1:65" s="2" customFormat="1" ht="27" customHeight="1">
      <c r="A887" s="35"/>
      <c r="B887" s="36"/>
      <c r="C887" s="253" t="s">
        <v>1198</v>
      </c>
      <c r="D887" s="253" t="s">
        <v>585</v>
      </c>
      <c r="E887" s="254" t="s">
        <v>1199</v>
      </c>
      <c r="F887" s="255" t="s">
        <v>1200</v>
      </c>
      <c r="G887" s="256" t="s">
        <v>366</v>
      </c>
      <c r="H887" s="257">
        <v>1</v>
      </c>
      <c r="I887" s="258"/>
      <c r="J887" s="259">
        <f t="shared" si="20"/>
        <v>0</v>
      </c>
      <c r="K887" s="260"/>
      <c r="L887" s="261"/>
      <c r="M887" s="262" t="s">
        <v>1</v>
      </c>
      <c r="N887" s="263" t="s">
        <v>42</v>
      </c>
      <c r="O887" s="72"/>
      <c r="P887" s="215">
        <f t="shared" si="21"/>
        <v>0</v>
      </c>
      <c r="Q887" s="215">
        <v>1.653E-2</v>
      </c>
      <c r="R887" s="215">
        <f t="shared" si="22"/>
        <v>1.653E-2</v>
      </c>
      <c r="S887" s="215">
        <v>0</v>
      </c>
      <c r="T887" s="216">
        <f t="shared" si="23"/>
        <v>0</v>
      </c>
      <c r="U887" s="35"/>
      <c r="V887" s="35"/>
      <c r="W887" s="35"/>
      <c r="X887" s="35"/>
      <c r="Y887" s="35"/>
      <c r="Z887" s="35"/>
      <c r="AA887" s="35"/>
      <c r="AB887" s="35"/>
      <c r="AC887" s="35"/>
      <c r="AD887" s="35"/>
      <c r="AE887" s="35"/>
      <c r="AR887" s="217" t="s">
        <v>426</v>
      </c>
      <c r="AT887" s="217" t="s">
        <v>585</v>
      </c>
      <c r="AU887" s="217" t="s">
        <v>88</v>
      </c>
      <c r="AY887" s="18" t="s">
        <v>201</v>
      </c>
      <c r="BE887" s="218">
        <f t="shared" si="24"/>
        <v>0</v>
      </c>
      <c r="BF887" s="218">
        <f t="shared" si="25"/>
        <v>0</v>
      </c>
      <c r="BG887" s="218">
        <f t="shared" si="26"/>
        <v>0</v>
      </c>
      <c r="BH887" s="218">
        <f t="shared" si="27"/>
        <v>0</v>
      </c>
      <c r="BI887" s="218">
        <f t="shared" si="28"/>
        <v>0</v>
      </c>
      <c r="BJ887" s="18" t="s">
        <v>88</v>
      </c>
      <c r="BK887" s="218">
        <f t="shared" si="29"/>
        <v>0</v>
      </c>
      <c r="BL887" s="18" t="s">
        <v>308</v>
      </c>
      <c r="BM887" s="217" t="s">
        <v>1201</v>
      </c>
    </row>
    <row r="888" spans="1:65" s="2" customFormat="1" ht="22.5" customHeight="1">
      <c r="A888" s="35"/>
      <c r="B888" s="36"/>
      <c r="C888" s="253" t="s">
        <v>1202</v>
      </c>
      <c r="D888" s="253" t="s">
        <v>585</v>
      </c>
      <c r="E888" s="254" t="s">
        <v>1203</v>
      </c>
      <c r="F888" s="255" t="s">
        <v>1204</v>
      </c>
      <c r="G888" s="256" t="s">
        <v>366</v>
      </c>
      <c r="H888" s="257">
        <v>3</v>
      </c>
      <c r="I888" s="258"/>
      <c r="J888" s="259">
        <f t="shared" si="20"/>
        <v>0</v>
      </c>
      <c r="K888" s="260"/>
      <c r="L888" s="261"/>
      <c r="M888" s="262" t="s">
        <v>1</v>
      </c>
      <c r="N888" s="263" t="s">
        <v>42</v>
      </c>
      <c r="O888" s="72"/>
      <c r="P888" s="215">
        <f t="shared" si="21"/>
        <v>0</v>
      </c>
      <c r="Q888" s="215">
        <v>1.6750000000000001E-2</v>
      </c>
      <c r="R888" s="215">
        <f t="shared" si="22"/>
        <v>5.0250000000000003E-2</v>
      </c>
      <c r="S888" s="215">
        <v>0</v>
      </c>
      <c r="T888" s="216">
        <f t="shared" si="23"/>
        <v>0</v>
      </c>
      <c r="U888" s="35"/>
      <c r="V888" s="35"/>
      <c r="W888" s="35"/>
      <c r="X888" s="35"/>
      <c r="Y888" s="35"/>
      <c r="Z888" s="35"/>
      <c r="AA888" s="35"/>
      <c r="AB888" s="35"/>
      <c r="AC888" s="35"/>
      <c r="AD888" s="35"/>
      <c r="AE888" s="35"/>
      <c r="AR888" s="217" t="s">
        <v>426</v>
      </c>
      <c r="AT888" s="217" t="s">
        <v>585</v>
      </c>
      <c r="AU888" s="217" t="s">
        <v>88</v>
      </c>
      <c r="AY888" s="18" t="s">
        <v>201</v>
      </c>
      <c r="BE888" s="218">
        <f t="shared" si="24"/>
        <v>0</v>
      </c>
      <c r="BF888" s="218">
        <f t="shared" si="25"/>
        <v>0</v>
      </c>
      <c r="BG888" s="218">
        <f t="shared" si="26"/>
        <v>0</v>
      </c>
      <c r="BH888" s="218">
        <f t="shared" si="27"/>
        <v>0</v>
      </c>
      <c r="BI888" s="218">
        <f t="shared" si="28"/>
        <v>0</v>
      </c>
      <c r="BJ888" s="18" t="s">
        <v>88</v>
      </c>
      <c r="BK888" s="218">
        <f t="shared" si="29"/>
        <v>0</v>
      </c>
      <c r="BL888" s="18" t="s">
        <v>308</v>
      </c>
      <c r="BM888" s="217" t="s">
        <v>1205</v>
      </c>
    </row>
    <row r="889" spans="1:65" s="2" customFormat="1" ht="23.25" customHeight="1">
      <c r="A889" s="35"/>
      <c r="B889" s="36"/>
      <c r="C889" s="253" t="s">
        <v>1206</v>
      </c>
      <c r="D889" s="253" t="s">
        <v>585</v>
      </c>
      <c r="E889" s="254" t="s">
        <v>1207</v>
      </c>
      <c r="F889" s="255" t="s">
        <v>1208</v>
      </c>
      <c r="G889" s="256" t="s">
        <v>366</v>
      </c>
      <c r="H889" s="257">
        <v>1</v>
      </c>
      <c r="I889" s="258"/>
      <c r="J889" s="259">
        <f t="shared" si="20"/>
        <v>0</v>
      </c>
      <c r="K889" s="260"/>
      <c r="L889" s="261"/>
      <c r="M889" s="262" t="s">
        <v>1</v>
      </c>
      <c r="N889" s="263" t="s">
        <v>42</v>
      </c>
      <c r="O889" s="72"/>
      <c r="P889" s="215">
        <f t="shared" si="21"/>
        <v>0</v>
      </c>
      <c r="Q889" s="215">
        <v>1.6979999999999999E-2</v>
      </c>
      <c r="R889" s="215">
        <f t="shared" si="22"/>
        <v>1.6979999999999999E-2</v>
      </c>
      <c r="S889" s="215">
        <v>0</v>
      </c>
      <c r="T889" s="216">
        <f t="shared" si="23"/>
        <v>0</v>
      </c>
      <c r="U889" s="35"/>
      <c r="V889" s="35"/>
      <c r="W889" s="35"/>
      <c r="X889" s="35"/>
      <c r="Y889" s="35"/>
      <c r="Z889" s="35"/>
      <c r="AA889" s="35"/>
      <c r="AB889" s="35"/>
      <c r="AC889" s="35"/>
      <c r="AD889" s="35"/>
      <c r="AE889" s="35"/>
      <c r="AR889" s="217" t="s">
        <v>426</v>
      </c>
      <c r="AT889" s="217" t="s">
        <v>585</v>
      </c>
      <c r="AU889" s="217" t="s">
        <v>88</v>
      </c>
      <c r="AY889" s="18" t="s">
        <v>201</v>
      </c>
      <c r="BE889" s="218">
        <f t="shared" si="24"/>
        <v>0</v>
      </c>
      <c r="BF889" s="218">
        <f t="shared" si="25"/>
        <v>0</v>
      </c>
      <c r="BG889" s="218">
        <f t="shared" si="26"/>
        <v>0</v>
      </c>
      <c r="BH889" s="218">
        <f t="shared" si="27"/>
        <v>0</v>
      </c>
      <c r="BI889" s="218">
        <f t="shared" si="28"/>
        <v>0</v>
      </c>
      <c r="BJ889" s="18" t="s">
        <v>88</v>
      </c>
      <c r="BK889" s="218">
        <f t="shared" si="29"/>
        <v>0</v>
      </c>
      <c r="BL889" s="18" t="s">
        <v>308</v>
      </c>
      <c r="BM889" s="217" t="s">
        <v>1209</v>
      </c>
    </row>
    <row r="890" spans="1:65" s="2" customFormat="1" ht="24.75" customHeight="1">
      <c r="A890" s="35"/>
      <c r="B890" s="36"/>
      <c r="C890" s="253" t="s">
        <v>1210</v>
      </c>
      <c r="D890" s="253" t="s">
        <v>585</v>
      </c>
      <c r="E890" s="254" t="s">
        <v>1211</v>
      </c>
      <c r="F890" s="255" t="s">
        <v>1212</v>
      </c>
      <c r="G890" s="256" t="s">
        <v>366</v>
      </c>
      <c r="H890" s="257">
        <v>1</v>
      </c>
      <c r="I890" s="258"/>
      <c r="J890" s="259">
        <f t="shared" si="20"/>
        <v>0</v>
      </c>
      <c r="K890" s="260"/>
      <c r="L890" s="261"/>
      <c r="M890" s="262" t="s">
        <v>1</v>
      </c>
      <c r="N890" s="263" t="s">
        <v>42</v>
      </c>
      <c r="O890" s="72"/>
      <c r="P890" s="215">
        <f t="shared" si="21"/>
        <v>0</v>
      </c>
      <c r="Q890" s="215">
        <v>1.7139999999999999E-2</v>
      </c>
      <c r="R890" s="215">
        <f t="shared" si="22"/>
        <v>1.7139999999999999E-2</v>
      </c>
      <c r="S890" s="215">
        <v>0</v>
      </c>
      <c r="T890" s="216">
        <f t="shared" si="23"/>
        <v>0</v>
      </c>
      <c r="U890" s="35"/>
      <c r="V890" s="35"/>
      <c r="W890" s="35"/>
      <c r="X890" s="35"/>
      <c r="Y890" s="35"/>
      <c r="Z890" s="35"/>
      <c r="AA890" s="35"/>
      <c r="AB890" s="35"/>
      <c r="AC890" s="35"/>
      <c r="AD890" s="35"/>
      <c r="AE890" s="35"/>
      <c r="AR890" s="217" t="s">
        <v>426</v>
      </c>
      <c r="AT890" s="217" t="s">
        <v>585</v>
      </c>
      <c r="AU890" s="217" t="s">
        <v>88</v>
      </c>
      <c r="AY890" s="18" t="s">
        <v>201</v>
      </c>
      <c r="BE890" s="218">
        <f t="shared" si="24"/>
        <v>0</v>
      </c>
      <c r="BF890" s="218">
        <f t="shared" si="25"/>
        <v>0</v>
      </c>
      <c r="BG890" s="218">
        <f t="shared" si="26"/>
        <v>0</v>
      </c>
      <c r="BH890" s="218">
        <f t="shared" si="27"/>
        <v>0</v>
      </c>
      <c r="BI890" s="218">
        <f t="shared" si="28"/>
        <v>0</v>
      </c>
      <c r="BJ890" s="18" t="s">
        <v>88</v>
      </c>
      <c r="BK890" s="218">
        <f t="shared" si="29"/>
        <v>0</v>
      </c>
      <c r="BL890" s="18" t="s">
        <v>308</v>
      </c>
      <c r="BM890" s="217" t="s">
        <v>1213</v>
      </c>
    </row>
    <row r="891" spans="1:65" s="2" customFormat="1" ht="29.25" customHeight="1">
      <c r="A891" s="35"/>
      <c r="B891" s="36"/>
      <c r="C891" s="205" t="s">
        <v>1214</v>
      </c>
      <c r="D891" s="205" t="s">
        <v>203</v>
      </c>
      <c r="E891" s="206" t="s">
        <v>1215</v>
      </c>
      <c r="F891" s="207" t="s">
        <v>1216</v>
      </c>
      <c r="G891" s="208" t="s">
        <v>366</v>
      </c>
      <c r="H891" s="209">
        <v>1</v>
      </c>
      <c r="I891" s="210"/>
      <c r="J891" s="211">
        <f t="shared" si="20"/>
        <v>0</v>
      </c>
      <c r="K891" s="212"/>
      <c r="L891" s="40"/>
      <c r="M891" s="213" t="s">
        <v>1</v>
      </c>
      <c r="N891" s="214" t="s">
        <v>42</v>
      </c>
      <c r="O891" s="72"/>
      <c r="P891" s="215">
        <f t="shared" si="21"/>
        <v>0</v>
      </c>
      <c r="Q891" s="215">
        <v>2.7E-4</v>
      </c>
      <c r="R891" s="215">
        <f t="shared" si="22"/>
        <v>2.7E-4</v>
      </c>
      <c r="S891" s="215">
        <v>0</v>
      </c>
      <c r="T891" s="216">
        <f t="shared" si="23"/>
        <v>0</v>
      </c>
      <c r="U891" s="35"/>
      <c r="V891" s="35"/>
      <c r="W891" s="35"/>
      <c r="X891" s="35"/>
      <c r="Y891" s="35"/>
      <c r="Z891" s="35"/>
      <c r="AA891" s="35"/>
      <c r="AB891" s="35"/>
      <c r="AC891" s="35"/>
      <c r="AD891" s="35"/>
      <c r="AE891" s="35"/>
      <c r="AR891" s="217" t="s">
        <v>308</v>
      </c>
      <c r="AT891" s="217" t="s">
        <v>203</v>
      </c>
      <c r="AU891" s="217" t="s">
        <v>88</v>
      </c>
      <c r="AY891" s="18" t="s">
        <v>201</v>
      </c>
      <c r="BE891" s="218">
        <f t="shared" si="24"/>
        <v>0</v>
      </c>
      <c r="BF891" s="218">
        <f t="shared" si="25"/>
        <v>0</v>
      </c>
      <c r="BG891" s="218">
        <f t="shared" si="26"/>
        <v>0</v>
      </c>
      <c r="BH891" s="218">
        <f t="shared" si="27"/>
        <v>0</v>
      </c>
      <c r="BI891" s="218">
        <f t="shared" si="28"/>
        <v>0</v>
      </c>
      <c r="BJ891" s="18" t="s">
        <v>88</v>
      </c>
      <c r="BK891" s="218">
        <f t="shared" si="29"/>
        <v>0</v>
      </c>
      <c r="BL891" s="18" t="s">
        <v>308</v>
      </c>
      <c r="BM891" s="217" t="s">
        <v>1217</v>
      </c>
    </row>
    <row r="892" spans="1:65" s="2" customFormat="1" ht="31.5" customHeight="1">
      <c r="A892" s="35"/>
      <c r="B892" s="36"/>
      <c r="C892" s="253" t="s">
        <v>1218</v>
      </c>
      <c r="D892" s="253" t="s">
        <v>585</v>
      </c>
      <c r="E892" s="254" t="s">
        <v>1219</v>
      </c>
      <c r="F892" s="255" t="s">
        <v>1220</v>
      </c>
      <c r="G892" s="256" t="s">
        <v>366</v>
      </c>
      <c r="H892" s="257">
        <v>1</v>
      </c>
      <c r="I892" s="258"/>
      <c r="J892" s="259">
        <f t="shared" si="20"/>
        <v>0</v>
      </c>
      <c r="K892" s="260"/>
      <c r="L892" s="261"/>
      <c r="M892" s="262" t="s">
        <v>1</v>
      </c>
      <c r="N892" s="263" t="s">
        <v>42</v>
      </c>
      <c r="O892" s="72"/>
      <c r="P892" s="215">
        <f t="shared" si="21"/>
        <v>0</v>
      </c>
      <c r="Q892" s="215">
        <v>2.0449999999999999E-2</v>
      </c>
      <c r="R892" s="215">
        <f t="shared" si="22"/>
        <v>2.0449999999999999E-2</v>
      </c>
      <c r="S892" s="215">
        <v>0</v>
      </c>
      <c r="T892" s="216">
        <f t="shared" si="23"/>
        <v>0</v>
      </c>
      <c r="U892" s="35"/>
      <c r="V892" s="35"/>
      <c r="W892" s="35"/>
      <c r="X892" s="35"/>
      <c r="Y892" s="35"/>
      <c r="Z892" s="35"/>
      <c r="AA892" s="35"/>
      <c r="AB892" s="35"/>
      <c r="AC892" s="35"/>
      <c r="AD892" s="35"/>
      <c r="AE892" s="35"/>
      <c r="AR892" s="217" t="s">
        <v>426</v>
      </c>
      <c r="AT892" s="217" t="s">
        <v>585</v>
      </c>
      <c r="AU892" s="217" t="s">
        <v>88</v>
      </c>
      <c r="AY892" s="18" t="s">
        <v>201</v>
      </c>
      <c r="BE892" s="218">
        <f t="shared" si="24"/>
        <v>0</v>
      </c>
      <c r="BF892" s="218">
        <f t="shared" si="25"/>
        <v>0</v>
      </c>
      <c r="BG892" s="218">
        <f t="shared" si="26"/>
        <v>0</v>
      </c>
      <c r="BH892" s="218">
        <f t="shared" si="27"/>
        <v>0</v>
      </c>
      <c r="BI892" s="218">
        <f t="shared" si="28"/>
        <v>0</v>
      </c>
      <c r="BJ892" s="18" t="s">
        <v>88</v>
      </c>
      <c r="BK892" s="218">
        <f t="shared" si="29"/>
        <v>0</v>
      </c>
      <c r="BL892" s="18" t="s">
        <v>308</v>
      </c>
      <c r="BM892" s="217" t="s">
        <v>1221</v>
      </c>
    </row>
    <row r="893" spans="1:65" s="2" customFormat="1" ht="26.25" customHeight="1">
      <c r="A893" s="35"/>
      <c r="B893" s="36"/>
      <c r="C893" s="205" t="s">
        <v>1222</v>
      </c>
      <c r="D893" s="205" t="s">
        <v>203</v>
      </c>
      <c r="E893" s="206" t="s">
        <v>1223</v>
      </c>
      <c r="F893" s="207" t="s">
        <v>1224</v>
      </c>
      <c r="G893" s="208" t="s">
        <v>329</v>
      </c>
      <c r="H893" s="209">
        <v>6.5990000000000002</v>
      </c>
      <c r="I893" s="210"/>
      <c r="J893" s="211">
        <f t="shared" si="20"/>
        <v>0</v>
      </c>
      <c r="K893" s="212"/>
      <c r="L893" s="40"/>
      <c r="M893" s="213" t="s">
        <v>1</v>
      </c>
      <c r="N893" s="214" t="s">
        <v>42</v>
      </c>
      <c r="O893" s="72"/>
      <c r="P893" s="215">
        <f t="shared" si="21"/>
        <v>0</v>
      </c>
      <c r="Q893" s="215">
        <v>0</v>
      </c>
      <c r="R893" s="215">
        <f t="shared" si="22"/>
        <v>0</v>
      </c>
      <c r="S893" s="215">
        <v>0</v>
      </c>
      <c r="T893" s="216">
        <f t="shared" si="23"/>
        <v>0</v>
      </c>
      <c r="U893" s="35"/>
      <c r="V893" s="35"/>
      <c r="W893" s="35"/>
      <c r="X893" s="35"/>
      <c r="Y893" s="35"/>
      <c r="Z893" s="35"/>
      <c r="AA893" s="35"/>
      <c r="AB893" s="35"/>
      <c r="AC893" s="35"/>
      <c r="AD893" s="35"/>
      <c r="AE893" s="35"/>
      <c r="AR893" s="217" t="s">
        <v>308</v>
      </c>
      <c r="AT893" s="217" t="s">
        <v>203</v>
      </c>
      <c r="AU893" s="217" t="s">
        <v>88</v>
      </c>
      <c r="AY893" s="18" t="s">
        <v>201</v>
      </c>
      <c r="BE893" s="218">
        <f t="shared" si="24"/>
        <v>0</v>
      </c>
      <c r="BF893" s="218">
        <f t="shared" si="25"/>
        <v>0</v>
      </c>
      <c r="BG893" s="218">
        <f t="shared" si="26"/>
        <v>0</v>
      </c>
      <c r="BH893" s="218">
        <f t="shared" si="27"/>
        <v>0</v>
      </c>
      <c r="BI893" s="218">
        <f t="shared" si="28"/>
        <v>0</v>
      </c>
      <c r="BJ893" s="18" t="s">
        <v>88</v>
      </c>
      <c r="BK893" s="218">
        <f t="shared" si="29"/>
        <v>0</v>
      </c>
      <c r="BL893" s="18" t="s">
        <v>308</v>
      </c>
      <c r="BM893" s="217" t="s">
        <v>1225</v>
      </c>
    </row>
    <row r="894" spans="1:65" s="12" customFormat="1" ht="22.9" customHeight="1">
      <c r="B894" s="189"/>
      <c r="C894" s="190"/>
      <c r="D894" s="191" t="s">
        <v>75</v>
      </c>
      <c r="E894" s="203" t="s">
        <v>1226</v>
      </c>
      <c r="F894" s="203" t="s">
        <v>1227</v>
      </c>
      <c r="G894" s="190"/>
      <c r="H894" s="190"/>
      <c r="I894" s="193"/>
      <c r="J894" s="204">
        <f>BK894</f>
        <v>0</v>
      </c>
      <c r="K894" s="190"/>
      <c r="L894" s="195"/>
      <c r="M894" s="196"/>
      <c r="N894" s="197"/>
      <c r="O894" s="197"/>
      <c r="P894" s="198">
        <f>SUM(P895:P922)</f>
        <v>0</v>
      </c>
      <c r="Q894" s="197"/>
      <c r="R894" s="198">
        <f>SUM(R895:R922)</f>
        <v>0.26098499999999997</v>
      </c>
      <c r="S894" s="197"/>
      <c r="T894" s="199">
        <f>SUM(T895:T922)</f>
        <v>0</v>
      </c>
      <c r="AR894" s="200" t="s">
        <v>88</v>
      </c>
      <c r="AT894" s="201" t="s">
        <v>75</v>
      </c>
      <c r="AU894" s="201" t="s">
        <v>83</v>
      </c>
      <c r="AY894" s="200" t="s">
        <v>201</v>
      </c>
      <c r="BK894" s="202">
        <f>SUM(BK895:BK922)</f>
        <v>0</v>
      </c>
    </row>
    <row r="895" spans="1:65" s="2" customFormat="1" ht="30" customHeight="1">
      <c r="A895" s="35"/>
      <c r="B895" s="36"/>
      <c r="C895" s="205" t="s">
        <v>1228</v>
      </c>
      <c r="D895" s="205" t="s">
        <v>203</v>
      </c>
      <c r="E895" s="206" t="s">
        <v>1229</v>
      </c>
      <c r="F895" s="207" t="s">
        <v>1230</v>
      </c>
      <c r="G895" s="208" t="s">
        <v>618</v>
      </c>
      <c r="H895" s="209">
        <v>15.8</v>
      </c>
      <c r="I895" s="210"/>
      <c r="J895" s="211">
        <f>ROUND(I895*H895,2)</f>
        <v>0</v>
      </c>
      <c r="K895" s="212"/>
      <c r="L895" s="40"/>
      <c r="M895" s="213" t="s">
        <v>1</v>
      </c>
      <c r="N895" s="214" t="s">
        <v>42</v>
      </c>
      <c r="O895" s="72"/>
      <c r="P895" s="215">
        <f>O895*H895</f>
        <v>0</v>
      </c>
      <c r="Q895" s="215">
        <v>0</v>
      </c>
      <c r="R895" s="215">
        <f>Q895*H895</f>
        <v>0</v>
      </c>
      <c r="S895" s="215">
        <v>0</v>
      </c>
      <c r="T895" s="216">
        <f>S895*H895</f>
        <v>0</v>
      </c>
      <c r="U895" s="35"/>
      <c r="V895" s="35"/>
      <c r="W895" s="35"/>
      <c r="X895" s="35"/>
      <c r="Y895" s="35"/>
      <c r="Z895" s="35"/>
      <c r="AA895" s="35"/>
      <c r="AB895" s="35"/>
      <c r="AC895" s="35"/>
      <c r="AD895" s="35"/>
      <c r="AE895" s="35"/>
      <c r="AR895" s="217" t="s">
        <v>308</v>
      </c>
      <c r="AT895" s="217" t="s">
        <v>203</v>
      </c>
      <c r="AU895" s="217" t="s">
        <v>88</v>
      </c>
      <c r="AY895" s="18" t="s">
        <v>201</v>
      </c>
      <c r="BE895" s="218">
        <f>IF(N895="základná",J895,0)</f>
        <v>0</v>
      </c>
      <c r="BF895" s="218">
        <f>IF(N895="znížená",J895,0)</f>
        <v>0</v>
      </c>
      <c r="BG895" s="218">
        <f>IF(N895="zákl. prenesená",J895,0)</f>
        <v>0</v>
      </c>
      <c r="BH895" s="218">
        <f>IF(N895="zníž. prenesená",J895,0)</f>
        <v>0</v>
      </c>
      <c r="BI895" s="218">
        <f>IF(N895="nulová",J895,0)</f>
        <v>0</v>
      </c>
      <c r="BJ895" s="18" t="s">
        <v>88</v>
      </c>
      <c r="BK895" s="218">
        <f>ROUND(I895*H895,2)</f>
        <v>0</v>
      </c>
      <c r="BL895" s="18" t="s">
        <v>308</v>
      </c>
      <c r="BM895" s="217" t="s">
        <v>1231</v>
      </c>
    </row>
    <row r="896" spans="1:65" s="13" customFormat="1">
      <c r="B896" s="219"/>
      <c r="C896" s="220"/>
      <c r="D896" s="221" t="s">
        <v>209</v>
      </c>
      <c r="E896" s="222" t="s">
        <v>1</v>
      </c>
      <c r="F896" s="223" t="s">
        <v>1232</v>
      </c>
      <c r="G896" s="220"/>
      <c r="H896" s="224">
        <v>15.8</v>
      </c>
      <c r="I896" s="225"/>
      <c r="J896" s="220"/>
      <c r="K896" s="220"/>
      <c r="L896" s="226"/>
      <c r="M896" s="227"/>
      <c r="N896" s="228"/>
      <c r="O896" s="228"/>
      <c r="P896" s="228"/>
      <c r="Q896" s="228"/>
      <c r="R896" s="228"/>
      <c r="S896" s="228"/>
      <c r="T896" s="229"/>
      <c r="AT896" s="230" t="s">
        <v>209</v>
      </c>
      <c r="AU896" s="230" t="s">
        <v>88</v>
      </c>
      <c r="AV896" s="13" t="s">
        <v>88</v>
      </c>
      <c r="AW896" s="13" t="s">
        <v>31</v>
      </c>
      <c r="AX896" s="13" t="s">
        <v>83</v>
      </c>
      <c r="AY896" s="230" t="s">
        <v>201</v>
      </c>
    </row>
    <row r="897" spans="1:65" s="2" customFormat="1" ht="28.5" customHeight="1">
      <c r="A897" s="35"/>
      <c r="B897" s="36"/>
      <c r="C897" s="253" t="s">
        <v>1233</v>
      </c>
      <c r="D897" s="253" t="s">
        <v>585</v>
      </c>
      <c r="E897" s="254" t="s">
        <v>1234</v>
      </c>
      <c r="F897" s="255" t="s">
        <v>1235</v>
      </c>
      <c r="G897" s="256" t="s">
        <v>366</v>
      </c>
      <c r="H897" s="257">
        <v>8</v>
      </c>
      <c r="I897" s="258"/>
      <c r="J897" s="259">
        <f>ROUND(I897*H897,2)</f>
        <v>0</v>
      </c>
      <c r="K897" s="260"/>
      <c r="L897" s="261"/>
      <c r="M897" s="262" t="s">
        <v>1</v>
      </c>
      <c r="N897" s="263" t="s">
        <v>42</v>
      </c>
      <c r="O897" s="72"/>
      <c r="P897" s="215">
        <f>O897*H897</f>
        <v>0</v>
      </c>
      <c r="Q897" s="215">
        <v>7.3999999999999999E-4</v>
      </c>
      <c r="R897" s="215">
        <f>Q897*H897</f>
        <v>5.9199999999999999E-3</v>
      </c>
      <c r="S897" s="215">
        <v>0</v>
      </c>
      <c r="T897" s="216">
        <f>S897*H897</f>
        <v>0</v>
      </c>
      <c r="U897" s="35"/>
      <c r="V897" s="35"/>
      <c r="W897" s="35"/>
      <c r="X897" s="35"/>
      <c r="Y897" s="35"/>
      <c r="Z897" s="35"/>
      <c r="AA897" s="35"/>
      <c r="AB897" s="35"/>
      <c r="AC897" s="35"/>
      <c r="AD897" s="35"/>
      <c r="AE897" s="35"/>
      <c r="AR897" s="217" t="s">
        <v>426</v>
      </c>
      <c r="AT897" s="217" t="s">
        <v>585</v>
      </c>
      <c r="AU897" s="217" t="s">
        <v>88</v>
      </c>
      <c r="AY897" s="18" t="s">
        <v>201</v>
      </c>
      <c r="BE897" s="218">
        <f>IF(N897="základná",J897,0)</f>
        <v>0</v>
      </c>
      <c r="BF897" s="218">
        <f>IF(N897="znížená",J897,0)</f>
        <v>0</v>
      </c>
      <c r="BG897" s="218">
        <f>IF(N897="zákl. prenesená",J897,0)</f>
        <v>0</v>
      </c>
      <c r="BH897" s="218">
        <f>IF(N897="zníž. prenesená",J897,0)</f>
        <v>0</v>
      </c>
      <c r="BI897" s="218">
        <f>IF(N897="nulová",J897,0)</f>
        <v>0</v>
      </c>
      <c r="BJ897" s="18" t="s">
        <v>88</v>
      </c>
      <c r="BK897" s="218">
        <f>ROUND(I897*H897,2)</f>
        <v>0</v>
      </c>
      <c r="BL897" s="18" t="s">
        <v>308</v>
      </c>
      <c r="BM897" s="217" t="s">
        <v>1236</v>
      </c>
    </row>
    <row r="898" spans="1:65" s="13" customFormat="1">
      <c r="B898" s="219"/>
      <c r="C898" s="220"/>
      <c r="D898" s="221" t="s">
        <v>209</v>
      </c>
      <c r="E898" s="222" t="s">
        <v>1</v>
      </c>
      <c r="F898" s="223" t="s">
        <v>1237</v>
      </c>
      <c r="G898" s="220"/>
      <c r="H898" s="224">
        <v>7.9</v>
      </c>
      <c r="I898" s="225"/>
      <c r="J898" s="220"/>
      <c r="K898" s="220"/>
      <c r="L898" s="226"/>
      <c r="M898" s="227"/>
      <c r="N898" s="228"/>
      <c r="O898" s="228"/>
      <c r="P898" s="228"/>
      <c r="Q898" s="228"/>
      <c r="R898" s="228"/>
      <c r="S898" s="228"/>
      <c r="T898" s="229"/>
      <c r="AT898" s="230" t="s">
        <v>209</v>
      </c>
      <c r="AU898" s="230" t="s">
        <v>88</v>
      </c>
      <c r="AV898" s="13" t="s">
        <v>88</v>
      </c>
      <c r="AW898" s="13" t="s">
        <v>31</v>
      </c>
      <c r="AX898" s="13" t="s">
        <v>76</v>
      </c>
      <c r="AY898" s="230" t="s">
        <v>201</v>
      </c>
    </row>
    <row r="899" spans="1:65" s="13" customFormat="1">
      <c r="B899" s="219"/>
      <c r="C899" s="220"/>
      <c r="D899" s="221" t="s">
        <v>209</v>
      </c>
      <c r="E899" s="222" t="s">
        <v>1</v>
      </c>
      <c r="F899" s="223" t="s">
        <v>1238</v>
      </c>
      <c r="G899" s="220"/>
      <c r="H899" s="224">
        <v>0.1</v>
      </c>
      <c r="I899" s="225"/>
      <c r="J899" s="220"/>
      <c r="K899" s="220"/>
      <c r="L899" s="226"/>
      <c r="M899" s="227"/>
      <c r="N899" s="228"/>
      <c r="O899" s="228"/>
      <c r="P899" s="228"/>
      <c r="Q899" s="228"/>
      <c r="R899" s="228"/>
      <c r="S899" s="228"/>
      <c r="T899" s="229"/>
      <c r="AT899" s="230" t="s">
        <v>209</v>
      </c>
      <c r="AU899" s="230" t="s">
        <v>88</v>
      </c>
      <c r="AV899" s="13" t="s">
        <v>88</v>
      </c>
      <c r="AW899" s="13" t="s">
        <v>31</v>
      </c>
      <c r="AX899" s="13" t="s">
        <v>76</v>
      </c>
      <c r="AY899" s="230" t="s">
        <v>201</v>
      </c>
    </row>
    <row r="900" spans="1:65" s="14" customFormat="1">
      <c r="B900" s="231"/>
      <c r="C900" s="232"/>
      <c r="D900" s="221" t="s">
        <v>209</v>
      </c>
      <c r="E900" s="233" t="s">
        <v>1</v>
      </c>
      <c r="F900" s="234" t="s">
        <v>232</v>
      </c>
      <c r="G900" s="232"/>
      <c r="H900" s="235">
        <v>8</v>
      </c>
      <c r="I900" s="236"/>
      <c r="J900" s="232"/>
      <c r="K900" s="232"/>
      <c r="L900" s="237"/>
      <c r="M900" s="238"/>
      <c r="N900" s="239"/>
      <c r="O900" s="239"/>
      <c r="P900" s="239"/>
      <c r="Q900" s="239"/>
      <c r="R900" s="239"/>
      <c r="S900" s="239"/>
      <c r="T900" s="240"/>
      <c r="AT900" s="241" t="s">
        <v>209</v>
      </c>
      <c r="AU900" s="241" t="s">
        <v>88</v>
      </c>
      <c r="AV900" s="14" t="s">
        <v>207</v>
      </c>
      <c r="AW900" s="14" t="s">
        <v>31</v>
      </c>
      <c r="AX900" s="14" t="s">
        <v>83</v>
      </c>
      <c r="AY900" s="241" t="s">
        <v>201</v>
      </c>
    </row>
    <row r="901" spans="1:65" s="2" customFormat="1" ht="16.5" customHeight="1">
      <c r="A901" s="35"/>
      <c r="B901" s="36"/>
      <c r="C901" s="253" t="s">
        <v>1239</v>
      </c>
      <c r="D901" s="253" t="s">
        <v>585</v>
      </c>
      <c r="E901" s="254" t="s">
        <v>1240</v>
      </c>
      <c r="F901" s="255" t="s">
        <v>1241</v>
      </c>
      <c r="G901" s="256" t="s">
        <v>366</v>
      </c>
      <c r="H901" s="257">
        <v>0.9</v>
      </c>
      <c r="I901" s="258"/>
      <c r="J901" s="259">
        <f>ROUND(I901*H901,2)</f>
        <v>0</v>
      </c>
      <c r="K901" s="260"/>
      <c r="L901" s="261"/>
      <c r="M901" s="262" t="s">
        <v>1</v>
      </c>
      <c r="N901" s="263" t="s">
        <v>42</v>
      </c>
      <c r="O901" s="72"/>
      <c r="P901" s="215">
        <f>O901*H901</f>
        <v>0</v>
      </c>
      <c r="Q901" s="215">
        <v>0</v>
      </c>
      <c r="R901" s="215">
        <f>Q901*H901</f>
        <v>0</v>
      </c>
      <c r="S901" s="215">
        <v>0</v>
      </c>
      <c r="T901" s="216">
        <f>S901*H901</f>
        <v>0</v>
      </c>
      <c r="U901" s="35"/>
      <c r="V901" s="35"/>
      <c r="W901" s="35"/>
      <c r="X901" s="35"/>
      <c r="Y901" s="35"/>
      <c r="Z901" s="35"/>
      <c r="AA901" s="35"/>
      <c r="AB901" s="35"/>
      <c r="AC901" s="35"/>
      <c r="AD901" s="35"/>
      <c r="AE901" s="35"/>
      <c r="AR901" s="217" t="s">
        <v>426</v>
      </c>
      <c r="AT901" s="217" t="s">
        <v>585</v>
      </c>
      <c r="AU901" s="217" t="s">
        <v>88</v>
      </c>
      <c r="AY901" s="18" t="s">
        <v>201</v>
      </c>
      <c r="BE901" s="218">
        <f>IF(N901="základná",J901,0)</f>
        <v>0</v>
      </c>
      <c r="BF901" s="218">
        <f>IF(N901="znížená",J901,0)</f>
        <v>0</v>
      </c>
      <c r="BG901" s="218">
        <f>IF(N901="zákl. prenesená",J901,0)</f>
        <v>0</v>
      </c>
      <c r="BH901" s="218">
        <f>IF(N901="zníž. prenesená",J901,0)</f>
        <v>0</v>
      </c>
      <c r="BI901" s="218">
        <f>IF(N901="nulová",J901,0)</f>
        <v>0</v>
      </c>
      <c r="BJ901" s="18" t="s">
        <v>88</v>
      </c>
      <c r="BK901" s="218">
        <f>ROUND(I901*H901,2)</f>
        <v>0</v>
      </c>
      <c r="BL901" s="18" t="s">
        <v>308</v>
      </c>
      <c r="BM901" s="217" t="s">
        <v>1242</v>
      </c>
    </row>
    <row r="902" spans="1:65" s="13" customFormat="1">
      <c r="B902" s="219"/>
      <c r="C902" s="220"/>
      <c r="D902" s="221" t="s">
        <v>209</v>
      </c>
      <c r="E902" s="222" t="s">
        <v>1</v>
      </c>
      <c r="F902" s="223" t="s">
        <v>1243</v>
      </c>
      <c r="G902" s="220"/>
      <c r="H902" s="224">
        <v>0.83</v>
      </c>
      <c r="I902" s="225"/>
      <c r="J902" s="220"/>
      <c r="K902" s="220"/>
      <c r="L902" s="226"/>
      <c r="M902" s="227"/>
      <c r="N902" s="228"/>
      <c r="O902" s="228"/>
      <c r="P902" s="228"/>
      <c r="Q902" s="228"/>
      <c r="R902" s="228"/>
      <c r="S902" s="228"/>
      <c r="T902" s="229"/>
      <c r="AT902" s="230" t="s">
        <v>209</v>
      </c>
      <c r="AU902" s="230" t="s">
        <v>88</v>
      </c>
      <c r="AV902" s="13" t="s">
        <v>88</v>
      </c>
      <c r="AW902" s="13" t="s">
        <v>31</v>
      </c>
      <c r="AX902" s="13" t="s">
        <v>76</v>
      </c>
      <c r="AY902" s="230" t="s">
        <v>201</v>
      </c>
    </row>
    <row r="903" spans="1:65" s="13" customFormat="1">
      <c r="B903" s="219"/>
      <c r="C903" s="220"/>
      <c r="D903" s="221" t="s">
        <v>209</v>
      </c>
      <c r="E903" s="222" t="s">
        <v>1</v>
      </c>
      <c r="F903" s="223" t="s">
        <v>1244</v>
      </c>
      <c r="G903" s="220"/>
      <c r="H903" s="224">
        <v>7.0000000000000007E-2</v>
      </c>
      <c r="I903" s="225"/>
      <c r="J903" s="220"/>
      <c r="K903" s="220"/>
      <c r="L903" s="226"/>
      <c r="M903" s="227"/>
      <c r="N903" s="228"/>
      <c r="O903" s="228"/>
      <c r="P903" s="228"/>
      <c r="Q903" s="228"/>
      <c r="R903" s="228"/>
      <c r="S903" s="228"/>
      <c r="T903" s="229"/>
      <c r="AT903" s="230" t="s">
        <v>209</v>
      </c>
      <c r="AU903" s="230" t="s">
        <v>88</v>
      </c>
      <c r="AV903" s="13" t="s">
        <v>88</v>
      </c>
      <c r="AW903" s="13" t="s">
        <v>31</v>
      </c>
      <c r="AX903" s="13" t="s">
        <v>76</v>
      </c>
      <c r="AY903" s="230" t="s">
        <v>201</v>
      </c>
    </row>
    <row r="904" spans="1:65" s="14" customFormat="1">
      <c r="B904" s="231"/>
      <c r="C904" s="232"/>
      <c r="D904" s="221" t="s">
        <v>209</v>
      </c>
      <c r="E904" s="233" t="s">
        <v>1</v>
      </c>
      <c r="F904" s="234" t="s">
        <v>232</v>
      </c>
      <c r="G904" s="232"/>
      <c r="H904" s="235">
        <v>0.9</v>
      </c>
      <c r="I904" s="236"/>
      <c r="J904" s="232"/>
      <c r="K904" s="232"/>
      <c r="L904" s="237"/>
      <c r="M904" s="238"/>
      <c r="N904" s="239"/>
      <c r="O904" s="239"/>
      <c r="P904" s="239"/>
      <c r="Q904" s="239"/>
      <c r="R904" s="239"/>
      <c r="S904" s="239"/>
      <c r="T904" s="240"/>
      <c r="AT904" s="241" t="s">
        <v>209</v>
      </c>
      <c r="AU904" s="241" t="s">
        <v>88</v>
      </c>
      <c r="AV904" s="14" t="s">
        <v>207</v>
      </c>
      <c r="AW904" s="14" t="s">
        <v>31</v>
      </c>
      <c r="AX904" s="14" t="s">
        <v>83</v>
      </c>
      <c r="AY904" s="241" t="s">
        <v>201</v>
      </c>
    </row>
    <row r="905" spans="1:65" s="2" customFormat="1" ht="31.5" customHeight="1">
      <c r="A905" s="35"/>
      <c r="B905" s="36"/>
      <c r="C905" s="205" t="s">
        <v>1245</v>
      </c>
      <c r="D905" s="205" t="s">
        <v>203</v>
      </c>
      <c r="E905" s="206" t="s">
        <v>1246</v>
      </c>
      <c r="F905" s="207" t="s">
        <v>1247</v>
      </c>
      <c r="G905" s="208" t="s">
        <v>618</v>
      </c>
      <c r="H905" s="209">
        <v>38.700000000000003</v>
      </c>
      <c r="I905" s="210"/>
      <c r="J905" s="211">
        <f>ROUND(I905*H905,2)</f>
        <v>0</v>
      </c>
      <c r="K905" s="212"/>
      <c r="L905" s="40"/>
      <c r="M905" s="213" t="s">
        <v>1</v>
      </c>
      <c r="N905" s="214" t="s">
        <v>42</v>
      </c>
      <c r="O905" s="72"/>
      <c r="P905" s="215">
        <f>O905*H905</f>
        <v>0</v>
      </c>
      <c r="Q905" s="215">
        <v>2.4499999999999999E-3</v>
      </c>
      <c r="R905" s="215">
        <f>Q905*H905</f>
        <v>9.481500000000001E-2</v>
      </c>
      <c r="S905" s="215">
        <v>0</v>
      </c>
      <c r="T905" s="216">
        <f>S905*H905</f>
        <v>0</v>
      </c>
      <c r="U905" s="35"/>
      <c r="V905" s="35"/>
      <c r="W905" s="35"/>
      <c r="X905" s="35"/>
      <c r="Y905" s="35"/>
      <c r="Z905" s="35"/>
      <c r="AA905" s="35"/>
      <c r="AB905" s="35"/>
      <c r="AC905" s="35"/>
      <c r="AD905" s="35"/>
      <c r="AE905" s="35"/>
      <c r="AR905" s="217" t="s">
        <v>308</v>
      </c>
      <c r="AT905" s="217" t="s">
        <v>203</v>
      </c>
      <c r="AU905" s="217" t="s">
        <v>88</v>
      </c>
      <c r="AY905" s="18" t="s">
        <v>201</v>
      </c>
      <c r="BE905" s="218">
        <f>IF(N905="základná",J905,0)</f>
        <v>0</v>
      </c>
      <c r="BF905" s="218">
        <f>IF(N905="znížená",J905,0)</f>
        <v>0</v>
      </c>
      <c r="BG905" s="218">
        <f>IF(N905="zákl. prenesená",J905,0)</f>
        <v>0</v>
      </c>
      <c r="BH905" s="218">
        <f>IF(N905="zníž. prenesená",J905,0)</f>
        <v>0</v>
      </c>
      <c r="BI905" s="218">
        <f>IF(N905="nulová",J905,0)</f>
        <v>0</v>
      </c>
      <c r="BJ905" s="18" t="s">
        <v>88</v>
      </c>
      <c r="BK905" s="218">
        <f>ROUND(I905*H905,2)</f>
        <v>0</v>
      </c>
      <c r="BL905" s="18" t="s">
        <v>308</v>
      </c>
      <c r="BM905" s="217" t="s">
        <v>1248</v>
      </c>
    </row>
    <row r="906" spans="1:65" s="13" customFormat="1">
      <c r="B906" s="219"/>
      <c r="C906" s="220"/>
      <c r="D906" s="221" t="s">
        <v>209</v>
      </c>
      <c r="E906" s="222" t="s">
        <v>1</v>
      </c>
      <c r="F906" s="223" t="s">
        <v>1249</v>
      </c>
      <c r="G906" s="220"/>
      <c r="H906" s="224">
        <v>15.2</v>
      </c>
      <c r="I906" s="225"/>
      <c r="J906" s="220"/>
      <c r="K906" s="220"/>
      <c r="L906" s="226"/>
      <c r="M906" s="227"/>
      <c r="N906" s="228"/>
      <c r="O906" s="228"/>
      <c r="P906" s="228"/>
      <c r="Q906" s="228"/>
      <c r="R906" s="228"/>
      <c r="S906" s="228"/>
      <c r="T906" s="229"/>
      <c r="AT906" s="230" t="s">
        <v>209</v>
      </c>
      <c r="AU906" s="230" t="s">
        <v>88</v>
      </c>
      <c r="AV906" s="13" t="s">
        <v>88</v>
      </c>
      <c r="AW906" s="13" t="s">
        <v>31</v>
      </c>
      <c r="AX906" s="13" t="s">
        <v>76</v>
      </c>
      <c r="AY906" s="230" t="s">
        <v>201</v>
      </c>
    </row>
    <row r="907" spans="1:65" s="13" customFormat="1">
      <c r="B907" s="219"/>
      <c r="C907" s="220"/>
      <c r="D907" s="221" t="s">
        <v>209</v>
      </c>
      <c r="E907" s="222" t="s">
        <v>1</v>
      </c>
      <c r="F907" s="223" t="s">
        <v>1250</v>
      </c>
      <c r="G907" s="220"/>
      <c r="H907" s="224">
        <v>23.45</v>
      </c>
      <c r="I907" s="225"/>
      <c r="J907" s="220"/>
      <c r="K907" s="220"/>
      <c r="L907" s="226"/>
      <c r="M907" s="227"/>
      <c r="N907" s="228"/>
      <c r="O907" s="228"/>
      <c r="P907" s="228"/>
      <c r="Q907" s="228"/>
      <c r="R907" s="228"/>
      <c r="S907" s="228"/>
      <c r="T907" s="229"/>
      <c r="AT907" s="230" t="s">
        <v>209</v>
      </c>
      <c r="AU907" s="230" t="s">
        <v>88</v>
      </c>
      <c r="AV907" s="13" t="s">
        <v>88</v>
      </c>
      <c r="AW907" s="13" t="s">
        <v>31</v>
      </c>
      <c r="AX907" s="13" t="s">
        <v>76</v>
      </c>
      <c r="AY907" s="230" t="s">
        <v>201</v>
      </c>
    </row>
    <row r="908" spans="1:65" s="15" customFormat="1">
      <c r="B908" s="242"/>
      <c r="C908" s="243"/>
      <c r="D908" s="221" t="s">
        <v>209</v>
      </c>
      <c r="E908" s="244" t="s">
        <v>1</v>
      </c>
      <c r="F908" s="245" t="s">
        <v>240</v>
      </c>
      <c r="G908" s="243"/>
      <c r="H908" s="246">
        <v>38.65</v>
      </c>
      <c r="I908" s="247"/>
      <c r="J908" s="243"/>
      <c r="K908" s="243"/>
      <c r="L908" s="248"/>
      <c r="M908" s="249"/>
      <c r="N908" s="250"/>
      <c r="O908" s="250"/>
      <c r="P908" s="250"/>
      <c r="Q908" s="250"/>
      <c r="R908" s="250"/>
      <c r="S908" s="250"/>
      <c r="T908" s="251"/>
      <c r="AT908" s="252" t="s">
        <v>209</v>
      </c>
      <c r="AU908" s="252" t="s">
        <v>88</v>
      </c>
      <c r="AV908" s="15" t="s">
        <v>219</v>
      </c>
      <c r="AW908" s="15" t="s">
        <v>31</v>
      </c>
      <c r="AX908" s="15" t="s">
        <v>76</v>
      </c>
      <c r="AY908" s="252" t="s">
        <v>201</v>
      </c>
    </row>
    <row r="909" spans="1:65" s="13" customFormat="1">
      <c r="B909" s="219"/>
      <c r="C909" s="220"/>
      <c r="D909" s="221" t="s">
        <v>209</v>
      </c>
      <c r="E909" s="222" t="s">
        <v>1</v>
      </c>
      <c r="F909" s="223" t="s">
        <v>637</v>
      </c>
      <c r="G909" s="220"/>
      <c r="H909" s="224">
        <v>0.05</v>
      </c>
      <c r="I909" s="225"/>
      <c r="J909" s="220"/>
      <c r="K909" s="220"/>
      <c r="L909" s="226"/>
      <c r="M909" s="227"/>
      <c r="N909" s="228"/>
      <c r="O909" s="228"/>
      <c r="P909" s="228"/>
      <c r="Q909" s="228"/>
      <c r="R909" s="228"/>
      <c r="S909" s="228"/>
      <c r="T909" s="229"/>
      <c r="AT909" s="230" t="s">
        <v>209</v>
      </c>
      <c r="AU909" s="230" t="s">
        <v>88</v>
      </c>
      <c r="AV909" s="13" t="s">
        <v>88</v>
      </c>
      <c r="AW909" s="13" t="s">
        <v>31</v>
      </c>
      <c r="AX909" s="13" t="s">
        <v>76</v>
      </c>
      <c r="AY909" s="230" t="s">
        <v>201</v>
      </c>
    </row>
    <row r="910" spans="1:65" s="14" customFormat="1">
      <c r="B910" s="231"/>
      <c r="C910" s="232"/>
      <c r="D910" s="221" t="s">
        <v>209</v>
      </c>
      <c r="E910" s="233" t="s">
        <v>1</v>
      </c>
      <c r="F910" s="234" t="s">
        <v>1251</v>
      </c>
      <c r="G910" s="232"/>
      <c r="H910" s="235">
        <v>38.700000000000003</v>
      </c>
      <c r="I910" s="236"/>
      <c r="J910" s="232"/>
      <c r="K910" s="232"/>
      <c r="L910" s="237"/>
      <c r="M910" s="238"/>
      <c r="N910" s="239"/>
      <c r="O910" s="239"/>
      <c r="P910" s="239"/>
      <c r="Q910" s="239"/>
      <c r="R910" s="239"/>
      <c r="S910" s="239"/>
      <c r="T910" s="240"/>
      <c r="AT910" s="241" t="s">
        <v>209</v>
      </c>
      <c r="AU910" s="241" t="s">
        <v>88</v>
      </c>
      <c r="AV910" s="14" t="s">
        <v>207</v>
      </c>
      <c r="AW910" s="14" t="s">
        <v>31</v>
      </c>
      <c r="AX910" s="14" t="s">
        <v>83</v>
      </c>
      <c r="AY910" s="241" t="s">
        <v>201</v>
      </c>
    </row>
    <row r="911" spans="1:65" s="2" customFormat="1" ht="25.5" customHeight="1">
      <c r="A911" s="35"/>
      <c r="B911" s="36"/>
      <c r="C911" s="205" t="s">
        <v>1252</v>
      </c>
      <c r="D911" s="205" t="s">
        <v>203</v>
      </c>
      <c r="E911" s="206" t="s">
        <v>1253</v>
      </c>
      <c r="F911" s="207" t="s">
        <v>1254</v>
      </c>
      <c r="G911" s="208" t="s">
        <v>366</v>
      </c>
      <c r="H911" s="209">
        <v>3</v>
      </c>
      <c r="I911" s="210"/>
      <c r="J911" s="211">
        <f>ROUND(I911*H911,2)</f>
        <v>0</v>
      </c>
      <c r="K911" s="212"/>
      <c r="L911" s="40"/>
      <c r="M911" s="213" t="s">
        <v>1</v>
      </c>
      <c r="N911" s="214" t="s">
        <v>42</v>
      </c>
      <c r="O911" s="72"/>
      <c r="P911" s="215">
        <f>O911*H911</f>
        <v>0</v>
      </c>
      <c r="Q911" s="215">
        <v>1.58E-3</v>
      </c>
      <c r="R911" s="215">
        <f>Q911*H911</f>
        <v>4.7400000000000003E-3</v>
      </c>
      <c r="S911" s="215">
        <v>0</v>
      </c>
      <c r="T911" s="216">
        <f>S911*H911</f>
        <v>0</v>
      </c>
      <c r="U911" s="35"/>
      <c r="V911" s="35"/>
      <c r="W911" s="35"/>
      <c r="X911" s="35"/>
      <c r="Y911" s="35"/>
      <c r="Z911" s="35"/>
      <c r="AA911" s="35"/>
      <c r="AB911" s="35"/>
      <c r="AC911" s="35"/>
      <c r="AD911" s="35"/>
      <c r="AE911" s="35"/>
      <c r="AR911" s="217" t="s">
        <v>308</v>
      </c>
      <c r="AT911" s="217" t="s">
        <v>203</v>
      </c>
      <c r="AU911" s="217" t="s">
        <v>88</v>
      </c>
      <c r="AY911" s="18" t="s">
        <v>201</v>
      </c>
      <c r="BE911" s="218">
        <f>IF(N911="základná",J911,0)</f>
        <v>0</v>
      </c>
      <c r="BF911" s="218">
        <f>IF(N911="znížená",J911,0)</f>
        <v>0</v>
      </c>
      <c r="BG911" s="218">
        <f>IF(N911="zákl. prenesená",J911,0)</f>
        <v>0</v>
      </c>
      <c r="BH911" s="218">
        <f>IF(N911="zníž. prenesená",J911,0)</f>
        <v>0</v>
      </c>
      <c r="BI911" s="218">
        <f>IF(N911="nulová",J911,0)</f>
        <v>0</v>
      </c>
      <c r="BJ911" s="18" t="s">
        <v>88</v>
      </c>
      <c r="BK911" s="218">
        <f>ROUND(I911*H911,2)</f>
        <v>0</v>
      </c>
      <c r="BL911" s="18" t="s">
        <v>308</v>
      </c>
      <c r="BM911" s="217" t="s">
        <v>1255</v>
      </c>
    </row>
    <row r="912" spans="1:65" s="2" customFormat="1" ht="33" customHeight="1">
      <c r="A912" s="35"/>
      <c r="B912" s="36"/>
      <c r="C912" s="205" t="s">
        <v>1256</v>
      </c>
      <c r="D912" s="205" t="s">
        <v>203</v>
      </c>
      <c r="E912" s="206" t="s">
        <v>1257</v>
      </c>
      <c r="F912" s="207" t="s">
        <v>1258</v>
      </c>
      <c r="G912" s="208" t="s">
        <v>618</v>
      </c>
      <c r="H912" s="209">
        <v>24.3</v>
      </c>
      <c r="I912" s="210"/>
      <c r="J912" s="211">
        <f>ROUND(I912*H912,2)</f>
        <v>0</v>
      </c>
      <c r="K912" s="212"/>
      <c r="L912" s="40"/>
      <c r="M912" s="213" t="s">
        <v>1</v>
      </c>
      <c r="N912" s="214" t="s">
        <v>42</v>
      </c>
      <c r="O912" s="72"/>
      <c r="P912" s="215">
        <f>O912*H912</f>
        <v>0</v>
      </c>
      <c r="Q912" s="215">
        <v>8.9999999999999998E-4</v>
      </c>
      <c r="R912" s="215">
        <f>Q912*H912</f>
        <v>2.1870000000000001E-2</v>
      </c>
      <c r="S912" s="215">
        <v>0</v>
      </c>
      <c r="T912" s="216">
        <f>S912*H912</f>
        <v>0</v>
      </c>
      <c r="U912" s="35"/>
      <c r="V912" s="35"/>
      <c r="W912" s="35"/>
      <c r="X912" s="35"/>
      <c r="Y912" s="35"/>
      <c r="Z912" s="35"/>
      <c r="AA912" s="35"/>
      <c r="AB912" s="35"/>
      <c r="AC912" s="35"/>
      <c r="AD912" s="35"/>
      <c r="AE912" s="35"/>
      <c r="AR912" s="217" t="s">
        <v>308</v>
      </c>
      <c r="AT912" s="217" t="s">
        <v>203</v>
      </c>
      <c r="AU912" s="217" t="s">
        <v>88</v>
      </c>
      <c r="AY912" s="18" t="s">
        <v>201</v>
      </c>
      <c r="BE912" s="218">
        <f>IF(N912="základná",J912,0)</f>
        <v>0</v>
      </c>
      <c r="BF912" s="218">
        <f>IF(N912="znížená",J912,0)</f>
        <v>0</v>
      </c>
      <c r="BG912" s="218">
        <f>IF(N912="zákl. prenesená",J912,0)</f>
        <v>0</v>
      </c>
      <c r="BH912" s="218">
        <f>IF(N912="zníž. prenesená",J912,0)</f>
        <v>0</v>
      </c>
      <c r="BI912" s="218">
        <f>IF(N912="nulová",J912,0)</f>
        <v>0</v>
      </c>
      <c r="BJ912" s="18" t="s">
        <v>88</v>
      </c>
      <c r="BK912" s="218">
        <f>ROUND(I912*H912,2)</f>
        <v>0</v>
      </c>
      <c r="BL912" s="18" t="s">
        <v>308</v>
      </c>
      <c r="BM912" s="217" t="s">
        <v>1259</v>
      </c>
    </row>
    <row r="913" spans="1:65" s="13" customFormat="1" ht="22.5">
      <c r="B913" s="219"/>
      <c r="C913" s="220"/>
      <c r="D913" s="221" t="s">
        <v>209</v>
      </c>
      <c r="E913" s="222" t="s">
        <v>1</v>
      </c>
      <c r="F913" s="223" t="s">
        <v>1260</v>
      </c>
      <c r="G913" s="220"/>
      <c r="H913" s="224">
        <v>24.25</v>
      </c>
      <c r="I913" s="225"/>
      <c r="J913" s="220"/>
      <c r="K913" s="220"/>
      <c r="L913" s="226"/>
      <c r="M913" s="227"/>
      <c r="N913" s="228"/>
      <c r="O913" s="228"/>
      <c r="P913" s="228"/>
      <c r="Q913" s="228"/>
      <c r="R913" s="228"/>
      <c r="S913" s="228"/>
      <c r="T913" s="229"/>
      <c r="AT913" s="230" t="s">
        <v>209</v>
      </c>
      <c r="AU913" s="230" t="s">
        <v>88</v>
      </c>
      <c r="AV913" s="13" t="s">
        <v>88</v>
      </c>
      <c r="AW913" s="13" t="s">
        <v>31</v>
      </c>
      <c r="AX913" s="13" t="s">
        <v>76</v>
      </c>
      <c r="AY913" s="230" t="s">
        <v>201</v>
      </c>
    </row>
    <row r="914" spans="1:65" s="13" customFormat="1">
      <c r="B914" s="219"/>
      <c r="C914" s="220"/>
      <c r="D914" s="221" t="s">
        <v>209</v>
      </c>
      <c r="E914" s="222" t="s">
        <v>1</v>
      </c>
      <c r="F914" s="223" t="s">
        <v>637</v>
      </c>
      <c r="G914" s="220"/>
      <c r="H914" s="224">
        <v>0.05</v>
      </c>
      <c r="I914" s="225"/>
      <c r="J914" s="220"/>
      <c r="K914" s="220"/>
      <c r="L914" s="226"/>
      <c r="M914" s="227"/>
      <c r="N914" s="228"/>
      <c r="O914" s="228"/>
      <c r="P914" s="228"/>
      <c r="Q914" s="228"/>
      <c r="R914" s="228"/>
      <c r="S914" s="228"/>
      <c r="T914" s="229"/>
      <c r="AT914" s="230" t="s">
        <v>209</v>
      </c>
      <c r="AU914" s="230" t="s">
        <v>88</v>
      </c>
      <c r="AV914" s="13" t="s">
        <v>88</v>
      </c>
      <c r="AW914" s="13" t="s">
        <v>31</v>
      </c>
      <c r="AX914" s="13" t="s">
        <v>76</v>
      </c>
      <c r="AY914" s="230" t="s">
        <v>201</v>
      </c>
    </row>
    <row r="915" spans="1:65" s="14" customFormat="1">
      <c r="B915" s="231"/>
      <c r="C915" s="232"/>
      <c r="D915" s="221" t="s">
        <v>209</v>
      </c>
      <c r="E915" s="233" t="s">
        <v>1</v>
      </c>
      <c r="F915" s="234" t="s">
        <v>232</v>
      </c>
      <c r="G915" s="232"/>
      <c r="H915" s="235">
        <v>24.3</v>
      </c>
      <c r="I915" s="236"/>
      <c r="J915" s="232"/>
      <c r="K915" s="232"/>
      <c r="L915" s="237"/>
      <c r="M915" s="238"/>
      <c r="N915" s="239"/>
      <c r="O915" s="239"/>
      <c r="P915" s="239"/>
      <c r="Q915" s="239"/>
      <c r="R915" s="239"/>
      <c r="S915" s="239"/>
      <c r="T915" s="240"/>
      <c r="AT915" s="241" t="s">
        <v>209</v>
      </c>
      <c r="AU915" s="241" t="s">
        <v>88</v>
      </c>
      <c r="AV915" s="14" t="s">
        <v>207</v>
      </c>
      <c r="AW915" s="14" t="s">
        <v>31</v>
      </c>
      <c r="AX915" s="14" t="s">
        <v>83</v>
      </c>
      <c r="AY915" s="241" t="s">
        <v>201</v>
      </c>
    </row>
    <row r="916" spans="1:65" s="2" customFormat="1" ht="29.25" customHeight="1">
      <c r="A916" s="35"/>
      <c r="B916" s="36"/>
      <c r="C916" s="205" t="s">
        <v>1261</v>
      </c>
      <c r="D916" s="205" t="s">
        <v>203</v>
      </c>
      <c r="E916" s="206" t="s">
        <v>1262</v>
      </c>
      <c r="F916" s="207" t="s">
        <v>1263</v>
      </c>
      <c r="G916" s="208" t="s">
        <v>618</v>
      </c>
      <c r="H916" s="209">
        <v>46.4</v>
      </c>
      <c r="I916" s="210"/>
      <c r="J916" s="211">
        <f>ROUND(I916*H916,2)</f>
        <v>0</v>
      </c>
      <c r="K916" s="212"/>
      <c r="L916" s="40"/>
      <c r="M916" s="213" t="s">
        <v>1</v>
      </c>
      <c r="N916" s="214" t="s">
        <v>42</v>
      </c>
      <c r="O916" s="72"/>
      <c r="P916" s="215">
        <f>O916*H916</f>
        <v>0</v>
      </c>
      <c r="Q916" s="215">
        <v>2.2000000000000001E-3</v>
      </c>
      <c r="R916" s="215">
        <f>Q916*H916</f>
        <v>0.10208</v>
      </c>
      <c r="S916" s="215">
        <v>0</v>
      </c>
      <c r="T916" s="216">
        <f>S916*H916</f>
        <v>0</v>
      </c>
      <c r="U916" s="35"/>
      <c r="V916" s="35"/>
      <c r="W916" s="35"/>
      <c r="X916" s="35"/>
      <c r="Y916" s="35"/>
      <c r="Z916" s="35"/>
      <c r="AA916" s="35"/>
      <c r="AB916" s="35"/>
      <c r="AC916" s="35"/>
      <c r="AD916" s="35"/>
      <c r="AE916" s="35"/>
      <c r="AR916" s="217" t="s">
        <v>308</v>
      </c>
      <c r="AT916" s="217" t="s">
        <v>203</v>
      </c>
      <c r="AU916" s="217" t="s">
        <v>88</v>
      </c>
      <c r="AY916" s="18" t="s">
        <v>201</v>
      </c>
      <c r="BE916" s="218">
        <f>IF(N916="základná",J916,0)</f>
        <v>0</v>
      </c>
      <c r="BF916" s="218">
        <f>IF(N916="znížená",J916,0)</f>
        <v>0</v>
      </c>
      <c r="BG916" s="218">
        <f>IF(N916="zákl. prenesená",J916,0)</f>
        <v>0</v>
      </c>
      <c r="BH916" s="218">
        <f>IF(N916="zníž. prenesená",J916,0)</f>
        <v>0</v>
      </c>
      <c r="BI916" s="218">
        <f>IF(N916="nulová",J916,0)</f>
        <v>0</v>
      </c>
      <c r="BJ916" s="18" t="s">
        <v>88</v>
      </c>
      <c r="BK916" s="218">
        <f>ROUND(I916*H916,2)</f>
        <v>0</v>
      </c>
      <c r="BL916" s="18" t="s">
        <v>308</v>
      </c>
      <c r="BM916" s="217" t="s">
        <v>1264</v>
      </c>
    </row>
    <row r="917" spans="1:65" s="13" customFormat="1">
      <c r="B917" s="219"/>
      <c r="C917" s="220"/>
      <c r="D917" s="221" t="s">
        <v>209</v>
      </c>
      <c r="E917" s="222" t="s">
        <v>1</v>
      </c>
      <c r="F917" s="223" t="s">
        <v>1265</v>
      </c>
      <c r="G917" s="220"/>
      <c r="H917" s="224">
        <v>37.799999999999997</v>
      </c>
      <c r="I917" s="225"/>
      <c r="J917" s="220"/>
      <c r="K917" s="220"/>
      <c r="L917" s="226"/>
      <c r="M917" s="227"/>
      <c r="N917" s="228"/>
      <c r="O917" s="228"/>
      <c r="P917" s="228"/>
      <c r="Q917" s="228"/>
      <c r="R917" s="228"/>
      <c r="S917" s="228"/>
      <c r="T917" s="229"/>
      <c r="AT917" s="230" t="s">
        <v>209</v>
      </c>
      <c r="AU917" s="230" t="s">
        <v>88</v>
      </c>
      <c r="AV917" s="13" t="s">
        <v>88</v>
      </c>
      <c r="AW917" s="13" t="s">
        <v>31</v>
      </c>
      <c r="AX917" s="13" t="s">
        <v>76</v>
      </c>
      <c r="AY917" s="230" t="s">
        <v>201</v>
      </c>
    </row>
    <row r="918" spans="1:65" s="13" customFormat="1">
      <c r="B918" s="219"/>
      <c r="C918" s="220"/>
      <c r="D918" s="221" t="s">
        <v>209</v>
      </c>
      <c r="E918" s="222" t="s">
        <v>1</v>
      </c>
      <c r="F918" s="223" t="s">
        <v>1266</v>
      </c>
      <c r="G918" s="220"/>
      <c r="H918" s="224">
        <v>8.6</v>
      </c>
      <c r="I918" s="225"/>
      <c r="J918" s="220"/>
      <c r="K918" s="220"/>
      <c r="L918" s="226"/>
      <c r="M918" s="227"/>
      <c r="N918" s="228"/>
      <c r="O918" s="228"/>
      <c r="P918" s="228"/>
      <c r="Q918" s="228"/>
      <c r="R918" s="228"/>
      <c r="S918" s="228"/>
      <c r="T918" s="229"/>
      <c r="AT918" s="230" t="s">
        <v>209</v>
      </c>
      <c r="AU918" s="230" t="s">
        <v>88</v>
      </c>
      <c r="AV918" s="13" t="s">
        <v>88</v>
      </c>
      <c r="AW918" s="13" t="s">
        <v>31</v>
      </c>
      <c r="AX918" s="13" t="s">
        <v>76</v>
      </c>
      <c r="AY918" s="230" t="s">
        <v>201</v>
      </c>
    </row>
    <row r="919" spans="1:65" s="14" customFormat="1">
      <c r="B919" s="231"/>
      <c r="C919" s="232"/>
      <c r="D919" s="221" t="s">
        <v>209</v>
      </c>
      <c r="E919" s="233" t="s">
        <v>1</v>
      </c>
      <c r="F919" s="234" t="s">
        <v>1267</v>
      </c>
      <c r="G919" s="232"/>
      <c r="H919" s="235">
        <v>46.4</v>
      </c>
      <c r="I919" s="236"/>
      <c r="J919" s="232"/>
      <c r="K919" s="232"/>
      <c r="L919" s="237"/>
      <c r="M919" s="238"/>
      <c r="N919" s="239"/>
      <c r="O919" s="239"/>
      <c r="P919" s="239"/>
      <c r="Q919" s="239"/>
      <c r="R919" s="239"/>
      <c r="S919" s="239"/>
      <c r="T919" s="240"/>
      <c r="AT919" s="241" t="s">
        <v>209</v>
      </c>
      <c r="AU919" s="241" t="s">
        <v>88</v>
      </c>
      <c r="AV919" s="14" t="s">
        <v>207</v>
      </c>
      <c r="AW919" s="14" t="s">
        <v>31</v>
      </c>
      <c r="AX919" s="14" t="s">
        <v>83</v>
      </c>
      <c r="AY919" s="241" t="s">
        <v>201</v>
      </c>
    </row>
    <row r="920" spans="1:65" s="2" customFormat="1" ht="16.5" customHeight="1">
      <c r="A920" s="35"/>
      <c r="B920" s="36"/>
      <c r="C920" s="205" t="s">
        <v>1268</v>
      </c>
      <c r="D920" s="205" t="s">
        <v>203</v>
      </c>
      <c r="E920" s="206" t="s">
        <v>1269</v>
      </c>
      <c r="F920" s="207" t="s">
        <v>1270</v>
      </c>
      <c r="G920" s="208" t="s">
        <v>618</v>
      </c>
      <c r="H920" s="209">
        <v>12</v>
      </c>
      <c r="I920" s="210"/>
      <c r="J920" s="211">
        <f>ROUND(I920*H920,2)</f>
        <v>0</v>
      </c>
      <c r="K920" s="212"/>
      <c r="L920" s="40"/>
      <c r="M920" s="213" t="s">
        <v>1</v>
      </c>
      <c r="N920" s="214" t="s">
        <v>42</v>
      </c>
      <c r="O920" s="72"/>
      <c r="P920" s="215">
        <f>O920*H920</f>
        <v>0</v>
      </c>
      <c r="Q920" s="215">
        <v>2.63E-3</v>
      </c>
      <c r="R920" s="215">
        <f>Q920*H920</f>
        <v>3.1559999999999998E-2</v>
      </c>
      <c r="S920" s="215">
        <v>0</v>
      </c>
      <c r="T920" s="216">
        <f>S920*H920</f>
        <v>0</v>
      </c>
      <c r="U920" s="35"/>
      <c r="V920" s="35"/>
      <c r="W920" s="35"/>
      <c r="X920" s="35"/>
      <c r="Y920" s="35"/>
      <c r="Z920" s="35"/>
      <c r="AA920" s="35"/>
      <c r="AB920" s="35"/>
      <c r="AC920" s="35"/>
      <c r="AD920" s="35"/>
      <c r="AE920" s="35"/>
      <c r="AR920" s="217" t="s">
        <v>308</v>
      </c>
      <c r="AT920" s="217" t="s">
        <v>203</v>
      </c>
      <c r="AU920" s="217" t="s">
        <v>88</v>
      </c>
      <c r="AY920" s="18" t="s">
        <v>201</v>
      </c>
      <c r="BE920" s="218">
        <f>IF(N920="základná",J920,0)</f>
        <v>0</v>
      </c>
      <c r="BF920" s="218">
        <f>IF(N920="znížená",J920,0)</f>
        <v>0</v>
      </c>
      <c r="BG920" s="218">
        <f>IF(N920="zákl. prenesená",J920,0)</f>
        <v>0</v>
      </c>
      <c r="BH920" s="218">
        <f>IF(N920="zníž. prenesená",J920,0)</f>
        <v>0</v>
      </c>
      <c r="BI920" s="218">
        <f>IF(N920="nulová",J920,0)</f>
        <v>0</v>
      </c>
      <c r="BJ920" s="18" t="s">
        <v>88</v>
      </c>
      <c r="BK920" s="218">
        <f>ROUND(I920*H920,2)</f>
        <v>0</v>
      </c>
      <c r="BL920" s="18" t="s">
        <v>308</v>
      </c>
      <c r="BM920" s="217" t="s">
        <v>1271</v>
      </c>
    </row>
    <row r="921" spans="1:65" s="13" customFormat="1">
      <c r="B921" s="219"/>
      <c r="C921" s="220"/>
      <c r="D921" s="221" t="s">
        <v>209</v>
      </c>
      <c r="E921" s="222" t="s">
        <v>1</v>
      </c>
      <c r="F921" s="223" t="s">
        <v>1272</v>
      </c>
      <c r="G921" s="220"/>
      <c r="H921" s="224">
        <v>12</v>
      </c>
      <c r="I921" s="225"/>
      <c r="J921" s="220"/>
      <c r="K921" s="220"/>
      <c r="L921" s="226"/>
      <c r="M921" s="227"/>
      <c r="N921" s="228"/>
      <c r="O921" s="228"/>
      <c r="P921" s="228"/>
      <c r="Q921" s="228"/>
      <c r="R921" s="228"/>
      <c r="S921" s="228"/>
      <c r="T921" s="229"/>
      <c r="AT921" s="230" t="s">
        <v>209</v>
      </c>
      <c r="AU921" s="230" t="s">
        <v>88</v>
      </c>
      <c r="AV921" s="13" t="s">
        <v>88</v>
      </c>
      <c r="AW921" s="13" t="s">
        <v>31</v>
      </c>
      <c r="AX921" s="13" t="s">
        <v>83</v>
      </c>
      <c r="AY921" s="230" t="s">
        <v>201</v>
      </c>
    </row>
    <row r="922" spans="1:65" s="2" customFormat="1" ht="25.5" customHeight="1">
      <c r="A922" s="35"/>
      <c r="B922" s="36"/>
      <c r="C922" s="205" t="s">
        <v>1273</v>
      </c>
      <c r="D922" s="205" t="s">
        <v>203</v>
      </c>
      <c r="E922" s="206" t="s">
        <v>1274</v>
      </c>
      <c r="F922" s="207" t="s">
        <v>1275</v>
      </c>
      <c r="G922" s="208" t="s">
        <v>329</v>
      </c>
      <c r="H922" s="209">
        <v>0.26100000000000001</v>
      </c>
      <c r="I922" s="210"/>
      <c r="J922" s="211">
        <f>ROUND(I922*H922,2)</f>
        <v>0</v>
      </c>
      <c r="K922" s="212"/>
      <c r="L922" s="40"/>
      <c r="M922" s="213" t="s">
        <v>1</v>
      </c>
      <c r="N922" s="214" t="s">
        <v>42</v>
      </c>
      <c r="O922" s="72"/>
      <c r="P922" s="215">
        <f>O922*H922</f>
        <v>0</v>
      </c>
      <c r="Q922" s="215">
        <v>0</v>
      </c>
      <c r="R922" s="215">
        <f>Q922*H922</f>
        <v>0</v>
      </c>
      <c r="S922" s="215">
        <v>0</v>
      </c>
      <c r="T922" s="216">
        <f>S922*H922</f>
        <v>0</v>
      </c>
      <c r="U922" s="35"/>
      <c r="V922" s="35"/>
      <c r="W922" s="35"/>
      <c r="X922" s="35"/>
      <c r="Y922" s="35"/>
      <c r="Z922" s="35"/>
      <c r="AA922" s="35"/>
      <c r="AB922" s="35"/>
      <c r="AC922" s="35"/>
      <c r="AD922" s="35"/>
      <c r="AE922" s="35"/>
      <c r="AR922" s="217" t="s">
        <v>308</v>
      </c>
      <c r="AT922" s="217" t="s">
        <v>203</v>
      </c>
      <c r="AU922" s="217" t="s">
        <v>88</v>
      </c>
      <c r="AY922" s="18" t="s">
        <v>201</v>
      </c>
      <c r="BE922" s="218">
        <f>IF(N922="základná",J922,0)</f>
        <v>0</v>
      </c>
      <c r="BF922" s="218">
        <f>IF(N922="znížená",J922,0)</f>
        <v>0</v>
      </c>
      <c r="BG922" s="218">
        <f>IF(N922="zákl. prenesená",J922,0)</f>
        <v>0</v>
      </c>
      <c r="BH922" s="218">
        <f>IF(N922="zníž. prenesená",J922,0)</f>
        <v>0</v>
      </c>
      <c r="BI922" s="218">
        <f>IF(N922="nulová",J922,0)</f>
        <v>0</v>
      </c>
      <c r="BJ922" s="18" t="s">
        <v>88</v>
      </c>
      <c r="BK922" s="218">
        <f>ROUND(I922*H922,2)</f>
        <v>0</v>
      </c>
      <c r="BL922" s="18" t="s">
        <v>308</v>
      </c>
      <c r="BM922" s="217" t="s">
        <v>1276</v>
      </c>
    </row>
    <row r="923" spans="1:65" s="12" customFormat="1" ht="22.9" customHeight="1">
      <c r="B923" s="189"/>
      <c r="C923" s="190"/>
      <c r="D923" s="191" t="s">
        <v>75</v>
      </c>
      <c r="E923" s="203" t="s">
        <v>1277</v>
      </c>
      <c r="F923" s="203" t="s">
        <v>1278</v>
      </c>
      <c r="G923" s="190"/>
      <c r="H923" s="190"/>
      <c r="I923" s="193"/>
      <c r="J923" s="204">
        <f>BK923</f>
        <v>0</v>
      </c>
      <c r="K923" s="190"/>
      <c r="L923" s="195"/>
      <c r="M923" s="196"/>
      <c r="N923" s="197"/>
      <c r="O923" s="197"/>
      <c r="P923" s="198">
        <f>SUM(P924:P951)</f>
        <v>0</v>
      </c>
      <c r="Q923" s="197"/>
      <c r="R923" s="198">
        <f>SUM(R924:R951)</f>
        <v>19.509466000000003</v>
      </c>
      <c r="S923" s="197"/>
      <c r="T923" s="199">
        <f>SUM(T924:T951)</f>
        <v>0</v>
      </c>
      <c r="AR923" s="200" t="s">
        <v>88</v>
      </c>
      <c r="AT923" s="201" t="s">
        <v>75</v>
      </c>
      <c r="AU923" s="201" t="s">
        <v>83</v>
      </c>
      <c r="AY923" s="200" t="s">
        <v>201</v>
      </c>
      <c r="BK923" s="202">
        <f>SUM(BK924:BK951)</f>
        <v>0</v>
      </c>
    </row>
    <row r="924" spans="1:65" s="2" customFormat="1" ht="28.5" customHeight="1">
      <c r="A924" s="35"/>
      <c r="B924" s="36"/>
      <c r="C924" s="205" t="s">
        <v>1279</v>
      </c>
      <c r="D924" s="205" t="s">
        <v>203</v>
      </c>
      <c r="E924" s="206" t="s">
        <v>1280</v>
      </c>
      <c r="F924" s="207" t="s">
        <v>1281</v>
      </c>
      <c r="G924" s="208" t="s">
        <v>276</v>
      </c>
      <c r="H924" s="209">
        <v>458</v>
      </c>
      <c r="I924" s="210"/>
      <c r="J924" s="211">
        <f>ROUND(I924*H924,2)</f>
        <v>0</v>
      </c>
      <c r="K924" s="212"/>
      <c r="L924" s="40"/>
      <c r="M924" s="213" t="s">
        <v>1</v>
      </c>
      <c r="N924" s="214" t="s">
        <v>42</v>
      </c>
      <c r="O924" s="72"/>
      <c r="P924" s="215">
        <f>O924*H924</f>
        <v>0</v>
      </c>
      <c r="Q924" s="215">
        <v>4.0210000000000003E-2</v>
      </c>
      <c r="R924" s="215">
        <f>Q924*H924</f>
        <v>18.416180000000001</v>
      </c>
      <c r="S924" s="215">
        <v>0</v>
      </c>
      <c r="T924" s="216">
        <f>S924*H924</f>
        <v>0</v>
      </c>
      <c r="U924" s="35"/>
      <c r="V924" s="35"/>
      <c r="W924" s="35"/>
      <c r="X924" s="35"/>
      <c r="Y924" s="35"/>
      <c r="Z924" s="35"/>
      <c r="AA924" s="35"/>
      <c r="AB924" s="35"/>
      <c r="AC924" s="35"/>
      <c r="AD924" s="35"/>
      <c r="AE924" s="35"/>
      <c r="AR924" s="217" t="s">
        <v>308</v>
      </c>
      <c r="AT924" s="217" t="s">
        <v>203</v>
      </c>
      <c r="AU924" s="217" t="s">
        <v>88</v>
      </c>
      <c r="AY924" s="18" t="s">
        <v>201</v>
      </c>
      <c r="BE924" s="218">
        <f>IF(N924="základná",J924,0)</f>
        <v>0</v>
      </c>
      <c r="BF924" s="218">
        <f>IF(N924="znížená",J924,0)</f>
        <v>0</v>
      </c>
      <c r="BG924" s="218">
        <f>IF(N924="zákl. prenesená",J924,0)</f>
        <v>0</v>
      </c>
      <c r="BH924" s="218">
        <f>IF(N924="zníž. prenesená",J924,0)</f>
        <v>0</v>
      </c>
      <c r="BI924" s="218">
        <f>IF(N924="nulová",J924,0)</f>
        <v>0</v>
      </c>
      <c r="BJ924" s="18" t="s">
        <v>88</v>
      </c>
      <c r="BK924" s="218">
        <f>ROUND(I924*H924,2)</f>
        <v>0</v>
      </c>
      <c r="BL924" s="18" t="s">
        <v>308</v>
      </c>
      <c r="BM924" s="217" t="s">
        <v>1282</v>
      </c>
    </row>
    <row r="925" spans="1:65" s="13" customFormat="1">
      <c r="B925" s="219"/>
      <c r="C925" s="220"/>
      <c r="D925" s="221" t="s">
        <v>209</v>
      </c>
      <c r="E925" s="222" t="s">
        <v>1</v>
      </c>
      <c r="F925" s="223" t="s">
        <v>1283</v>
      </c>
      <c r="G925" s="220"/>
      <c r="H925" s="224">
        <v>191.52</v>
      </c>
      <c r="I925" s="225"/>
      <c r="J925" s="220"/>
      <c r="K925" s="220"/>
      <c r="L925" s="226"/>
      <c r="M925" s="227"/>
      <c r="N925" s="228"/>
      <c r="O925" s="228"/>
      <c r="P925" s="228"/>
      <c r="Q925" s="228"/>
      <c r="R925" s="228"/>
      <c r="S925" s="228"/>
      <c r="T925" s="229"/>
      <c r="AT925" s="230" t="s">
        <v>209</v>
      </c>
      <c r="AU925" s="230" t="s">
        <v>88</v>
      </c>
      <c r="AV925" s="13" t="s">
        <v>88</v>
      </c>
      <c r="AW925" s="13" t="s">
        <v>31</v>
      </c>
      <c r="AX925" s="13" t="s">
        <v>76</v>
      </c>
      <c r="AY925" s="230" t="s">
        <v>201</v>
      </c>
    </row>
    <row r="926" spans="1:65" s="13" customFormat="1">
      <c r="B926" s="219"/>
      <c r="C926" s="220"/>
      <c r="D926" s="221" t="s">
        <v>209</v>
      </c>
      <c r="E926" s="222" t="s">
        <v>1</v>
      </c>
      <c r="F926" s="223" t="s">
        <v>1284</v>
      </c>
      <c r="G926" s="220"/>
      <c r="H926" s="224">
        <v>-32.76</v>
      </c>
      <c r="I926" s="225"/>
      <c r="J926" s="220"/>
      <c r="K926" s="220"/>
      <c r="L926" s="226"/>
      <c r="M926" s="227"/>
      <c r="N926" s="228"/>
      <c r="O926" s="228"/>
      <c r="P926" s="228"/>
      <c r="Q926" s="228"/>
      <c r="R926" s="228"/>
      <c r="S926" s="228"/>
      <c r="T926" s="229"/>
      <c r="AT926" s="230" t="s">
        <v>209</v>
      </c>
      <c r="AU926" s="230" t="s">
        <v>88</v>
      </c>
      <c r="AV926" s="13" t="s">
        <v>88</v>
      </c>
      <c r="AW926" s="13" t="s">
        <v>31</v>
      </c>
      <c r="AX926" s="13" t="s">
        <v>76</v>
      </c>
      <c r="AY926" s="230" t="s">
        <v>201</v>
      </c>
    </row>
    <row r="927" spans="1:65" s="13" customFormat="1">
      <c r="B927" s="219"/>
      <c r="C927" s="220"/>
      <c r="D927" s="221" t="s">
        <v>209</v>
      </c>
      <c r="E927" s="222" t="s">
        <v>1</v>
      </c>
      <c r="F927" s="223" t="s">
        <v>1285</v>
      </c>
      <c r="G927" s="220"/>
      <c r="H927" s="224">
        <v>302.39999999999998</v>
      </c>
      <c r="I927" s="225"/>
      <c r="J927" s="220"/>
      <c r="K927" s="220"/>
      <c r="L927" s="226"/>
      <c r="M927" s="227"/>
      <c r="N927" s="228"/>
      <c r="O927" s="228"/>
      <c r="P927" s="228"/>
      <c r="Q927" s="228"/>
      <c r="R927" s="228"/>
      <c r="S927" s="228"/>
      <c r="T927" s="229"/>
      <c r="AT927" s="230" t="s">
        <v>209</v>
      </c>
      <c r="AU927" s="230" t="s">
        <v>88</v>
      </c>
      <c r="AV927" s="13" t="s">
        <v>88</v>
      </c>
      <c r="AW927" s="13" t="s">
        <v>31</v>
      </c>
      <c r="AX927" s="13" t="s">
        <v>76</v>
      </c>
      <c r="AY927" s="230" t="s">
        <v>201</v>
      </c>
    </row>
    <row r="928" spans="1:65" s="13" customFormat="1">
      <c r="B928" s="219"/>
      <c r="C928" s="220"/>
      <c r="D928" s="221" t="s">
        <v>209</v>
      </c>
      <c r="E928" s="222" t="s">
        <v>1</v>
      </c>
      <c r="F928" s="223" t="s">
        <v>942</v>
      </c>
      <c r="G928" s="220"/>
      <c r="H928" s="224">
        <v>-3.84</v>
      </c>
      <c r="I928" s="225"/>
      <c r="J928" s="220"/>
      <c r="K928" s="220"/>
      <c r="L928" s="226"/>
      <c r="M928" s="227"/>
      <c r="N928" s="228"/>
      <c r="O928" s="228"/>
      <c r="P928" s="228"/>
      <c r="Q928" s="228"/>
      <c r="R928" s="228"/>
      <c r="S928" s="228"/>
      <c r="T928" s="229"/>
      <c r="AT928" s="230" t="s">
        <v>209</v>
      </c>
      <c r="AU928" s="230" t="s">
        <v>88</v>
      </c>
      <c r="AV928" s="13" t="s">
        <v>88</v>
      </c>
      <c r="AW928" s="13" t="s">
        <v>31</v>
      </c>
      <c r="AX928" s="13" t="s">
        <v>76</v>
      </c>
      <c r="AY928" s="230" t="s">
        <v>201</v>
      </c>
    </row>
    <row r="929" spans="1:65" s="15" customFormat="1">
      <c r="B929" s="242"/>
      <c r="C929" s="243"/>
      <c r="D929" s="221" t="s">
        <v>209</v>
      </c>
      <c r="E929" s="244" t="s">
        <v>1</v>
      </c>
      <c r="F929" s="245" t="s">
        <v>240</v>
      </c>
      <c r="G929" s="243"/>
      <c r="H929" s="246">
        <v>457.32</v>
      </c>
      <c r="I929" s="247"/>
      <c r="J929" s="243"/>
      <c r="K929" s="243"/>
      <c r="L929" s="248"/>
      <c r="M929" s="249"/>
      <c r="N929" s="250"/>
      <c r="O929" s="250"/>
      <c r="P929" s="250"/>
      <c r="Q929" s="250"/>
      <c r="R929" s="250"/>
      <c r="S929" s="250"/>
      <c r="T929" s="251"/>
      <c r="AT929" s="252" t="s">
        <v>209</v>
      </c>
      <c r="AU929" s="252" t="s">
        <v>88</v>
      </c>
      <c r="AV929" s="15" t="s">
        <v>219</v>
      </c>
      <c r="AW929" s="15" t="s">
        <v>31</v>
      </c>
      <c r="AX929" s="15" t="s">
        <v>76</v>
      </c>
      <c r="AY929" s="252" t="s">
        <v>201</v>
      </c>
    </row>
    <row r="930" spans="1:65" s="13" customFormat="1">
      <c r="B930" s="219"/>
      <c r="C930" s="220"/>
      <c r="D930" s="221" t="s">
        <v>209</v>
      </c>
      <c r="E930" s="222" t="s">
        <v>1</v>
      </c>
      <c r="F930" s="223" t="s">
        <v>1286</v>
      </c>
      <c r="G930" s="220"/>
      <c r="H930" s="224">
        <v>0.68</v>
      </c>
      <c r="I930" s="225"/>
      <c r="J930" s="220"/>
      <c r="K930" s="220"/>
      <c r="L930" s="226"/>
      <c r="M930" s="227"/>
      <c r="N930" s="228"/>
      <c r="O930" s="228"/>
      <c r="P930" s="228"/>
      <c r="Q930" s="228"/>
      <c r="R930" s="228"/>
      <c r="S930" s="228"/>
      <c r="T930" s="229"/>
      <c r="AT930" s="230" t="s">
        <v>209</v>
      </c>
      <c r="AU930" s="230" t="s">
        <v>88</v>
      </c>
      <c r="AV930" s="13" t="s">
        <v>88</v>
      </c>
      <c r="AW930" s="13" t="s">
        <v>31</v>
      </c>
      <c r="AX930" s="13" t="s">
        <v>76</v>
      </c>
      <c r="AY930" s="230" t="s">
        <v>201</v>
      </c>
    </row>
    <row r="931" spans="1:65" s="14" customFormat="1">
      <c r="B931" s="231"/>
      <c r="C931" s="232"/>
      <c r="D931" s="221" t="s">
        <v>209</v>
      </c>
      <c r="E931" s="233" t="s">
        <v>1</v>
      </c>
      <c r="F931" s="234" t="s">
        <v>232</v>
      </c>
      <c r="G931" s="232"/>
      <c r="H931" s="235">
        <v>458</v>
      </c>
      <c r="I931" s="236"/>
      <c r="J931" s="232"/>
      <c r="K931" s="232"/>
      <c r="L931" s="237"/>
      <c r="M931" s="238"/>
      <c r="N931" s="239"/>
      <c r="O931" s="239"/>
      <c r="P931" s="239"/>
      <c r="Q931" s="239"/>
      <c r="R931" s="239"/>
      <c r="S931" s="239"/>
      <c r="T931" s="240"/>
      <c r="AT931" s="241" t="s">
        <v>209</v>
      </c>
      <c r="AU931" s="241" t="s">
        <v>88</v>
      </c>
      <c r="AV931" s="14" t="s">
        <v>207</v>
      </c>
      <c r="AW931" s="14" t="s">
        <v>31</v>
      </c>
      <c r="AX931" s="14" t="s">
        <v>83</v>
      </c>
      <c r="AY931" s="241" t="s">
        <v>201</v>
      </c>
    </row>
    <row r="932" spans="1:65" s="2" customFormat="1" ht="29.25" customHeight="1">
      <c r="A932" s="35"/>
      <c r="B932" s="36"/>
      <c r="C932" s="205" t="s">
        <v>1287</v>
      </c>
      <c r="D932" s="205" t="s">
        <v>203</v>
      </c>
      <c r="E932" s="206" t="s">
        <v>1288</v>
      </c>
      <c r="F932" s="207" t="s">
        <v>1289</v>
      </c>
      <c r="G932" s="208" t="s">
        <v>618</v>
      </c>
      <c r="H932" s="209">
        <v>29.8</v>
      </c>
      <c r="I932" s="210"/>
      <c r="J932" s="211">
        <f>ROUND(I932*H932,2)</f>
        <v>0</v>
      </c>
      <c r="K932" s="212"/>
      <c r="L932" s="40"/>
      <c r="M932" s="213" t="s">
        <v>1</v>
      </c>
      <c r="N932" s="214" t="s">
        <v>42</v>
      </c>
      <c r="O932" s="72"/>
      <c r="P932" s="215">
        <f>O932*H932</f>
        <v>0</v>
      </c>
      <c r="Q932" s="215">
        <v>8.3800000000000003E-3</v>
      </c>
      <c r="R932" s="215">
        <f>Q932*H932</f>
        <v>0.249724</v>
      </c>
      <c r="S932" s="215">
        <v>0</v>
      </c>
      <c r="T932" s="216">
        <f>S932*H932</f>
        <v>0</v>
      </c>
      <c r="U932" s="35"/>
      <c r="V932" s="35"/>
      <c r="W932" s="35"/>
      <c r="X932" s="35"/>
      <c r="Y932" s="35"/>
      <c r="Z932" s="35"/>
      <c r="AA932" s="35"/>
      <c r="AB932" s="35"/>
      <c r="AC932" s="35"/>
      <c r="AD932" s="35"/>
      <c r="AE932" s="35"/>
      <c r="AR932" s="217" t="s">
        <v>308</v>
      </c>
      <c r="AT932" s="217" t="s">
        <v>203</v>
      </c>
      <c r="AU932" s="217" t="s">
        <v>88</v>
      </c>
      <c r="AY932" s="18" t="s">
        <v>201</v>
      </c>
      <c r="BE932" s="218">
        <f>IF(N932="základná",J932,0)</f>
        <v>0</v>
      </c>
      <c r="BF932" s="218">
        <f>IF(N932="znížená",J932,0)</f>
        <v>0</v>
      </c>
      <c r="BG932" s="218">
        <f>IF(N932="zákl. prenesená",J932,0)</f>
        <v>0</v>
      </c>
      <c r="BH932" s="218">
        <f>IF(N932="zníž. prenesená",J932,0)</f>
        <v>0</v>
      </c>
      <c r="BI932" s="218">
        <f>IF(N932="nulová",J932,0)</f>
        <v>0</v>
      </c>
      <c r="BJ932" s="18" t="s">
        <v>88</v>
      </c>
      <c r="BK932" s="218">
        <f>ROUND(I932*H932,2)</f>
        <v>0</v>
      </c>
      <c r="BL932" s="18" t="s">
        <v>308</v>
      </c>
      <c r="BM932" s="217" t="s">
        <v>1290</v>
      </c>
    </row>
    <row r="933" spans="1:65" s="13" customFormat="1">
      <c r="B933" s="219"/>
      <c r="C933" s="220"/>
      <c r="D933" s="221" t="s">
        <v>209</v>
      </c>
      <c r="E933" s="222" t="s">
        <v>1</v>
      </c>
      <c r="F933" s="223" t="s">
        <v>1291</v>
      </c>
      <c r="G933" s="220"/>
      <c r="H933" s="224">
        <v>29.8</v>
      </c>
      <c r="I933" s="225"/>
      <c r="J933" s="220"/>
      <c r="K933" s="220"/>
      <c r="L933" s="226"/>
      <c r="M933" s="227"/>
      <c r="N933" s="228"/>
      <c r="O933" s="228"/>
      <c r="P933" s="228"/>
      <c r="Q933" s="228"/>
      <c r="R933" s="228"/>
      <c r="S933" s="228"/>
      <c r="T933" s="229"/>
      <c r="AT933" s="230" t="s">
        <v>209</v>
      </c>
      <c r="AU933" s="230" t="s">
        <v>88</v>
      </c>
      <c r="AV933" s="13" t="s">
        <v>88</v>
      </c>
      <c r="AW933" s="13" t="s">
        <v>31</v>
      </c>
      <c r="AX933" s="13" t="s">
        <v>83</v>
      </c>
      <c r="AY933" s="230" t="s">
        <v>201</v>
      </c>
    </row>
    <row r="934" spans="1:65" s="2" customFormat="1" ht="23.25" customHeight="1">
      <c r="A934" s="35"/>
      <c r="B934" s="36"/>
      <c r="C934" s="205" t="s">
        <v>1292</v>
      </c>
      <c r="D934" s="205" t="s">
        <v>203</v>
      </c>
      <c r="E934" s="206" t="s">
        <v>1293</v>
      </c>
      <c r="F934" s="207" t="s">
        <v>1294</v>
      </c>
      <c r="G934" s="208" t="s">
        <v>618</v>
      </c>
      <c r="H934" s="209">
        <v>37.799999999999997</v>
      </c>
      <c r="I934" s="210"/>
      <c r="J934" s="211">
        <f>ROUND(I934*H934,2)</f>
        <v>0</v>
      </c>
      <c r="K934" s="212"/>
      <c r="L934" s="40"/>
      <c r="M934" s="213" t="s">
        <v>1</v>
      </c>
      <c r="N934" s="214" t="s">
        <v>42</v>
      </c>
      <c r="O934" s="72"/>
      <c r="P934" s="215">
        <f>O934*H934</f>
        <v>0</v>
      </c>
      <c r="Q934" s="215">
        <v>1.0290000000000001E-2</v>
      </c>
      <c r="R934" s="215">
        <f>Q934*H934</f>
        <v>0.38896199999999997</v>
      </c>
      <c r="S934" s="215">
        <v>0</v>
      </c>
      <c r="T934" s="216">
        <f>S934*H934</f>
        <v>0</v>
      </c>
      <c r="U934" s="35"/>
      <c r="V934" s="35"/>
      <c r="W934" s="35"/>
      <c r="X934" s="35"/>
      <c r="Y934" s="35"/>
      <c r="Z934" s="35"/>
      <c r="AA934" s="35"/>
      <c r="AB934" s="35"/>
      <c r="AC934" s="35"/>
      <c r="AD934" s="35"/>
      <c r="AE934" s="35"/>
      <c r="AR934" s="217" t="s">
        <v>308</v>
      </c>
      <c r="AT934" s="217" t="s">
        <v>203</v>
      </c>
      <c r="AU934" s="217" t="s">
        <v>88</v>
      </c>
      <c r="AY934" s="18" t="s">
        <v>201</v>
      </c>
      <c r="BE934" s="218">
        <f>IF(N934="základná",J934,0)</f>
        <v>0</v>
      </c>
      <c r="BF934" s="218">
        <f>IF(N934="znížená",J934,0)</f>
        <v>0</v>
      </c>
      <c r="BG934" s="218">
        <f>IF(N934="zákl. prenesená",J934,0)</f>
        <v>0</v>
      </c>
      <c r="BH934" s="218">
        <f>IF(N934="zníž. prenesená",J934,0)</f>
        <v>0</v>
      </c>
      <c r="BI934" s="218">
        <f>IF(N934="nulová",J934,0)</f>
        <v>0</v>
      </c>
      <c r="BJ934" s="18" t="s">
        <v>88</v>
      </c>
      <c r="BK934" s="218">
        <f>ROUND(I934*H934,2)</f>
        <v>0</v>
      </c>
      <c r="BL934" s="18" t="s">
        <v>308</v>
      </c>
      <c r="BM934" s="217" t="s">
        <v>1295</v>
      </c>
    </row>
    <row r="935" spans="1:65" s="13" customFormat="1">
      <c r="B935" s="219"/>
      <c r="C935" s="220"/>
      <c r="D935" s="221" t="s">
        <v>209</v>
      </c>
      <c r="E935" s="222" t="s">
        <v>1</v>
      </c>
      <c r="F935" s="223" t="s">
        <v>1296</v>
      </c>
      <c r="G935" s="220"/>
      <c r="H935" s="224">
        <v>25.2</v>
      </c>
      <c r="I935" s="225"/>
      <c r="J935" s="220"/>
      <c r="K935" s="220"/>
      <c r="L935" s="226"/>
      <c r="M935" s="227"/>
      <c r="N935" s="228"/>
      <c r="O935" s="228"/>
      <c r="P935" s="228"/>
      <c r="Q935" s="228"/>
      <c r="R935" s="228"/>
      <c r="S935" s="228"/>
      <c r="T935" s="229"/>
      <c r="AT935" s="230" t="s">
        <v>209</v>
      </c>
      <c r="AU935" s="230" t="s">
        <v>88</v>
      </c>
      <c r="AV935" s="13" t="s">
        <v>88</v>
      </c>
      <c r="AW935" s="13" t="s">
        <v>31</v>
      </c>
      <c r="AX935" s="13" t="s">
        <v>76</v>
      </c>
      <c r="AY935" s="230" t="s">
        <v>201</v>
      </c>
    </row>
    <row r="936" spans="1:65" s="13" customFormat="1">
      <c r="B936" s="219"/>
      <c r="C936" s="220"/>
      <c r="D936" s="221" t="s">
        <v>209</v>
      </c>
      <c r="E936" s="222" t="s">
        <v>1</v>
      </c>
      <c r="F936" s="223" t="s">
        <v>1297</v>
      </c>
      <c r="G936" s="220"/>
      <c r="H936" s="224">
        <v>12.6</v>
      </c>
      <c r="I936" s="225"/>
      <c r="J936" s="220"/>
      <c r="K936" s="220"/>
      <c r="L936" s="226"/>
      <c r="M936" s="227"/>
      <c r="N936" s="228"/>
      <c r="O936" s="228"/>
      <c r="P936" s="228"/>
      <c r="Q936" s="228"/>
      <c r="R936" s="228"/>
      <c r="S936" s="228"/>
      <c r="T936" s="229"/>
      <c r="AT936" s="230" t="s">
        <v>209</v>
      </c>
      <c r="AU936" s="230" t="s">
        <v>88</v>
      </c>
      <c r="AV936" s="13" t="s">
        <v>88</v>
      </c>
      <c r="AW936" s="13" t="s">
        <v>31</v>
      </c>
      <c r="AX936" s="13" t="s">
        <v>76</v>
      </c>
      <c r="AY936" s="230" t="s">
        <v>201</v>
      </c>
    </row>
    <row r="937" spans="1:65" s="14" customFormat="1">
      <c r="B937" s="231"/>
      <c r="C937" s="232"/>
      <c r="D937" s="221" t="s">
        <v>209</v>
      </c>
      <c r="E937" s="233" t="s">
        <v>1</v>
      </c>
      <c r="F937" s="234" t="s">
        <v>232</v>
      </c>
      <c r="G937" s="232"/>
      <c r="H937" s="235">
        <v>37.799999999999997</v>
      </c>
      <c r="I937" s="236"/>
      <c r="J937" s="232"/>
      <c r="K937" s="232"/>
      <c r="L937" s="237"/>
      <c r="M937" s="238"/>
      <c r="N937" s="239"/>
      <c r="O937" s="239"/>
      <c r="P937" s="239"/>
      <c r="Q937" s="239"/>
      <c r="R937" s="239"/>
      <c r="S937" s="239"/>
      <c r="T937" s="240"/>
      <c r="AT937" s="241" t="s">
        <v>209</v>
      </c>
      <c r="AU937" s="241" t="s">
        <v>88</v>
      </c>
      <c r="AV937" s="14" t="s">
        <v>207</v>
      </c>
      <c r="AW937" s="14" t="s">
        <v>31</v>
      </c>
      <c r="AX937" s="14" t="s">
        <v>83</v>
      </c>
      <c r="AY937" s="241" t="s">
        <v>201</v>
      </c>
    </row>
    <row r="938" spans="1:65" s="2" customFormat="1" ht="25.5" customHeight="1">
      <c r="A938" s="35"/>
      <c r="B938" s="36"/>
      <c r="C938" s="205" t="s">
        <v>1298</v>
      </c>
      <c r="D938" s="205" t="s">
        <v>203</v>
      </c>
      <c r="E938" s="206" t="s">
        <v>1299</v>
      </c>
      <c r="F938" s="207" t="s">
        <v>1300</v>
      </c>
      <c r="G938" s="208" t="s">
        <v>618</v>
      </c>
      <c r="H938" s="209">
        <v>17</v>
      </c>
      <c r="I938" s="210"/>
      <c r="J938" s="211">
        <f>ROUND(I938*H938,2)</f>
        <v>0</v>
      </c>
      <c r="K938" s="212"/>
      <c r="L938" s="40"/>
      <c r="M938" s="213" t="s">
        <v>1</v>
      </c>
      <c r="N938" s="214" t="s">
        <v>42</v>
      </c>
      <c r="O938" s="72"/>
      <c r="P938" s="215">
        <f>O938*H938</f>
        <v>0</v>
      </c>
      <c r="Q938" s="215">
        <v>1.83E-3</v>
      </c>
      <c r="R938" s="215">
        <f>Q938*H938</f>
        <v>3.1109999999999999E-2</v>
      </c>
      <c r="S938" s="215">
        <v>0</v>
      </c>
      <c r="T938" s="216">
        <f>S938*H938</f>
        <v>0</v>
      </c>
      <c r="U938" s="35"/>
      <c r="V938" s="35"/>
      <c r="W938" s="35"/>
      <c r="X938" s="35"/>
      <c r="Y938" s="35"/>
      <c r="Z938" s="35"/>
      <c r="AA938" s="35"/>
      <c r="AB938" s="35"/>
      <c r="AC938" s="35"/>
      <c r="AD938" s="35"/>
      <c r="AE938" s="35"/>
      <c r="AR938" s="217" t="s">
        <v>308</v>
      </c>
      <c r="AT938" s="217" t="s">
        <v>203</v>
      </c>
      <c r="AU938" s="217" t="s">
        <v>88</v>
      </c>
      <c r="AY938" s="18" t="s">
        <v>201</v>
      </c>
      <c r="BE938" s="218">
        <f>IF(N938="základná",J938,0)</f>
        <v>0</v>
      </c>
      <c r="BF938" s="218">
        <f>IF(N938="znížená",J938,0)</f>
        <v>0</v>
      </c>
      <c r="BG938" s="218">
        <f>IF(N938="zákl. prenesená",J938,0)</f>
        <v>0</v>
      </c>
      <c r="BH938" s="218">
        <f>IF(N938="zníž. prenesená",J938,0)</f>
        <v>0</v>
      </c>
      <c r="BI938" s="218">
        <f>IF(N938="nulová",J938,0)</f>
        <v>0</v>
      </c>
      <c r="BJ938" s="18" t="s">
        <v>88</v>
      </c>
      <c r="BK938" s="218">
        <f>ROUND(I938*H938,2)</f>
        <v>0</v>
      </c>
      <c r="BL938" s="18" t="s">
        <v>308</v>
      </c>
      <c r="BM938" s="217" t="s">
        <v>1301</v>
      </c>
    </row>
    <row r="939" spans="1:65" s="13" customFormat="1">
      <c r="B939" s="219"/>
      <c r="C939" s="220"/>
      <c r="D939" s="221" t="s">
        <v>209</v>
      </c>
      <c r="E939" s="222" t="s">
        <v>1</v>
      </c>
      <c r="F939" s="223" t="s">
        <v>1302</v>
      </c>
      <c r="G939" s="220"/>
      <c r="H939" s="224">
        <v>17</v>
      </c>
      <c r="I939" s="225"/>
      <c r="J939" s="220"/>
      <c r="K939" s="220"/>
      <c r="L939" s="226"/>
      <c r="M939" s="227"/>
      <c r="N939" s="228"/>
      <c r="O939" s="228"/>
      <c r="P939" s="228"/>
      <c r="Q939" s="228"/>
      <c r="R939" s="228"/>
      <c r="S939" s="228"/>
      <c r="T939" s="229"/>
      <c r="AT939" s="230" t="s">
        <v>209</v>
      </c>
      <c r="AU939" s="230" t="s">
        <v>88</v>
      </c>
      <c r="AV939" s="13" t="s">
        <v>88</v>
      </c>
      <c r="AW939" s="13" t="s">
        <v>31</v>
      </c>
      <c r="AX939" s="13" t="s">
        <v>83</v>
      </c>
      <c r="AY939" s="230" t="s">
        <v>201</v>
      </c>
    </row>
    <row r="940" spans="1:65" s="2" customFormat="1" ht="29.25" customHeight="1">
      <c r="A940" s="35"/>
      <c r="B940" s="36"/>
      <c r="C940" s="205" t="s">
        <v>1303</v>
      </c>
      <c r="D940" s="205" t="s">
        <v>203</v>
      </c>
      <c r="E940" s="206" t="s">
        <v>1304</v>
      </c>
      <c r="F940" s="207" t="s">
        <v>1305</v>
      </c>
      <c r="G940" s="208" t="s">
        <v>618</v>
      </c>
      <c r="H940" s="209">
        <v>37.799999999999997</v>
      </c>
      <c r="I940" s="210"/>
      <c r="J940" s="211">
        <f>ROUND(I940*H940,2)</f>
        <v>0</v>
      </c>
      <c r="K940" s="212"/>
      <c r="L940" s="40"/>
      <c r="M940" s="213" t="s">
        <v>1</v>
      </c>
      <c r="N940" s="214" t="s">
        <v>42</v>
      </c>
      <c r="O940" s="72"/>
      <c r="P940" s="215">
        <f>O940*H940</f>
        <v>0</v>
      </c>
      <c r="Q940" s="215">
        <v>1.48E-3</v>
      </c>
      <c r="R940" s="215">
        <f>Q940*H940</f>
        <v>5.5943999999999994E-2</v>
      </c>
      <c r="S940" s="215">
        <v>0</v>
      </c>
      <c r="T940" s="216">
        <f>S940*H940</f>
        <v>0</v>
      </c>
      <c r="U940" s="35"/>
      <c r="V940" s="35"/>
      <c r="W940" s="35"/>
      <c r="X940" s="35"/>
      <c r="Y940" s="35"/>
      <c r="Z940" s="35"/>
      <c r="AA940" s="35"/>
      <c r="AB940" s="35"/>
      <c r="AC940" s="35"/>
      <c r="AD940" s="35"/>
      <c r="AE940" s="35"/>
      <c r="AR940" s="217" t="s">
        <v>308</v>
      </c>
      <c r="AT940" s="217" t="s">
        <v>203</v>
      </c>
      <c r="AU940" s="217" t="s">
        <v>88</v>
      </c>
      <c r="AY940" s="18" t="s">
        <v>201</v>
      </c>
      <c r="BE940" s="218">
        <f>IF(N940="základná",J940,0)</f>
        <v>0</v>
      </c>
      <c r="BF940" s="218">
        <f>IF(N940="znížená",J940,0)</f>
        <v>0</v>
      </c>
      <c r="BG940" s="218">
        <f>IF(N940="zákl. prenesená",J940,0)</f>
        <v>0</v>
      </c>
      <c r="BH940" s="218">
        <f>IF(N940="zníž. prenesená",J940,0)</f>
        <v>0</v>
      </c>
      <c r="BI940" s="218">
        <f>IF(N940="nulová",J940,0)</f>
        <v>0</v>
      </c>
      <c r="BJ940" s="18" t="s">
        <v>88</v>
      </c>
      <c r="BK940" s="218">
        <f>ROUND(I940*H940,2)</f>
        <v>0</v>
      </c>
      <c r="BL940" s="18" t="s">
        <v>308</v>
      </c>
      <c r="BM940" s="217" t="s">
        <v>1306</v>
      </c>
    </row>
    <row r="941" spans="1:65" s="13" customFormat="1">
      <c r="B941" s="219"/>
      <c r="C941" s="220"/>
      <c r="D941" s="221" t="s">
        <v>209</v>
      </c>
      <c r="E941" s="222" t="s">
        <v>1</v>
      </c>
      <c r="F941" s="223" t="s">
        <v>1296</v>
      </c>
      <c r="G941" s="220"/>
      <c r="H941" s="224">
        <v>25.2</v>
      </c>
      <c r="I941" s="225"/>
      <c r="J941" s="220"/>
      <c r="K941" s="220"/>
      <c r="L941" s="226"/>
      <c r="M941" s="227"/>
      <c r="N941" s="228"/>
      <c r="O941" s="228"/>
      <c r="P941" s="228"/>
      <c r="Q941" s="228"/>
      <c r="R941" s="228"/>
      <c r="S941" s="228"/>
      <c r="T941" s="229"/>
      <c r="AT941" s="230" t="s">
        <v>209</v>
      </c>
      <c r="AU941" s="230" t="s">
        <v>88</v>
      </c>
      <c r="AV941" s="13" t="s">
        <v>88</v>
      </c>
      <c r="AW941" s="13" t="s">
        <v>31</v>
      </c>
      <c r="AX941" s="13" t="s">
        <v>76</v>
      </c>
      <c r="AY941" s="230" t="s">
        <v>201</v>
      </c>
    </row>
    <row r="942" spans="1:65" s="13" customFormat="1">
      <c r="B942" s="219"/>
      <c r="C942" s="220"/>
      <c r="D942" s="221" t="s">
        <v>209</v>
      </c>
      <c r="E942" s="222" t="s">
        <v>1</v>
      </c>
      <c r="F942" s="223" t="s">
        <v>1297</v>
      </c>
      <c r="G942" s="220"/>
      <c r="H942" s="224">
        <v>12.6</v>
      </c>
      <c r="I942" s="225"/>
      <c r="J942" s="220"/>
      <c r="K942" s="220"/>
      <c r="L942" s="226"/>
      <c r="M942" s="227"/>
      <c r="N942" s="228"/>
      <c r="O942" s="228"/>
      <c r="P942" s="228"/>
      <c r="Q942" s="228"/>
      <c r="R942" s="228"/>
      <c r="S942" s="228"/>
      <c r="T942" s="229"/>
      <c r="AT942" s="230" t="s">
        <v>209</v>
      </c>
      <c r="AU942" s="230" t="s">
        <v>88</v>
      </c>
      <c r="AV942" s="13" t="s">
        <v>88</v>
      </c>
      <c r="AW942" s="13" t="s">
        <v>31</v>
      </c>
      <c r="AX942" s="13" t="s">
        <v>76</v>
      </c>
      <c r="AY942" s="230" t="s">
        <v>201</v>
      </c>
    </row>
    <row r="943" spans="1:65" s="14" customFormat="1">
      <c r="B943" s="231"/>
      <c r="C943" s="232"/>
      <c r="D943" s="221" t="s">
        <v>209</v>
      </c>
      <c r="E943" s="233" t="s">
        <v>1</v>
      </c>
      <c r="F943" s="234" t="s">
        <v>232</v>
      </c>
      <c r="G943" s="232"/>
      <c r="H943" s="235">
        <v>37.799999999999997</v>
      </c>
      <c r="I943" s="236"/>
      <c r="J943" s="232"/>
      <c r="K943" s="232"/>
      <c r="L943" s="237"/>
      <c r="M943" s="238"/>
      <c r="N943" s="239"/>
      <c r="O943" s="239"/>
      <c r="P943" s="239"/>
      <c r="Q943" s="239"/>
      <c r="R943" s="239"/>
      <c r="S943" s="239"/>
      <c r="T943" s="240"/>
      <c r="AT943" s="241" t="s">
        <v>209</v>
      </c>
      <c r="AU943" s="241" t="s">
        <v>88</v>
      </c>
      <c r="AV943" s="14" t="s">
        <v>207</v>
      </c>
      <c r="AW943" s="14" t="s">
        <v>31</v>
      </c>
      <c r="AX943" s="14" t="s">
        <v>83</v>
      </c>
      <c r="AY943" s="241" t="s">
        <v>201</v>
      </c>
    </row>
    <row r="944" spans="1:65" s="2" customFormat="1" ht="27.75" customHeight="1">
      <c r="A944" s="35"/>
      <c r="B944" s="36"/>
      <c r="C944" s="205" t="s">
        <v>1307</v>
      </c>
      <c r="D944" s="205" t="s">
        <v>203</v>
      </c>
      <c r="E944" s="206" t="s">
        <v>1308</v>
      </c>
      <c r="F944" s="207" t="s">
        <v>1309</v>
      </c>
      <c r="G944" s="208" t="s">
        <v>618</v>
      </c>
      <c r="H944" s="209">
        <v>38.700000000000003</v>
      </c>
      <c r="I944" s="210"/>
      <c r="J944" s="211">
        <f>ROUND(I944*H944,2)</f>
        <v>0</v>
      </c>
      <c r="K944" s="212"/>
      <c r="L944" s="40"/>
      <c r="M944" s="213" t="s">
        <v>1</v>
      </c>
      <c r="N944" s="214" t="s">
        <v>42</v>
      </c>
      <c r="O944" s="72"/>
      <c r="P944" s="215">
        <f>O944*H944</f>
        <v>0</v>
      </c>
      <c r="Q944" s="215">
        <v>3.5799999999999998E-3</v>
      </c>
      <c r="R944" s="215">
        <f>Q944*H944</f>
        <v>0.138546</v>
      </c>
      <c r="S944" s="215">
        <v>0</v>
      </c>
      <c r="T944" s="216">
        <f>S944*H944</f>
        <v>0</v>
      </c>
      <c r="U944" s="35"/>
      <c r="V944" s="35"/>
      <c r="W944" s="35"/>
      <c r="X944" s="35"/>
      <c r="Y944" s="35"/>
      <c r="Z944" s="35"/>
      <c r="AA944" s="35"/>
      <c r="AB944" s="35"/>
      <c r="AC944" s="35"/>
      <c r="AD944" s="35"/>
      <c r="AE944" s="35"/>
      <c r="AR944" s="217" t="s">
        <v>308</v>
      </c>
      <c r="AT944" s="217" t="s">
        <v>203</v>
      </c>
      <c r="AU944" s="217" t="s">
        <v>88</v>
      </c>
      <c r="AY944" s="18" t="s">
        <v>201</v>
      </c>
      <c r="BE944" s="218">
        <f>IF(N944="základná",J944,0)</f>
        <v>0</v>
      </c>
      <c r="BF944" s="218">
        <f>IF(N944="znížená",J944,0)</f>
        <v>0</v>
      </c>
      <c r="BG944" s="218">
        <f>IF(N944="zákl. prenesená",J944,0)</f>
        <v>0</v>
      </c>
      <c r="BH944" s="218">
        <f>IF(N944="zníž. prenesená",J944,0)</f>
        <v>0</v>
      </c>
      <c r="BI944" s="218">
        <f>IF(N944="nulová",J944,0)</f>
        <v>0</v>
      </c>
      <c r="BJ944" s="18" t="s">
        <v>88</v>
      </c>
      <c r="BK944" s="218">
        <f>ROUND(I944*H944,2)</f>
        <v>0</v>
      </c>
      <c r="BL944" s="18" t="s">
        <v>308</v>
      </c>
      <c r="BM944" s="217" t="s">
        <v>1310</v>
      </c>
    </row>
    <row r="945" spans="1:65" s="13" customFormat="1">
      <c r="B945" s="219"/>
      <c r="C945" s="220"/>
      <c r="D945" s="221" t="s">
        <v>209</v>
      </c>
      <c r="E945" s="222" t="s">
        <v>1</v>
      </c>
      <c r="F945" s="223" t="s">
        <v>1249</v>
      </c>
      <c r="G945" s="220"/>
      <c r="H945" s="224">
        <v>15.2</v>
      </c>
      <c r="I945" s="225"/>
      <c r="J945" s="220"/>
      <c r="K945" s="220"/>
      <c r="L945" s="226"/>
      <c r="M945" s="227"/>
      <c r="N945" s="228"/>
      <c r="O945" s="228"/>
      <c r="P945" s="228"/>
      <c r="Q945" s="228"/>
      <c r="R945" s="228"/>
      <c r="S945" s="228"/>
      <c r="T945" s="229"/>
      <c r="AT945" s="230" t="s">
        <v>209</v>
      </c>
      <c r="AU945" s="230" t="s">
        <v>88</v>
      </c>
      <c r="AV945" s="13" t="s">
        <v>88</v>
      </c>
      <c r="AW945" s="13" t="s">
        <v>31</v>
      </c>
      <c r="AX945" s="13" t="s">
        <v>76</v>
      </c>
      <c r="AY945" s="230" t="s">
        <v>201</v>
      </c>
    </row>
    <row r="946" spans="1:65" s="13" customFormat="1">
      <c r="B946" s="219"/>
      <c r="C946" s="220"/>
      <c r="D946" s="221" t="s">
        <v>209</v>
      </c>
      <c r="E946" s="222" t="s">
        <v>1</v>
      </c>
      <c r="F946" s="223" t="s">
        <v>1250</v>
      </c>
      <c r="G946" s="220"/>
      <c r="H946" s="224">
        <v>23.45</v>
      </c>
      <c r="I946" s="225"/>
      <c r="J946" s="220"/>
      <c r="K946" s="220"/>
      <c r="L946" s="226"/>
      <c r="M946" s="227"/>
      <c r="N946" s="228"/>
      <c r="O946" s="228"/>
      <c r="P946" s="228"/>
      <c r="Q946" s="228"/>
      <c r="R946" s="228"/>
      <c r="S946" s="228"/>
      <c r="T946" s="229"/>
      <c r="AT946" s="230" t="s">
        <v>209</v>
      </c>
      <c r="AU946" s="230" t="s">
        <v>88</v>
      </c>
      <c r="AV946" s="13" t="s">
        <v>88</v>
      </c>
      <c r="AW946" s="13" t="s">
        <v>31</v>
      </c>
      <c r="AX946" s="13" t="s">
        <v>76</v>
      </c>
      <c r="AY946" s="230" t="s">
        <v>201</v>
      </c>
    </row>
    <row r="947" spans="1:65" s="15" customFormat="1">
      <c r="B947" s="242"/>
      <c r="C947" s="243"/>
      <c r="D947" s="221" t="s">
        <v>209</v>
      </c>
      <c r="E947" s="244" t="s">
        <v>1</v>
      </c>
      <c r="F947" s="245" t="s">
        <v>240</v>
      </c>
      <c r="G947" s="243"/>
      <c r="H947" s="246">
        <v>38.65</v>
      </c>
      <c r="I947" s="247"/>
      <c r="J947" s="243"/>
      <c r="K947" s="243"/>
      <c r="L947" s="248"/>
      <c r="M947" s="249"/>
      <c r="N947" s="250"/>
      <c r="O947" s="250"/>
      <c r="P947" s="250"/>
      <c r="Q947" s="250"/>
      <c r="R947" s="250"/>
      <c r="S947" s="250"/>
      <c r="T947" s="251"/>
      <c r="AT947" s="252" t="s">
        <v>209</v>
      </c>
      <c r="AU947" s="252" t="s">
        <v>88</v>
      </c>
      <c r="AV947" s="15" t="s">
        <v>219</v>
      </c>
      <c r="AW947" s="15" t="s">
        <v>31</v>
      </c>
      <c r="AX947" s="15" t="s">
        <v>76</v>
      </c>
      <c r="AY947" s="252" t="s">
        <v>201</v>
      </c>
    </row>
    <row r="948" spans="1:65" s="13" customFormat="1">
      <c r="B948" s="219"/>
      <c r="C948" s="220"/>
      <c r="D948" s="221" t="s">
        <v>209</v>
      </c>
      <c r="E948" s="222" t="s">
        <v>1</v>
      </c>
      <c r="F948" s="223" t="s">
        <v>637</v>
      </c>
      <c r="G948" s="220"/>
      <c r="H948" s="224">
        <v>0.05</v>
      </c>
      <c r="I948" s="225"/>
      <c r="J948" s="220"/>
      <c r="K948" s="220"/>
      <c r="L948" s="226"/>
      <c r="M948" s="227"/>
      <c r="N948" s="228"/>
      <c r="O948" s="228"/>
      <c r="P948" s="228"/>
      <c r="Q948" s="228"/>
      <c r="R948" s="228"/>
      <c r="S948" s="228"/>
      <c r="T948" s="229"/>
      <c r="AT948" s="230" t="s">
        <v>209</v>
      </c>
      <c r="AU948" s="230" t="s">
        <v>88</v>
      </c>
      <c r="AV948" s="13" t="s">
        <v>88</v>
      </c>
      <c r="AW948" s="13" t="s">
        <v>31</v>
      </c>
      <c r="AX948" s="13" t="s">
        <v>76</v>
      </c>
      <c r="AY948" s="230" t="s">
        <v>201</v>
      </c>
    </row>
    <row r="949" spans="1:65" s="14" customFormat="1">
      <c r="B949" s="231"/>
      <c r="C949" s="232"/>
      <c r="D949" s="221" t="s">
        <v>209</v>
      </c>
      <c r="E949" s="233" t="s">
        <v>1</v>
      </c>
      <c r="F949" s="234" t="s">
        <v>1311</v>
      </c>
      <c r="G949" s="232"/>
      <c r="H949" s="235">
        <v>38.700000000000003</v>
      </c>
      <c r="I949" s="236"/>
      <c r="J949" s="232"/>
      <c r="K949" s="232"/>
      <c r="L949" s="237"/>
      <c r="M949" s="238"/>
      <c r="N949" s="239"/>
      <c r="O949" s="239"/>
      <c r="P949" s="239"/>
      <c r="Q949" s="239"/>
      <c r="R949" s="239"/>
      <c r="S949" s="239"/>
      <c r="T949" s="240"/>
      <c r="AT949" s="241" t="s">
        <v>209</v>
      </c>
      <c r="AU949" s="241" t="s">
        <v>88</v>
      </c>
      <c r="AV949" s="14" t="s">
        <v>207</v>
      </c>
      <c r="AW949" s="14" t="s">
        <v>31</v>
      </c>
      <c r="AX949" s="14" t="s">
        <v>83</v>
      </c>
      <c r="AY949" s="241" t="s">
        <v>201</v>
      </c>
    </row>
    <row r="950" spans="1:65" s="2" customFormat="1" ht="33" customHeight="1">
      <c r="A950" s="35"/>
      <c r="B950" s="36"/>
      <c r="C950" s="205" t="s">
        <v>1312</v>
      </c>
      <c r="D950" s="205" t="s">
        <v>203</v>
      </c>
      <c r="E950" s="206" t="s">
        <v>1313</v>
      </c>
      <c r="F950" s="207" t="s">
        <v>1314</v>
      </c>
      <c r="G950" s="208" t="s">
        <v>276</v>
      </c>
      <c r="H950" s="209">
        <v>458</v>
      </c>
      <c r="I950" s="210"/>
      <c r="J950" s="211">
        <f>ROUND(I950*H950,2)</f>
        <v>0</v>
      </c>
      <c r="K950" s="212"/>
      <c r="L950" s="40"/>
      <c r="M950" s="213" t="s">
        <v>1</v>
      </c>
      <c r="N950" s="214" t="s">
        <v>42</v>
      </c>
      <c r="O950" s="72"/>
      <c r="P950" s="215">
        <f>O950*H950</f>
        <v>0</v>
      </c>
      <c r="Q950" s="215">
        <v>5.0000000000000001E-4</v>
      </c>
      <c r="R950" s="215">
        <f>Q950*H950</f>
        <v>0.22900000000000001</v>
      </c>
      <c r="S950" s="215">
        <v>0</v>
      </c>
      <c r="T950" s="216">
        <f>S950*H950</f>
        <v>0</v>
      </c>
      <c r="U950" s="35"/>
      <c r="V950" s="35"/>
      <c r="W950" s="35"/>
      <c r="X950" s="35"/>
      <c r="Y950" s="35"/>
      <c r="Z950" s="35"/>
      <c r="AA950" s="35"/>
      <c r="AB950" s="35"/>
      <c r="AC950" s="35"/>
      <c r="AD950" s="35"/>
      <c r="AE950" s="35"/>
      <c r="AR950" s="217" t="s">
        <v>308</v>
      </c>
      <c r="AT950" s="217" t="s">
        <v>203</v>
      </c>
      <c r="AU950" s="217" t="s">
        <v>88</v>
      </c>
      <c r="AY950" s="18" t="s">
        <v>201</v>
      </c>
      <c r="BE950" s="218">
        <f>IF(N950="základná",J950,0)</f>
        <v>0</v>
      </c>
      <c r="BF950" s="218">
        <f>IF(N950="znížená",J950,0)</f>
        <v>0</v>
      </c>
      <c r="BG950" s="218">
        <f>IF(N950="zákl. prenesená",J950,0)</f>
        <v>0</v>
      </c>
      <c r="BH950" s="218">
        <f>IF(N950="zníž. prenesená",J950,0)</f>
        <v>0</v>
      </c>
      <c r="BI950" s="218">
        <f>IF(N950="nulová",J950,0)</f>
        <v>0</v>
      </c>
      <c r="BJ950" s="18" t="s">
        <v>88</v>
      </c>
      <c r="BK950" s="218">
        <f>ROUND(I950*H950,2)</f>
        <v>0</v>
      </c>
      <c r="BL950" s="18" t="s">
        <v>308</v>
      </c>
      <c r="BM950" s="217" t="s">
        <v>1315</v>
      </c>
    </row>
    <row r="951" spans="1:65" s="2" customFormat="1" ht="30" customHeight="1">
      <c r="A951" s="35"/>
      <c r="B951" s="36"/>
      <c r="C951" s="205" t="s">
        <v>1316</v>
      </c>
      <c r="D951" s="205" t="s">
        <v>203</v>
      </c>
      <c r="E951" s="206" t="s">
        <v>1317</v>
      </c>
      <c r="F951" s="207" t="s">
        <v>1318</v>
      </c>
      <c r="G951" s="208" t="s">
        <v>329</v>
      </c>
      <c r="H951" s="209">
        <v>19.509</v>
      </c>
      <c r="I951" s="210"/>
      <c r="J951" s="211">
        <f>ROUND(I951*H951,2)</f>
        <v>0</v>
      </c>
      <c r="K951" s="212"/>
      <c r="L951" s="40"/>
      <c r="M951" s="213" t="s">
        <v>1</v>
      </c>
      <c r="N951" s="214" t="s">
        <v>42</v>
      </c>
      <c r="O951" s="72"/>
      <c r="P951" s="215">
        <f>O951*H951</f>
        <v>0</v>
      </c>
      <c r="Q951" s="215">
        <v>0</v>
      </c>
      <c r="R951" s="215">
        <f>Q951*H951</f>
        <v>0</v>
      </c>
      <c r="S951" s="215">
        <v>0</v>
      </c>
      <c r="T951" s="216">
        <f>S951*H951</f>
        <v>0</v>
      </c>
      <c r="U951" s="35"/>
      <c r="V951" s="35"/>
      <c r="W951" s="35"/>
      <c r="X951" s="35"/>
      <c r="Y951" s="35"/>
      <c r="Z951" s="35"/>
      <c r="AA951" s="35"/>
      <c r="AB951" s="35"/>
      <c r="AC951" s="35"/>
      <c r="AD951" s="35"/>
      <c r="AE951" s="35"/>
      <c r="AR951" s="217" t="s">
        <v>308</v>
      </c>
      <c r="AT951" s="217" t="s">
        <v>203</v>
      </c>
      <c r="AU951" s="217" t="s">
        <v>88</v>
      </c>
      <c r="AY951" s="18" t="s">
        <v>201</v>
      </c>
      <c r="BE951" s="218">
        <f>IF(N951="základná",J951,0)</f>
        <v>0</v>
      </c>
      <c r="BF951" s="218">
        <f>IF(N951="znížená",J951,0)</f>
        <v>0</v>
      </c>
      <c r="BG951" s="218">
        <f>IF(N951="zákl. prenesená",J951,0)</f>
        <v>0</v>
      </c>
      <c r="BH951" s="218">
        <f>IF(N951="zníž. prenesená",J951,0)</f>
        <v>0</v>
      </c>
      <c r="BI951" s="218">
        <f>IF(N951="nulová",J951,0)</f>
        <v>0</v>
      </c>
      <c r="BJ951" s="18" t="s">
        <v>88</v>
      </c>
      <c r="BK951" s="218">
        <f>ROUND(I951*H951,2)</f>
        <v>0</v>
      </c>
      <c r="BL951" s="18" t="s">
        <v>308</v>
      </c>
      <c r="BM951" s="217" t="s">
        <v>1319</v>
      </c>
    </row>
    <row r="952" spans="1:65" s="12" customFormat="1" ht="22.9" customHeight="1">
      <c r="B952" s="189"/>
      <c r="C952" s="190"/>
      <c r="D952" s="191" t="s">
        <v>75</v>
      </c>
      <c r="E952" s="203" t="s">
        <v>1320</v>
      </c>
      <c r="F952" s="203" t="s">
        <v>1321</v>
      </c>
      <c r="G952" s="190"/>
      <c r="H952" s="190"/>
      <c r="I952" s="193"/>
      <c r="J952" s="204">
        <f>BK952</f>
        <v>0</v>
      </c>
      <c r="K952" s="190"/>
      <c r="L952" s="195"/>
      <c r="M952" s="196"/>
      <c r="N952" s="197"/>
      <c r="O952" s="197"/>
      <c r="P952" s="198">
        <f>SUM(P953:P1042)</f>
        <v>0</v>
      </c>
      <c r="Q952" s="197"/>
      <c r="R952" s="198">
        <f>SUM(R953:R1042)</f>
        <v>3.9064469999999991</v>
      </c>
      <c r="S952" s="197"/>
      <c r="T952" s="199">
        <f>SUM(T953:T1042)</f>
        <v>0</v>
      </c>
      <c r="AR952" s="200" t="s">
        <v>88</v>
      </c>
      <c r="AT952" s="201" t="s">
        <v>75</v>
      </c>
      <c r="AU952" s="201" t="s">
        <v>83</v>
      </c>
      <c r="AY952" s="200" t="s">
        <v>201</v>
      </c>
      <c r="BK952" s="202">
        <f>SUM(BK953:BK1042)</f>
        <v>0</v>
      </c>
    </row>
    <row r="953" spans="1:65" s="2" customFormat="1" ht="33.75" customHeight="1">
      <c r="A953" s="35"/>
      <c r="B953" s="36"/>
      <c r="C953" s="205" t="s">
        <v>1322</v>
      </c>
      <c r="D953" s="205" t="s">
        <v>203</v>
      </c>
      <c r="E953" s="206" t="s">
        <v>1323</v>
      </c>
      <c r="F953" s="207" t="s">
        <v>1324</v>
      </c>
      <c r="G953" s="208" t="s">
        <v>276</v>
      </c>
      <c r="H953" s="209">
        <v>3.7</v>
      </c>
      <c r="I953" s="210"/>
      <c r="J953" s="211">
        <f>ROUND(I953*H953,2)</f>
        <v>0</v>
      </c>
      <c r="K953" s="212"/>
      <c r="L953" s="40"/>
      <c r="M953" s="213" t="s">
        <v>1</v>
      </c>
      <c r="N953" s="214" t="s">
        <v>42</v>
      </c>
      <c r="O953" s="72"/>
      <c r="P953" s="215">
        <f>O953*H953</f>
        <v>0</v>
      </c>
      <c r="Q953" s="215">
        <v>6.0000000000000002E-5</v>
      </c>
      <c r="R953" s="215">
        <f>Q953*H953</f>
        <v>2.2200000000000003E-4</v>
      </c>
      <c r="S953" s="215">
        <v>0</v>
      </c>
      <c r="T953" s="216">
        <f>S953*H953</f>
        <v>0</v>
      </c>
      <c r="U953" s="35"/>
      <c r="V953" s="35"/>
      <c r="W953" s="35"/>
      <c r="X953" s="35"/>
      <c r="Y953" s="35"/>
      <c r="Z953" s="35"/>
      <c r="AA953" s="35"/>
      <c r="AB953" s="35"/>
      <c r="AC953" s="35"/>
      <c r="AD953" s="35"/>
      <c r="AE953" s="35"/>
      <c r="AR953" s="217" t="s">
        <v>308</v>
      </c>
      <c r="AT953" s="217" t="s">
        <v>203</v>
      </c>
      <c r="AU953" s="217" t="s">
        <v>88</v>
      </c>
      <c r="AY953" s="18" t="s">
        <v>201</v>
      </c>
      <c r="BE953" s="218">
        <f>IF(N953="základná",J953,0)</f>
        <v>0</v>
      </c>
      <c r="BF953" s="218">
        <f>IF(N953="znížená",J953,0)</f>
        <v>0</v>
      </c>
      <c r="BG953" s="218">
        <f>IF(N953="zákl. prenesená",J953,0)</f>
        <v>0</v>
      </c>
      <c r="BH953" s="218">
        <f>IF(N953="zníž. prenesená",J953,0)</f>
        <v>0</v>
      </c>
      <c r="BI953" s="218">
        <f>IF(N953="nulová",J953,0)</f>
        <v>0</v>
      </c>
      <c r="BJ953" s="18" t="s">
        <v>88</v>
      </c>
      <c r="BK953" s="218">
        <f>ROUND(I953*H953,2)</f>
        <v>0</v>
      </c>
      <c r="BL953" s="18" t="s">
        <v>308</v>
      </c>
      <c r="BM953" s="217" t="s">
        <v>1325</v>
      </c>
    </row>
    <row r="954" spans="1:65" s="13" customFormat="1">
      <c r="B954" s="219"/>
      <c r="C954" s="220"/>
      <c r="D954" s="221" t="s">
        <v>209</v>
      </c>
      <c r="E954" s="222" t="s">
        <v>1</v>
      </c>
      <c r="F954" s="223" t="s">
        <v>1326</v>
      </c>
      <c r="G954" s="220"/>
      <c r="H954" s="224">
        <v>3.6749999999999998</v>
      </c>
      <c r="I954" s="225"/>
      <c r="J954" s="220"/>
      <c r="K954" s="220"/>
      <c r="L954" s="226"/>
      <c r="M954" s="227"/>
      <c r="N954" s="228"/>
      <c r="O954" s="228"/>
      <c r="P954" s="228"/>
      <c r="Q954" s="228"/>
      <c r="R954" s="228"/>
      <c r="S954" s="228"/>
      <c r="T954" s="229"/>
      <c r="AT954" s="230" t="s">
        <v>209</v>
      </c>
      <c r="AU954" s="230" t="s">
        <v>88</v>
      </c>
      <c r="AV954" s="13" t="s">
        <v>88</v>
      </c>
      <c r="AW954" s="13" t="s">
        <v>31</v>
      </c>
      <c r="AX954" s="13" t="s">
        <v>76</v>
      </c>
      <c r="AY954" s="230" t="s">
        <v>201</v>
      </c>
    </row>
    <row r="955" spans="1:65" s="13" customFormat="1">
      <c r="B955" s="219"/>
      <c r="C955" s="220"/>
      <c r="D955" s="221" t="s">
        <v>209</v>
      </c>
      <c r="E955" s="222" t="s">
        <v>1</v>
      </c>
      <c r="F955" s="223" t="s">
        <v>483</v>
      </c>
      <c r="G955" s="220"/>
      <c r="H955" s="224">
        <v>2.5000000000000001E-2</v>
      </c>
      <c r="I955" s="225"/>
      <c r="J955" s="220"/>
      <c r="K955" s="220"/>
      <c r="L955" s="226"/>
      <c r="M955" s="227"/>
      <c r="N955" s="228"/>
      <c r="O955" s="228"/>
      <c r="P955" s="228"/>
      <c r="Q955" s="228"/>
      <c r="R955" s="228"/>
      <c r="S955" s="228"/>
      <c r="T955" s="229"/>
      <c r="AT955" s="230" t="s">
        <v>209</v>
      </c>
      <c r="AU955" s="230" t="s">
        <v>88</v>
      </c>
      <c r="AV955" s="13" t="s">
        <v>88</v>
      </c>
      <c r="AW955" s="13" t="s">
        <v>31</v>
      </c>
      <c r="AX955" s="13" t="s">
        <v>76</v>
      </c>
      <c r="AY955" s="230" t="s">
        <v>201</v>
      </c>
    </row>
    <row r="956" spans="1:65" s="14" customFormat="1">
      <c r="B956" s="231"/>
      <c r="C956" s="232"/>
      <c r="D956" s="221" t="s">
        <v>209</v>
      </c>
      <c r="E956" s="233" t="s">
        <v>1</v>
      </c>
      <c r="F956" s="234" t="s">
        <v>232</v>
      </c>
      <c r="G956" s="232"/>
      <c r="H956" s="235">
        <v>3.7</v>
      </c>
      <c r="I956" s="236"/>
      <c r="J956" s="232"/>
      <c r="K956" s="232"/>
      <c r="L956" s="237"/>
      <c r="M956" s="238"/>
      <c r="N956" s="239"/>
      <c r="O956" s="239"/>
      <c r="P956" s="239"/>
      <c r="Q956" s="239"/>
      <c r="R956" s="239"/>
      <c r="S956" s="239"/>
      <c r="T956" s="240"/>
      <c r="AT956" s="241" t="s">
        <v>209</v>
      </c>
      <c r="AU956" s="241" t="s">
        <v>88</v>
      </c>
      <c r="AV956" s="14" t="s">
        <v>207</v>
      </c>
      <c r="AW956" s="14" t="s">
        <v>31</v>
      </c>
      <c r="AX956" s="14" t="s">
        <v>83</v>
      </c>
      <c r="AY956" s="241" t="s">
        <v>201</v>
      </c>
    </row>
    <row r="957" spans="1:65" s="2" customFormat="1" ht="39.75" customHeight="1">
      <c r="A957" s="35"/>
      <c r="B957" s="36"/>
      <c r="C957" s="253" t="s">
        <v>1327</v>
      </c>
      <c r="D957" s="253" t="s">
        <v>585</v>
      </c>
      <c r="E957" s="254" t="s">
        <v>1328</v>
      </c>
      <c r="F957" s="255" t="s">
        <v>1329</v>
      </c>
      <c r="G957" s="256" t="s">
        <v>366</v>
      </c>
      <c r="H957" s="257">
        <v>1</v>
      </c>
      <c r="I957" s="258"/>
      <c r="J957" s="259">
        <f>ROUND(I957*H957,2)</f>
        <v>0</v>
      </c>
      <c r="K957" s="260"/>
      <c r="L957" s="261"/>
      <c r="M957" s="262" t="s">
        <v>1</v>
      </c>
      <c r="N957" s="263" t="s">
        <v>42</v>
      </c>
      <c r="O957" s="72"/>
      <c r="P957" s="215">
        <f>O957*H957</f>
        <v>0</v>
      </c>
      <c r="Q957" s="215">
        <v>4.4999999999999998E-2</v>
      </c>
      <c r="R957" s="215">
        <f>Q957*H957</f>
        <v>4.4999999999999998E-2</v>
      </c>
      <c r="S957" s="215">
        <v>0</v>
      </c>
      <c r="T957" s="216">
        <f>S957*H957</f>
        <v>0</v>
      </c>
      <c r="U957" s="35"/>
      <c r="V957" s="35"/>
      <c r="W957" s="35"/>
      <c r="X957" s="35"/>
      <c r="Y957" s="35"/>
      <c r="Z957" s="35"/>
      <c r="AA957" s="35"/>
      <c r="AB957" s="35"/>
      <c r="AC957" s="35"/>
      <c r="AD957" s="35"/>
      <c r="AE957" s="35"/>
      <c r="AR957" s="217" t="s">
        <v>426</v>
      </c>
      <c r="AT957" s="217" t="s">
        <v>585</v>
      </c>
      <c r="AU957" s="217" t="s">
        <v>88</v>
      </c>
      <c r="AY957" s="18" t="s">
        <v>201</v>
      </c>
      <c r="BE957" s="218">
        <f>IF(N957="základná",J957,0)</f>
        <v>0</v>
      </c>
      <c r="BF957" s="218">
        <f>IF(N957="znížená",J957,0)</f>
        <v>0</v>
      </c>
      <c r="BG957" s="218">
        <f>IF(N957="zákl. prenesená",J957,0)</f>
        <v>0</v>
      </c>
      <c r="BH957" s="218">
        <f>IF(N957="zníž. prenesená",J957,0)</f>
        <v>0</v>
      </c>
      <c r="BI957" s="218">
        <f>IF(N957="nulová",J957,0)</f>
        <v>0</v>
      </c>
      <c r="BJ957" s="18" t="s">
        <v>88</v>
      </c>
      <c r="BK957" s="218">
        <f>ROUND(I957*H957,2)</f>
        <v>0</v>
      </c>
      <c r="BL957" s="18" t="s">
        <v>308</v>
      </c>
      <c r="BM957" s="217" t="s">
        <v>1330</v>
      </c>
    </row>
    <row r="958" spans="1:65" s="2" customFormat="1" ht="36" customHeight="1">
      <c r="A958" s="35"/>
      <c r="B958" s="36"/>
      <c r="C958" s="205" t="s">
        <v>1331</v>
      </c>
      <c r="D958" s="205" t="s">
        <v>203</v>
      </c>
      <c r="E958" s="206" t="s">
        <v>1332</v>
      </c>
      <c r="F958" s="207" t="s">
        <v>1333</v>
      </c>
      <c r="G958" s="208" t="s">
        <v>618</v>
      </c>
      <c r="H958" s="209">
        <v>144.69999999999999</v>
      </c>
      <c r="I958" s="210"/>
      <c r="J958" s="211">
        <f>ROUND(I958*H958,2)</f>
        <v>0</v>
      </c>
      <c r="K958" s="212"/>
      <c r="L958" s="40"/>
      <c r="M958" s="213" t="s">
        <v>1</v>
      </c>
      <c r="N958" s="214" t="s">
        <v>42</v>
      </c>
      <c r="O958" s="72"/>
      <c r="P958" s="215">
        <f>O958*H958</f>
        <v>0</v>
      </c>
      <c r="Q958" s="215">
        <v>2.1000000000000001E-4</v>
      </c>
      <c r="R958" s="215">
        <f>Q958*H958</f>
        <v>3.0386999999999997E-2</v>
      </c>
      <c r="S958" s="215">
        <v>0</v>
      </c>
      <c r="T958" s="216">
        <f>S958*H958</f>
        <v>0</v>
      </c>
      <c r="U958" s="35"/>
      <c r="V958" s="35"/>
      <c r="W958" s="35"/>
      <c r="X958" s="35"/>
      <c r="Y958" s="35"/>
      <c r="Z958" s="35"/>
      <c r="AA958" s="35"/>
      <c r="AB958" s="35"/>
      <c r="AC958" s="35"/>
      <c r="AD958" s="35"/>
      <c r="AE958" s="35"/>
      <c r="AR958" s="217" t="s">
        <v>308</v>
      </c>
      <c r="AT958" s="217" t="s">
        <v>203</v>
      </c>
      <c r="AU958" s="217" t="s">
        <v>88</v>
      </c>
      <c r="AY958" s="18" t="s">
        <v>201</v>
      </c>
      <c r="BE958" s="218">
        <f>IF(N958="základná",J958,0)</f>
        <v>0</v>
      </c>
      <c r="BF958" s="218">
        <f>IF(N958="znížená",J958,0)</f>
        <v>0</v>
      </c>
      <c r="BG958" s="218">
        <f>IF(N958="zákl. prenesená",J958,0)</f>
        <v>0</v>
      </c>
      <c r="BH958" s="218">
        <f>IF(N958="zníž. prenesená",J958,0)</f>
        <v>0</v>
      </c>
      <c r="BI958" s="218">
        <f>IF(N958="nulová",J958,0)</f>
        <v>0</v>
      </c>
      <c r="BJ958" s="18" t="s">
        <v>88</v>
      </c>
      <c r="BK958" s="218">
        <f>ROUND(I958*H958,2)</f>
        <v>0</v>
      </c>
      <c r="BL958" s="18" t="s">
        <v>308</v>
      </c>
      <c r="BM958" s="217" t="s">
        <v>1334</v>
      </c>
    </row>
    <row r="959" spans="1:65" s="16" customFormat="1">
      <c r="B959" s="264"/>
      <c r="C959" s="265"/>
      <c r="D959" s="221" t="s">
        <v>209</v>
      </c>
      <c r="E959" s="266" t="s">
        <v>1</v>
      </c>
      <c r="F959" s="267" t="s">
        <v>3979</v>
      </c>
      <c r="G959" s="265"/>
      <c r="H959" s="266" t="s">
        <v>1</v>
      </c>
      <c r="I959" s="268"/>
      <c r="J959" s="265"/>
      <c r="K959" s="265"/>
      <c r="L959" s="269"/>
      <c r="M959" s="270"/>
      <c r="N959" s="271"/>
      <c r="O959" s="271"/>
      <c r="P959" s="271"/>
      <c r="Q959" s="271"/>
      <c r="R959" s="271"/>
      <c r="S959" s="271"/>
      <c r="T959" s="272"/>
      <c r="AT959" s="273" t="s">
        <v>209</v>
      </c>
      <c r="AU959" s="273" t="s">
        <v>88</v>
      </c>
      <c r="AV959" s="16" t="s">
        <v>83</v>
      </c>
      <c r="AW959" s="16" t="s">
        <v>31</v>
      </c>
      <c r="AX959" s="16" t="s">
        <v>76</v>
      </c>
      <c r="AY959" s="273" t="s">
        <v>201</v>
      </c>
    </row>
    <row r="960" spans="1:65" s="13" customFormat="1">
      <c r="B960" s="219"/>
      <c r="C960" s="220"/>
      <c r="D960" s="221" t="s">
        <v>209</v>
      </c>
      <c r="E960" s="222" t="s">
        <v>1</v>
      </c>
      <c r="F960" s="223" t="s">
        <v>1335</v>
      </c>
      <c r="G960" s="220"/>
      <c r="H960" s="224">
        <v>17.399999999999999</v>
      </c>
      <c r="I960" s="225"/>
      <c r="J960" s="220"/>
      <c r="K960" s="220"/>
      <c r="L960" s="226"/>
      <c r="M960" s="227"/>
      <c r="N960" s="228"/>
      <c r="O960" s="228"/>
      <c r="P960" s="228"/>
      <c r="Q960" s="228"/>
      <c r="R960" s="228"/>
      <c r="S960" s="228"/>
      <c r="T960" s="229"/>
      <c r="AT960" s="230" t="s">
        <v>209</v>
      </c>
      <c r="AU960" s="230" t="s">
        <v>88</v>
      </c>
      <c r="AV960" s="13" t="s">
        <v>88</v>
      </c>
      <c r="AW960" s="13" t="s">
        <v>31</v>
      </c>
      <c r="AX960" s="13" t="s">
        <v>76</v>
      </c>
      <c r="AY960" s="230" t="s">
        <v>201</v>
      </c>
    </row>
    <row r="961" spans="1:65" s="13" customFormat="1">
      <c r="B961" s="219"/>
      <c r="C961" s="220"/>
      <c r="D961" s="221" t="s">
        <v>209</v>
      </c>
      <c r="E961" s="222" t="s">
        <v>1</v>
      </c>
      <c r="F961" s="223" t="s">
        <v>1336</v>
      </c>
      <c r="G961" s="220"/>
      <c r="H961" s="224">
        <v>30.6</v>
      </c>
      <c r="I961" s="225"/>
      <c r="J961" s="220"/>
      <c r="K961" s="220"/>
      <c r="L961" s="226"/>
      <c r="M961" s="227"/>
      <c r="N961" s="228"/>
      <c r="O961" s="228"/>
      <c r="P961" s="228"/>
      <c r="Q961" s="228"/>
      <c r="R961" s="228"/>
      <c r="S961" s="228"/>
      <c r="T961" s="229"/>
      <c r="AT961" s="230" t="s">
        <v>209</v>
      </c>
      <c r="AU961" s="230" t="s">
        <v>88</v>
      </c>
      <c r="AV961" s="13" t="s">
        <v>88</v>
      </c>
      <c r="AW961" s="13" t="s">
        <v>31</v>
      </c>
      <c r="AX961" s="13" t="s">
        <v>76</v>
      </c>
      <c r="AY961" s="230" t="s">
        <v>201</v>
      </c>
    </row>
    <row r="962" spans="1:65" s="13" customFormat="1">
      <c r="B962" s="219"/>
      <c r="C962" s="220"/>
      <c r="D962" s="221" t="s">
        <v>209</v>
      </c>
      <c r="E962" s="222" t="s">
        <v>1</v>
      </c>
      <c r="F962" s="223" t="s">
        <v>1337</v>
      </c>
      <c r="G962" s="220"/>
      <c r="H962" s="224">
        <v>31.2</v>
      </c>
      <c r="I962" s="225"/>
      <c r="J962" s="220"/>
      <c r="K962" s="220"/>
      <c r="L962" s="226"/>
      <c r="M962" s="227"/>
      <c r="N962" s="228"/>
      <c r="O962" s="228"/>
      <c r="P962" s="228"/>
      <c r="Q962" s="228"/>
      <c r="R962" s="228"/>
      <c r="S962" s="228"/>
      <c r="T962" s="229"/>
      <c r="AT962" s="230" t="s">
        <v>209</v>
      </c>
      <c r="AU962" s="230" t="s">
        <v>88</v>
      </c>
      <c r="AV962" s="13" t="s">
        <v>88</v>
      </c>
      <c r="AW962" s="13" t="s">
        <v>31</v>
      </c>
      <c r="AX962" s="13" t="s">
        <v>76</v>
      </c>
      <c r="AY962" s="230" t="s">
        <v>201</v>
      </c>
    </row>
    <row r="963" spans="1:65" s="13" customFormat="1">
      <c r="B963" s="219"/>
      <c r="C963" s="220"/>
      <c r="D963" s="221" t="s">
        <v>209</v>
      </c>
      <c r="E963" s="222" t="s">
        <v>1</v>
      </c>
      <c r="F963" s="223" t="s">
        <v>1338</v>
      </c>
      <c r="G963" s="220"/>
      <c r="H963" s="224">
        <v>4.5999999999999996</v>
      </c>
      <c r="I963" s="225"/>
      <c r="J963" s="220"/>
      <c r="K963" s="220"/>
      <c r="L963" s="226"/>
      <c r="M963" s="227"/>
      <c r="N963" s="228"/>
      <c r="O963" s="228"/>
      <c r="P963" s="228"/>
      <c r="Q963" s="228"/>
      <c r="R963" s="228"/>
      <c r="S963" s="228"/>
      <c r="T963" s="229"/>
      <c r="AT963" s="230" t="s">
        <v>209</v>
      </c>
      <c r="AU963" s="230" t="s">
        <v>88</v>
      </c>
      <c r="AV963" s="13" t="s">
        <v>88</v>
      </c>
      <c r="AW963" s="13" t="s">
        <v>31</v>
      </c>
      <c r="AX963" s="13" t="s">
        <v>76</v>
      </c>
      <c r="AY963" s="230" t="s">
        <v>201</v>
      </c>
    </row>
    <row r="964" spans="1:65" s="13" customFormat="1">
      <c r="B964" s="219"/>
      <c r="C964" s="220"/>
      <c r="D964" s="221" t="s">
        <v>209</v>
      </c>
      <c r="E964" s="222" t="s">
        <v>1</v>
      </c>
      <c r="F964" s="223" t="s">
        <v>1339</v>
      </c>
      <c r="G964" s="220"/>
      <c r="H964" s="224">
        <v>5.6</v>
      </c>
      <c r="I964" s="225"/>
      <c r="J964" s="220"/>
      <c r="K964" s="220"/>
      <c r="L964" s="226"/>
      <c r="M964" s="227"/>
      <c r="N964" s="228"/>
      <c r="O964" s="228"/>
      <c r="P964" s="228"/>
      <c r="Q964" s="228"/>
      <c r="R964" s="228"/>
      <c r="S964" s="228"/>
      <c r="T964" s="229"/>
      <c r="AT964" s="230" t="s">
        <v>209</v>
      </c>
      <c r="AU964" s="230" t="s">
        <v>88</v>
      </c>
      <c r="AV964" s="13" t="s">
        <v>88</v>
      </c>
      <c r="AW964" s="13" t="s">
        <v>31</v>
      </c>
      <c r="AX964" s="13" t="s">
        <v>76</v>
      </c>
      <c r="AY964" s="230" t="s">
        <v>201</v>
      </c>
    </row>
    <row r="965" spans="1:65" s="13" customFormat="1">
      <c r="B965" s="219"/>
      <c r="C965" s="220"/>
      <c r="D965" s="221" t="s">
        <v>209</v>
      </c>
      <c r="E965" s="222" t="s">
        <v>1</v>
      </c>
      <c r="F965" s="223" t="s">
        <v>1340</v>
      </c>
      <c r="G965" s="220"/>
      <c r="H965" s="224">
        <v>2.7</v>
      </c>
      <c r="I965" s="225"/>
      <c r="J965" s="220"/>
      <c r="K965" s="220"/>
      <c r="L965" s="226"/>
      <c r="M965" s="227"/>
      <c r="N965" s="228"/>
      <c r="O965" s="228"/>
      <c r="P965" s="228"/>
      <c r="Q965" s="228"/>
      <c r="R965" s="228"/>
      <c r="S965" s="228"/>
      <c r="T965" s="229"/>
      <c r="AT965" s="230" t="s">
        <v>209</v>
      </c>
      <c r="AU965" s="230" t="s">
        <v>88</v>
      </c>
      <c r="AV965" s="13" t="s">
        <v>88</v>
      </c>
      <c r="AW965" s="13" t="s">
        <v>31</v>
      </c>
      <c r="AX965" s="13" t="s">
        <v>76</v>
      </c>
      <c r="AY965" s="230" t="s">
        <v>201</v>
      </c>
    </row>
    <row r="966" spans="1:65" s="13" customFormat="1">
      <c r="B966" s="219"/>
      <c r="C966" s="220"/>
      <c r="D966" s="221" t="s">
        <v>209</v>
      </c>
      <c r="E966" s="222" t="s">
        <v>1</v>
      </c>
      <c r="F966" s="223" t="s">
        <v>1341</v>
      </c>
      <c r="G966" s="220"/>
      <c r="H966" s="224">
        <v>11.8</v>
      </c>
      <c r="I966" s="225"/>
      <c r="J966" s="220"/>
      <c r="K966" s="220"/>
      <c r="L966" s="226"/>
      <c r="M966" s="227"/>
      <c r="N966" s="228"/>
      <c r="O966" s="228"/>
      <c r="P966" s="228"/>
      <c r="Q966" s="228"/>
      <c r="R966" s="228"/>
      <c r="S966" s="228"/>
      <c r="T966" s="229"/>
      <c r="AT966" s="230" t="s">
        <v>209</v>
      </c>
      <c r="AU966" s="230" t="s">
        <v>88</v>
      </c>
      <c r="AV966" s="13" t="s">
        <v>88</v>
      </c>
      <c r="AW966" s="13" t="s">
        <v>31</v>
      </c>
      <c r="AX966" s="13" t="s">
        <v>76</v>
      </c>
      <c r="AY966" s="230" t="s">
        <v>201</v>
      </c>
    </row>
    <row r="967" spans="1:65" s="13" customFormat="1">
      <c r="B967" s="219"/>
      <c r="C967" s="220"/>
      <c r="D967" s="221" t="s">
        <v>209</v>
      </c>
      <c r="E967" s="222" t="s">
        <v>1</v>
      </c>
      <c r="F967" s="223" t="s">
        <v>1342</v>
      </c>
      <c r="G967" s="220"/>
      <c r="H967" s="224">
        <v>12</v>
      </c>
      <c r="I967" s="225"/>
      <c r="J967" s="220"/>
      <c r="K967" s="220"/>
      <c r="L967" s="226"/>
      <c r="M967" s="227"/>
      <c r="N967" s="228"/>
      <c r="O967" s="228"/>
      <c r="P967" s="228"/>
      <c r="Q967" s="228"/>
      <c r="R967" s="228"/>
      <c r="S967" s="228"/>
      <c r="T967" s="229"/>
      <c r="AT967" s="230" t="s">
        <v>209</v>
      </c>
      <c r="AU967" s="230" t="s">
        <v>88</v>
      </c>
      <c r="AV967" s="13" t="s">
        <v>88</v>
      </c>
      <c r="AW967" s="13" t="s">
        <v>31</v>
      </c>
      <c r="AX967" s="13" t="s">
        <v>76</v>
      </c>
      <c r="AY967" s="230" t="s">
        <v>201</v>
      </c>
    </row>
    <row r="968" spans="1:65" s="13" customFormat="1">
      <c r="B968" s="219"/>
      <c r="C968" s="220"/>
      <c r="D968" s="221" t="s">
        <v>209</v>
      </c>
      <c r="E968" s="222" t="s">
        <v>1</v>
      </c>
      <c r="F968" s="223" t="s">
        <v>1343</v>
      </c>
      <c r="G968" s="220"/>
      <c r="H968" s="224">
        <v>8.1999999999999993</v>
      </c>
      <c r="I968" s="225"/>
      <c r="J968" s="220"/>
      <c r="K968" s="220"/>
      <c r="L968" s="226"/>
      <c r="M968" s="227"/>
      <c r="N968" s="228"/>
      <c r="O968" s="228"/>
      <c r="P968" s="228"/>
      <c r="Q968" s="228"/>
      <c r="R968" s="228"/>
      <c r="S968" s="228"/>
      <c r="T968" s="229"/>
      <c r="AT968" s="230" t="s">
        <v>209</v>
      </c>
      <c r="AU968" s="230" t="s">
        <v>88</v>
      </c>
      <c r="AV968" s="13" t="s">
        <v>88</v>
      </c>
      <c r="AW968" s="13" t="s">
        <v>31</v>
      </c>
      <c r="AX968" s="13" t="s">
        <v>76</v>
      </c>
      <c r="AY968" s="230" t="s">
        <v>201</v>
      </c>
    </row>
    <row r="969" spans="1:65" s="13" customFormat="1">
      <c r="B969" s="219"/>
      <c r="C969" s="220"/>
      <c r="D969" s="221" t="s">
        <v>209</v>
      </c>
      <c r="E969" s="222" t="s">
        <v>1</v>
      </c>
      <c r="F969" s="223" t="s">
        <v>1344</v>
      </c>
      <c r="G969" s="220"/>
      <c r="H969" s="224">
        <v>7.2</v>
      </c>
      <c r="I969" s="225"/>
      <c r="J969" s="220"/>
      <c r="K969" s="220"/>
      <c r="L969" s="226"/>
      <c r="M969" s="227"/>
      <c r="N969" s="228"/>
      <c r="O969" s="228"/>
      <c r="P969" s="228"/>
      <c r="Q969" s="228"/>
      <c r="R969" s="228"/>
      <c r="S969" s="228"/>
      <c r="T969" s="229"/>
      <c r="AT969" s="230" t="s">
        <v>209</v>
      </c>
      <c r="AU969" s="230" t="s">
        <v>88</v>
      </c>
      <c r="AV969" s="13" t="s">
        <v>88</v>
      </c>
      <c r="AW969" s="13" t="s">
        <v>31</v>
      </c>
      <c r="AX969" s="13" t="s">
        <v>76</v>
      </c>
      <c r="AY969" s="230" t="s">
        <v>201</v>
      </c>
    </row>
    <row r="970" spans="1:65" s="13" customFormat="1">
      <c r="B970" s="219"/>
      <c r="C970" s="220"/>
      <c r="D970" s="221" t="s">
        <v>209</v>
      </c>
      <c r="E970" s="222" t="s">
        <v>1</v>
      </c>
      <c r="F970" s="223" t="s">
        <v>1345</v>
      </c>
      <c r="G970" s="220"/>
      <c r="H970" s="224">
        <v>7.7</v>
      </c>
      <c r="I970" s="225"/>
      <c r="J970" s="220"/>
      <c r="K970" s="220"/>
      <c r="L970" s="226"/>
      <c r="M970" s="227"/>
      <c r="N970" s="228"/>
      <c r="O970" s="228"/>
      <c r="P970" s="228"/>
      <c r="Q970" s="228"/>
      <c r="R970" s="228"/>
      <c r="S970" s="228"/>
      <c r="T970" s="229"/>
      <c r="AT970" s="230" t="s">
        <v>209</v>
      </c>
      <c r="AU970" s="230" t="s">
        <v>88</v>
      </c>
      <c r="AV970" s="13" t="s">
        <v>88</v>
      </c>
      <c r="AW970" s="13" t="s">
        <v>31</v>
      </c>
      <c r="AX970" s="13" t="s">
        <v>76</v>
      </c>
      <c r="AY970" s="230" t="s">
        <v>201</v>
      </c>
    </row>
    <row r="971" spans="1:65" s="13" customFormat="1">
      <c r="B971" s="219"/>
      <c r="C971" s="220"/>
      <c r="D971" s="221" t="s">
        <v>209</v>
      </c>
      <c r="E971" s="222" t="s">
        <v>1</v>
      </c>
      <c r="F971" s="223" t="s">
        <v>1346</v>
      </c>
      <c r="G971" s="220"/>
      <c r="H971" s="224">
        <v>5.7</v>
      </c>
      <c r="I971" s="225"/>
      <c r="J971" s="220"/>
      <c r="K971" s="220"/>
      <c r="L971" s="226"/>
      <c r="M971" s="227"/>
      <c r="N971" s="228"/>
      <c r="O971" s="228"/>
      <c r="P971" s="228"/>
      <c r="Q971" s="228"/>
      <c r="R971" s="228"/>
      <c r="S971" s="228"/>
      <c r="T971" s="229"/>
      <c r="AT971" s="230" t="s">
        <v>209</v>
      </c>
      <c r="AU971" s="230" t="s">
        <v>88</v>
      </c>
      <c r="AV971" s="13" t="s">
        <v>88</v>
      </c>
      <c r="AW971" s="13" t="s">
        <v>31</v>
      </c>
      <c r="AX971" s="13" t="s">
        <v>76</v>
      </c>
      <c r="AY971" s="230" t="s">
        <v>201</v>
      </c>
    </row>
    <row r="972" spans="1:65" s="14" customFormat="1">
      <c r="B972" s="231"/>
      <c r="C972" s="232"/>
      <c r="D972" s="221" t="s">
        <v>209</v>
      </c>
      <c r="E972" s="233" t="s">
        <v>1</v>
      </c>
      <c r="F972" s="234" t="s">
        <v>232</v>
      </c>
      <c r="G972" s="232"/>
      <c r="H972" s="235">
        <v>144.69999999999996</v>
      </c>
      <c r="I972" s="236"/>
      <c r="J972" s="232"/>
      <c r="K972" s="232"/>
      <c r="L972" s="237"/>
      <c r="M972" s="238"/>
      <c r="N972" s="239"/>
      <c r="O972" s="239"/>
      <c r="P972" s="239"/>
      <c r="Q972" s="239"/>
      <c r="R972" s="239"/>
      <c r="S972" s="239"/>
      <c r="T972" s="240"/>
      <c r="AT972" s="241" t="s">
        <v>209</v>
      </c>
      <c r="AU972" s="241" t="s">
        <v>88</v>
      </c>
      <c r="AV972" s="14" t="s">
        <v>207</v>
      </c>
      <c r="AW972" s="14" t="s">
        <v>31</v>
      </c>
      <c r="AX972" s="14" t="s">
        <v>83</v>
      </c>
      <c r="AY972" s="241" t="s">
        <v>201</v>
      </c>
    </row>
    <row r="973" spans="1:65" s="2" customFormat="1" ht="35.25" customHeight="1">
      <c r="A973" s="35"/>
      <c r="B973" s="36"/>
      <c r="C973" s="253" t="s">
        <v>1347</v>
      </c>
      <c r="D973" s="253" t="s">
        <v>585</v>
      </c>
      <c r="E973" s="254" t="s">
        <v>1348</v>
      </c>
      <c r="F973" s="255" t="s">
        <v>1349</v>
      </c>
      <c r="G973" s="256" t="s">
        <v>366</v>
      </c>
      <c r="H973" s="257">
        <v>3</v>
      </c>
      <c r="I973" s="258"/>
      <c r="J973" s="259">
        <f t="shared" ref="J973:J985" si="30">ROUND(I973*H973,2)</f>
        <v>0</v>
      </c>
      <c r="K973" s="260"/>
      <c r="L973" s="261"/>
      <c r="M973" s="262" t="s">
        <v>1</v>
      </c>
      <c r="N973" s="263" t="s">
        <v>42</v>
      </c>
      <c r="O973" s="72"/>
      <c r="P973" s="215">
        <f t="shared" ref="P973:P985" si="31">O973*H973</f>
        <v>0</v>
      </c>
      <c r="Q973" s="215">
        <v>8.7999999999999995E-2</v>
      </c>
      <c r="R973" s="215">
        <f t="shared" ref="R973:R985" si="32">Q973*H973</f>
        <v>0.26400000000000001</v>
      </c>
      <c r="S973" s="215">
        <v>0</v>
      </c>
      <c r="T973" s="216">
        <f t="shared" ref="T973:T985" si="33">S973*H973</f>
        <v>0</v>
      </c>
      <c r="U973" s="35"/>
      <c r="V973" s="35"/>
      <c r="W973" s="35"/>
      <c r="X973" s="35"/>
      <c r="Y973" s="35"/>
      <c r="Z973" s="35"/>
      <c r="AA973" s="35"/>
      <c r="AB973" s="35"/>
      <c r="AC973" s="35"/>
      <c r="AD973" s="35"/>
      <c r="AE973" s="35"/>
      <c r="AR973" s="217" t="s">
        <v>426</v>
      </c>
      <c r="AT973" s="217" t="s">
        <v>585</v>
      </c>
      <c r="AU973" s="217" t="s">
        <v>88</v>
      </c>
      <c r="AY973" s="18" t="s">
        <v>201</v>
      </c>
      <c r="BE973" s="218">
        <f t="shared" ref="BE973:BE985" si="34">IF(N973="základná",J973,0)</f>
        <v>0</v>
      </c>
      <c r="BF973" s="218">
        <f t="shared" ref="BF973:BF985" si="35">IF(N973="znížená",J973,0)</f>
        <v>0</v>
      </c>
      <c r="BG973" s="218">
        <f t="shared" ref="BG973:BG985" si="36">IF(N973="zákl. prenesená",J973,0)</f>
        <v>0</v>
      </c>
      <c r="BH973" s="218">
        <f t="shared" ref="BH973:BH985" si="37">IF(N973="zníž. prenesená",J973,0)</f>
        <v>0</v>
      </c>
      <c r="BI973" s="218">
        <f t="shared" ref="BI973:BI985" si="38">IF(N973="nulová",J973,0)</f>
        <v>0</v>
      </c>
      <c r="BJ973" s="18" t="s">
        <v>88</v>
      </c>
      <c r="BK973" s="218">
        <f t="shared" ref="BK973:BK985" si="39">ROUND(I973*H973,2)</f>
        <v>0</v>
      </c>
      <c r="BL973" s="18" t="s">
        <v>308</v>
      </c>
      <c r="BM973" s="217" t="s">
        <v>1350</v>
      </c>
    </row>
    <row r="974" spans="1:65" s="2" customFormat="1" ht="33" customHeight="1">
      <c r="A974" s="35"/>
      <c r="B974" s="36"/>
      <c r="C974" s="253" t="s">
        <v>1351</v>
      </c>
      <c r="D974" s="253" t="s">
        <v>585</v>
      </c>
      <c r="E974" s="254" t="s">
        <v>1352</v>
      </c>
      <c r="F974" s="255" t="s">
        <v>1353</v>
      </c>
      <c r="G974" s="256" t="s">
        <v>366</v>
      </c>
      <c r="H974" s="257">
        <v>6</v>
      </c>
      <c r="I974" s="258"/>
      <c r="J974" s="259">
        <f t="shared" si="30"/>
        <v>0</v>
      </c>
      <c r="K974" s="260"/>
      <c r="L974" s="261"/>
      <c r="M974" s="262" t="s">
        <v>1</v>
      </c>
      <c r="N974" s="263" t="s">
        <v>42</v>
      </c>
      <c r="O974" s="72"/>
      <c r="P974" s="215">
        <f t="shared" si="31"/>
        <v>0</v>
      </c>
      <c r="Q974" s="215">
        <v>8.7999999999999995E-2</v>
      </c>
      <c r="R974" s="215">
        <f t="shared" si="32"/>
        <v>0.52800000000000002</v>
      </c>
      <c r="S974" s="215">
        <v>0</v>
      </c>
      <c r="T974" s="216">
        <f t="shared" si="33"/>
        <v>0</v>
      </c>
      <c r="U974" s="35"/>
      <c r="V974" s="35"/>
      <c r="W974" s="35"/>
      <c r="X974" s="35"/>
      <c r="Y974" s="35"/>
      <c r="Z974" s="35"/>
      <c r="AA974" s="35"/>
      <c r="AB974" s="35"/>
      <c r="AC974" s="35"/>
      <c r="AD974" s="35"/>
      <c r="AE974" s="35"/>
      <c r="AR974" s="217" t="s">
        <v>426</v>
      </c>
      <c r="AT974" s="217" t="s">
        <v>585</v>
      </c>
      <c r="AU974" s="217" t="s">
        <v>88</v>
      </c>
      <c r="AY974" s="18" t="s">
        <v>201</v>
      </c>
      <c r="BE974" s="218">
        <f t="shared" si="34"/>
        <v>0</v>
      </c>
      <c r="BF974" s="218">
        <f t="shared" si="35"/>
        <v>0</v>
      </c>
      <c r="BG974" s="218">
        <f t="shared" si="36"/>
        <v>0</v>
      </c>
      <c r="BH974" s="218">
        <f t="shared" si="37"/>
        <v>0</v>
      </c>
      <c r="BI974" s="218">
        <f t="shared" si="38"/>
        <v>0</v>
      </c>
      <c r="BJ974" s="18" t="s">
        <v>88</v>
      </c>
      <c r="BK974" s="218">
        <f t="shared" si="39"/>
        <v>0</v>
      </c>
      <c r="BL974" s="18" t="s">
        <v>308</v>
      </c>
      <c r="BM974" s="217" t="s">
        <v>1354</v>
      </c>
    </row>
    <row r="975" spans="1:65" s="2" customFormat="1" ht="31.5" customHeight="1">
      <c r="A975" s="35"/>
      <c r="B975" s="36"/>
      <c r="C975" s="253" t="s">
        <v>1355</v>
      </c>
      <c r="D975" s="253" t="s">
        <v>585</v>
      </c>
      <c r="E975" s="254" t="s">
        <v>1356</v>
      </c>
      <c r="F975" s="255" t="s">
        <v>1357</v>
      </c>
      <c r="G975" s="256" t="s">
        <v>366</v>
      </c>
      <c r="H975" s="257">
        <v>6</v>
      </c>
      <c r="I975" s="258"/>
      <c r="J975" s="259">
        <f t="shared" si="30"/>
        <v>0</v>
      </c>
      <c r="K975" s="260"/>
      <c r="L975" s="261"/>
      <c r="M975" s="262" t="s">
        <v>1</v>
      </c>
      <c r="N975" s="263" t="s">
        <v>42</v>
      </c>
      <c r="O975" s="72"/>
      <c r="P975" s="215">
        <f t="shared" si="31"/>
        <v>0</v>
      </c>
      <c r="Q975" s="215">
        <v>8.7999999999999995E-2</v>
      </c>
      <c r="R975" s="215">
        <f t="shared" si="32"/>
        <v>0.52800000000000002</v>
      </c>
      <c r="S975" s="215">
        <v>0</v>
      </c>
      <c r="T975" s="216">
        <f t="shared" si="33"/>
        <v>0</v>
      </c>
      <c r="U975" s="35"/>
      <c r="V975" s="35"/>
      <c r="W975" s="35"/>
      <c r="X975" s="35"/>
      <c r="Y975" s="35"/>
      <c r="Z975" s="35"/>
      <c r="AA975" s="35"/>
      <c r="AB975" s="35"/>
      <c r="AC975" s="35"/>
      <c r="AD975" s="35"/>
      <c r="AE975" s="35"/>
      <c r="AR975" s="217" t="s">
        <v>426</v>
      </c>
      <c r="AT975" s="217" t="s">
        <v>585</v>
      </c>
      <c r="AU975" s="217" t="s">
        <v>88</v>
      </c>
      <c r="AY975" s="18" t="s">
        <v>201</v>
      </c>
      <c r="BE975" s="218">
        <f t="shared" si="34"/>
        <v>0</v>
      </c>
      <c r="BF975" s="218">
        <f t="shared" si="35"/>
        <v>0</v>
      </c>
      <c r="BG975" s="218">
        <f t="shared" si="36"/>
        <v>0</v>
      </c>
      <c r="BH975" s="218">
        <f t="shared" si="37"/>
        <v>0</v>
      </c>
      <c r="BI975" s="218">
        <f t="shared" si="38"/>
        <v>0</v>
      </c>
      <c r="BJ975" s="18" t="s">
        <v>88</v>
      </c>
      <c r="BK975" s="218">
        <f t="shared" si="39"/>
        <v>0</v>
      </c>
      <c r="BL975" s="18" t="s">
        <v>308</v>
      </c>
      <c r="BM975" s="217" t="s">
        <v>1358</v>
      </c>
    </row>
    <row r="976" spans="1:65" s="2" customFormat="1" ht="35.25" customHeight="1">
      <c r="A976" s="35"/>
      <c r="B976" s="36"/>
      <c r="C976" s="253" t="s">
        <v>1359</v>
      </c>
      <c r="D976" s="253" t="s">
        <v>585</v>
      </c>
      <c r="E976" s="254" t="s">
        <v>1360</v>
      </c>
      <c r="F976" s="255" t="s">
        <v>1361</v>
      </c>
      <c r="G976" s="256" t="s">
        <v>366</v>
      </c>
      <c r="H976" s="257">
        <v>1</v>
      </c>
      <c r="I976" s="258"/>
      <c r="J976" s="259">
        <f t="shared" si="30"/>
        <v>0</v>
      </c>
      <c r="K976" s="260"/>
      <c r="L976" s="261"/>
      <c r="M976" s="262" t="s">
        <v>1</v>
      </c>
      <c r="N976" s="263" t="s">
        <v>42</v>
      </c>
      <c r="O976" s="72"/>
      <c r="P976" s="215">
        <f t="shared" si="31"/>
        <v>0</v>
      </c>
      <c r="Q976" s="215">
        <v>8.7999999999999995E-2</v>
      </c>
      <c r="R976" s="215">
        <f t="shared" si="32"/>
        <v>8.7999999999999995E-2</v>
      </c>
      <c r="S976" s="215">
        <v>0</v>
      </c>
      <c r="T976" s="216">
        <f t="shared" si="33"/>
        <v>0</v>
      </c>
      <c r="U976" s="35"/>
      <c r="V976" s="35"/>
      <c r="W976" s="35"/>
      <c r="X976" s="35"/>
      <c r="Y976" s="35"/>
      <c r="Z976" s="35"/>
      <c r="AA976" s="35"/>
      <c r="AB976" s="35"/>
      <c r="AC976" s="35"/>
      <c r="AD976" s="35"/>
      <c r="AE976" s="35"/>
      <c r="AR976" s="217" t="s">
        <v>426</v>
      </c>
      <c r="AT976" s="217" t="s">
        <v>585</v>
      </c>
      <c r="AU976" s="217" t="s">
        <v>88</v>
      </c>
      <c r="AY976" s="18" t="s">
        <v>201</v>
      </c>
      <c r="BE976" s="218">
        <f t="shared" si="34"/>
        <v>0</v>
      </c>
      <c r="BF976" s="218">
        <f t="shared" si="35"/>
        <v>0</v>
      </c>
      <c r="BG976" s="218">
        <f t="shared" si="36"/>
        <v>0</v>
      </c>
      <c r="BH976" s="218">
        <f t="shared" si="37"/>
        <v>0</v>
      </c>
      <c r="BI976" s="218">
        <f t="shared" si="38"/>
        <v>0</v>
      </c>
      <c r="BJ976" s="18" t="s">
        <v>88</v>
      </c>
      <c r="BK976" s="218">
        <f t="shared" si="39"/>
        <v>0</v>
      </c>
      <c r="BL976" s="18" t="s">
        <v>308</v>
      </c>
      <c r="BM976" s="217" t="s">
        <v>1362</v>
      </c>
    </row>
    <row r="977" spans="1:65" s="2" customFormat="1" ht="33" customHeight="1">
      <c r="A977" s="35"/>
      <c r="B977" s="36"/>
      <c r="C977" s="253" t="s">
        <v>1363</v>
      </c>
      <c r="D977" s="253" t="s">
        <v>585</v>
      </c>
      <c r="E977" s="254" t="s">
        <v>1364</v>
      </c>
      <c r="F977" s="255" t="s">
        <v>1365</v>
      </c>
      <c r="G977" s="256" t="s">
        <v>366</v>
      </c>
      <c r="H977" s="257">
        <v>2</v>
      </c>
      <c r="I977" s="258"/>
      <c r="J977" s="259">
        <f t="shared" si="30"/>
        <v>0</v>
      </c>
      <c r="K977" s="260"/>
      <c r="L977" s="261"/>
      <c r="M977" s="262" t="s">
        <v>1</v>
      </c>
      <c r="N977" s="263" t="s">
        <v>42</v>
      </c>
      <c r="O977" s="72"/>
      <c r="P977" s="215">
        <f t="shared" si="31"/>
        <v>0</v>
      </c>
      <c r="Q977" s="215">
        <v>0.03</v>
      </c>
      <c r="R977" s="215">
        <f t="shared" si="32"/>
        <v>0.06</v>
      </c>
      <c r="S977" s="215">
        <v>0</v>
      </c>
      <c r="T977" s="216">
        <f t="shared" si="33"/>
        <v>0</v>
      </c>
      <c r="U977" s="35"/>
      <c r="V977" s="35"/>
      <c r="W977" s="35"/>
      <c r="X977" s="35"/>
      <c r="Y977" s="35"/>
      <c r="Z977" s="35"/>
      <c r="AA977" s="35"/>
      <c r="AB977" s="35"/>
      <c r="AC977" s="35"/>
      <c r="AD977" s="35"/>
      <c r="AE977" s="35"/>
      <c r="AR977" s="217" t="s">
        <v>426</v>
      </c>
      <c r="AT977" s="217" t="s">
        <v>585</v>
      </c>
      <c r="AU977" s="217" t="s">
        <v>88</v>
      </c>
      <c r="AY977" s="18" t="s">
        <v>201</v>
      </c>
      <c r="BE977" s="218">
        <f t="shared" si="34"/>
        <v>0</v>
      </c>
      <c r="BF977" s="218">
        <f t="shared" si="35"/>
        <v>0</v>
      </c>
      <c r="BG977" s="218">
        <f t="shared" si="36"/>
        <v>0</v>
      </c>
      <c r="BH977" s="218">
        <f t="shared" si="37"/>
        <v>0</v>
      </c>
      <c r="BI977" s="218">
        <f t="shared" si="38"/>
        <v>0</v>
      </c>
      <c r="BJ977" s="18" t="s">
        <v>88</v>
      </c>
      <c r="BK977" s="218">
        <f t="shared" si="39"/>
        <v>0</v>
      </c>
      <c r="BL977" s="18" t="s">
        <v>308</v>
      </c>
      <c r="BM977" s="217" t="s">
        <v>1366</v>
      </c>
    </row>
    <row r="978" spans="1:65" s="2" customFormat="1" ht="35.25" customHeight="1">
      <c r="A978" s="35"/>
      <c r="B978" s="36"/>
      <c r="C978" s="253" t="s">
        <v>1367</v>
      </c>
      <c r="D978" s="253" t="s">
        <v>585</v>
      </c>
      <c r="E978" s="254" t="s">
        <v>1368</v>
      </c>
      <c r="F978" s="255" t="s">
        <v>1369</v>
      </c>
      <c r="G978" s="256" t="s">
        <v>366</v>
      </c>
      <c r="H978" s="257">
        <v>1</v>
      </c>
      <c r="I978" s="258"/>
      <c r="J978" s="259">
        <f t="shared" si="30"/>
        <v>0</v>
      </c>
      <c r="K978" s="260"/>
      <c r="L978" s="261"/>
      <c r="M978" s="262" t="s">
        <v>1</v>
      </c>
      <c r="N978" s="263" t="s">
        <v>42</v>
      </c>
      <c r="O978" s="72"/>
      <c r="P978" s="215">
        <f t="shared" si="31"/>
        <v>0</v>
      </c>
      <c r="Q978" s="215">
        <v>0.03</v>
      </c>
      <c r="R978" s="215">
        <f t="shared" si="32"/>
        <v>0.03</v>
      </c>
      <c r="S978" s="215">
        <v>0</v>
      </c>
      <c r="T978" s="216">
        <f t="shared" si="33"/>
        <v>0</v>
      </c>
      <c r="U978" s="35"/>
      <c r="V978" s="35"/>
      <c r="W978" s="35"/>
      <c r="X978" s="35"/>
      <c r="Y978" s="35"/>
      <c r="Z978" s="35"/>
      <c r="AA978" s="35"/>
      <c r="AB978" s="35"/>
      <c r="AC978" s="35"/>
      <c r="AD978" s="35"/>
      <c r="AE978" s="35"/>
      <c r="AR978" s="217" t="s">
        <v>426</v>
      </c>
      <c r="AT978" s="217" t="s">
        <v>585</v>
      </c>
      <c r="AU978" s="217" t="s">
        <v>88</v>
      </c>
      <c r="AY978" s="18" t="s">
        <v>201</v>
      </c>
      <c r="BE978" s="218">
        <f t="shared" si="34"/>
        <v>0</v>
      </c>
      <c r="BF978" s="218">
        <f t="shared" si="35"/>
        <v>0</v>
      </c>
      <c r="BG978" s="218">
        <f t="shared" si="36"/>
        <v>0</v>
      </c>
      <c r="BH978" s="218">
        <f t="shared" si="37"/>
        <v>0</v>
      </c>
      <c r="BI978" s="218">
        <f t="shared" si="38"/>
        <v>0</v>
      </c>
      <c r="BJ978" s="18" t="s">
        <v>88</v>
      </c>
      <c r="BK978" s="218">
        <f t="shared" si="39"/>
        <v>0</v>
      </c>
      <c r="BL978" s="18" t="s">
        <v>308</v>
      </c>
      <c r="BM978" s="217" t="s">
        <v>1370</v>
      </c>
    </row>
    <row r="979" spans="1:65" s="2" customFormat="1" ht="26.25" customHeight="1">
      <c r="A979" s="35"/>
      <c r="B979" s="36"/>
      <c r="C979" s="253" t="s">
        <v>1371</v>
      </c>
      <c r="D979" s="253" t="s">
        <v>585</v>
      </c>
      <c r="E979" s="254" t="s">
        <v>1372</v>
      </c>
      <c r="F979" s="255" t="s">
        <v>1373</v>
      </c>
      <c r="G979" s="256" t="s">
        <v>366</v>
      </c>
      <c r="H979" s="257">
        <v>2</v>
      </c>
      <c r="I979" s="258"/>
      <c r="J979" s="259">
        <f t="shared" si="30"/>
        <v>0</v>
      </c>
      <c r="K979" s="260"/>
      <c r="L979" s="261"/>
      <c r="M979" s="262" t="s">
        <v>1</v>
      </c>
      <c r="N979" s="263" t="s">
        <v>42</v>
      </c>
      <c r="O979" s="72"/>
      <c r="P979" s="215">
        <f t="shared" si="31"/>
        <v>0</v>
      </c>
      <c r="Q979" s="215">
        <v>8.7999999999999995E-2</v>
      </c>
      <c r="R979" s="215">
        <f t="shared" si="32"/>
        <v>0.17599999999999999</v>
      </c>
      <c r="S979" s="215">
        <v>0</v>
      </c>
      <c r="T979" s="216">
        <f t="shared" si="33"/>
        <v>0</v>
      </c>
      <c r="U979" s="35"/>
      <c r="V979" s="35"/>
      <c r="W979" s="35"/>
      <c r="X979" s="35"/>
      <c r="Y979" s="35"/>
      <c r="Z979" s="35"/>
      <c r="AA979" s="35"/>
      <c r="AB979" s="35"/>
      <c r="AC979" s="35"/>
      <c r="AD979" s="35"/>
      <c r="AE979" s="35"/>
      <c r="AR979" s="217" t="s">
        <v>426</v>
      </c>
      <c r="AT979" s="217" t="s">
        <v>585</v>
      </c>
      <c r="AU979" s="217" t="s">
        <v>88</v>
      </c>
      <c r="AY979" s="18" t="s">
        <v>201</v>
      </c>
      <c r="BE979" s="218">
        <f t="shared" si="34"/>
        <v>0</v>
      </c>
      <c r="BF979" s="218">
        <f t="shared" si="35"/>
        <v>0</v>
      </c>
      <c r="BG979" s="218">
        <f t="shared" si="36"/>
        <v>0</v>
      </c>
      <c r="BH979" s="218">
        <f t="shared" si="37"/>
        <v>0</v>
      </c>
      <c r="BI979" s="218">
        <f t="shared" si="38"/>
        <v>0</v>
      </c>
      <c r="BJ979" s="18" t="s">
        <v>88</v>
      </c>
      <c r="BK979" s="218">
        <f t="shared" si="39"/>
        <v>0</v>
      </c>
      <c r="BL979" s="18" t="s">
        <v>308</v>
      </c>
      <c r="BM979" s="217" t="s">
        <v>1374</v>
      </c>
    </row>
    <row r="980" spans="1:65" s="2" customFormat="1" ht="29.25" customHeight="1">
      <c r="A980" s="35"/>
      <c r="B980" s="36"/>
      <c r="C980" s="253" t="s">
        <v>1375</v>
      </c>
      <c r="D980" s="253" t="s">
        <v>585</v>
      </c>
      <c r="E980" s="254" t="s">
        <v>1376</v>
      </c>
      <c r="F980" s="255" t="s">
        <v>1377</v>
      </c>
      <c r="G980" s="256" t="s">
        <v>366</v>
      </c>
      <c r="H980" s="257">
        <v>2</v>
      </c>
      <c r="I980" s="258"/>
      <c r="J980" s="259">
        <f t="shared" si="30"/>
        <v>0</v>
      </c>
      <c r="K980" s="260"/>
      <c r="L980" s="261"/>
      <c r="M980" s="262" t="s">
        <v>1</v>
      </c>
      <c r="N980" s="263" t="s">
        <v>42</v>
      </c>
      <c r="O980" s="72"/>
      <c r="P980" s="215">
        <f t="shared" si="31"/>
        <v>0</v>
      </c>
      <c r="Q980" s="215">
        <v>8.7999999999999995E-2</v>
      </c>
      <c r="R980" s="215">
        <f t="shared" si="32"/>
        <v>0.17599999999999999</v>
      </c>
      <c r="S980" s="215">
        <v>0</v>
      </c>
      <c r="T980" s="216">
        <f t="shared" si="33"/>
        <v>0</v>
      </c>
      <c r="U980" s="35"/>
      <c r="V980" s="35"/>
      <c r="W980" s="35"/>
      <c r="X980" s="35"/>
      <c r="Y980" s="35"/>
      <c r="Z980" s="35"/>
      <c r="AA980" s="35"/>
      <c r="AB980" s="35"/>
      <c r="AC980" s="35"/>
      <c r="AD980" s="35"/>
      <c r="AE980" s="35"/>
      <c r="AR980" s="217" t="s">
        <v>426</v>
      </c>
      <c r="AT980" s="217" t="s">
        <v>585</v>
      </c>
      <c r="AU980" s="217" t="s">
        <v>88</v>
      </c>
      <c r="AY980" s="18" t="s">
        <v>201</v>
      </c>
      <c r="BE980" s="218">
        <f t="shared" si="34"/>
        <v>0</v>
      </c>
      <c r="BF980" s="218">
        <f t="shared" si="35"/>
        <v>0</v>
      </c>
      <c r="BG980" s="218">
        <f t="shared" si="36"/>
        <v>0</v>
      </c>
      <c r="BH980" s="218">
        <f t="shared" si="37"/>
        <v>0</v>
      </c>
      <c r="BI980" s="218">
        <f t="shared" si="38"/>
        <v>0</v>
      </c>
      <c r="BJ980" s="18" t="s">
        <v>88</v>
      </c>
      <c r="BK980" s="218">
        <f t="shared" si="39"/>
        <v>0</v>
      </c>
      <c r="BL980" s="18" t="s">
        <v>308</v>
      </c>
      <c r="BM980" s="217" t="s">
        <v>1378</v>
      </c>
    </row>
    <row r="981" spans="1:65" s="2" customFormat="1" ht="32.25" customHeight="1">
      <c r="A981" s="35"/>
      <c r="B981" s="36"/>
      <c r="C981" s="253" t="s">
        <v>1379</v>
      </c>
      <c r="D981" s="253" t="s">
        <v>585</v>
      </c>
      <c r="E981" s="254" t="s">
        <v>1380</v>
      </c>
      <c r="F981" s="255" t="s">
        <v>1381</v>
      </c>
      <c r="G981" s="256" t="s">
        <v>366</v>
      </c>
      <c r="H981" s="257">
        <v>2</v>
      </c>
      <c r="I981" s="258"/>
      <c r="J981" s="259">
        <f t="shared" si="30"/>
        <v>0</v>
      </c>
      <c r="K981" s="260"/>
      <c r="L981" s="261"/>
      <c r="M981" s="262" t="s">
        <v>1</v>
      </c>
      <c r="N981" s="263" t="s">
        <v>42</v>
      </c>
      <c r="O981" s="72"/>
      <c r="P981" s="215">
        <f t="shared" si="31"/>
        <v>0</v>
      </c>
      <c r="Q981" s="215">
        <v>6.0999999999999999E-2</v>
      </c>
      <c r="R981" s="215">
        <f t="shared" si="32"/>
        <v>0.122</v>
      </c>
      <c r="S981" s="215">
        <v>0</v>
      </c>
      <c r="T981" s="216">
        <f t="shared" si="33"/>
        <v>0</v>
      </c>
      <c r="U981" s="35"/>
      <c r="V981" s="35"/>
      <c r="W981" s="35"/>
      <c r="X981" s="35"/>
      <c r="Y981" s="35"/>
      <c r="Z981" s="35"/>
      <c r="AA981" s="35"/>
      <c r="AB981" s="35"/>
      <c r="AC981" s="35"/>
      <c r="AD981" s="35"/>
      <c r="AE981" s="35"/>
      <c r="AR981" s="217" t="s">
        <v>426</v>
      </c>
      <c r="AT981" s="217" t="s">
        <v>585</v>
      </c>
      <c r="AU981" s="217" t="s">
        <v>88</v>
      </c>
      <c r="AY981" s="18" t="s">
        <v>201</v>
      </c>
      <c r="BE981" s="218">
        <f t="shared" si="34"/>
        <v>0</v>
      </c>
      <c r="BF981" s="218">
        <f t="shared" si="35"/>
        <v>0</v>
      </c>
      <c r="BG981" s="218">
        <f t="shared" si="36"/>
        <v>0</v>
      </c>
      <c r="BH981" s="218">
        <f t="shared" si="37"/>
        <v>0</v>
      </c>
      <c r="BI981" s="218">
        <f t="shared" si="38"/>
        <v>0</v>
      </c>
      <c r="BJ981" s="18" t="s">
        <v>88</v>
      </c>
      <c r="BK981" s="218">
        <f t="shared" si="39"/>
        <v>0</v>
      </c>
      <c r="BL981" s="18" t="s">
        <v>308</v>
      </c>
      <c r="BM981" s="217" t="s">
        <v>1382</v>
      </c>
    </row>
    <row r="982" spans="1:65" s="2" customFormat="1" ht="31.5" customHeight="1">
      <c r="A982" s="35"/>
      <c r="B982" s="36"/>
      <c r="C982" s="253" t="s">
        <v>1383</v>
      </c>
      <c r="D982" s="253" t="s">
        <v>585</v>
      </c>
      <c r="E982" s="254" t="s">
        <v>1384</v>
      </c>
      <c r="F982" s="255" t="s">
        <v>1385</v>
      </c>
      <c r="G982" s="256" t="s">
        <v>366</v>
      </c>
      <c r="H982" s="257">
        <v>2</v>
      </c>
      <c r="I982" s="258"/>
      <c r="J982" s="259">
        <f t="shared" si="30"/>
        <v>0</v>
      </c>
      <c r="K982" s="260"/>
      <c r="L982" s="261"/>
      <c r="M982" s="262" t="s">
        <v>1</v>
      </c>
      <c r="N982" s="263" t="s">
        <v>42</v>
      </c>
      <c r="O982" s="72"/>
      <c r="P982" s="215">
        <f t="shared" si="31"/>
        <v>0</v>
      </c>
      <c r="Q982" s="215">
        <v>0.03</v>
      </c>
      <c r="R982" s="215">
        <f t="shared" si="32"/>
        <v>0.06</v>
      </c>
      <c r="S982" s="215">
        <v>0</v>
      </c>
      <c r="T982" s="216">
        <f t="shared" si="33"/>
        <v>0</v>
      </c>
      <c r="U982" s="35"/>
      <c r="V982" s="35"/>
      <c r="W982" s="35"/>
      <c r="X982" s="35"/>
      <c r="Y982" s="35"/>
      <c r="Z982" s="35"/>
      <c r="AA982" s="35"/>
      <c r="AB982" s="35"/>
      <c r="AC982" s="35"/>
      <c r="AD982" s="35"/>
      <c r="AE982" s="35"/>
      <c r="AR982" s="217" t="s">
        <v>426</v>
      </c>
      <c r="AT982" s="217" t="s">
        <v>585</v>
      </c>
      <c r="AU982" s="217" t="s">
        <v>88</v>
      </c>
      <c r="AY982" s="18" t="s">
        <v>201</v>
      </c>
      <c r="BE982" s="218">
        <f t="shared" si="34"/>
        <v>0</v>
      </c>
      <c r="BF982" s="218">
        <f t="shared" si="35"/>
        <v>0</v>
      </c>
      <c r="BG982" s="218">
        <f t="shared" si="36"/>
        <v>0</v>
      </c>
      <c r="BH982" s="218">
        <f t="shared" si="37"/>
        <v>0</v>
      </c>
      <c r="BI982" s="218">
        <f t="shared" si="38"/>
        <v>0</v>
      </c>
      <c r="BJ982" s="18" t="s">
        <v>88</v>
      </c>
      <c r="BK982" s="218">
        <f t="shared" si="39"/>
        <v>0</v>
      </c>
      <c r="BL982" s="18" t="s">
        <v>308</v>
      </c>
      <c r="BM982" s="217" t="s">
        <v>1386</v>
      </c>
    </row>
    <row r="983" spans="1:65" s="2" customFormat="1" ht="33" customHeight="1">
      <c r="A983" s="35"/>
      <c r="B983" s="36"/>
      <c r="C983" s="253" t="s">
        <v>1387</v>
      </c>
      <c r="D983" s="253" t="s">
        <v>585</v>
      </c>
      <c r="E983" s="254" t="s">
        <v>1388</v>
      </c>
      <c r="F983" s="255" t="s">
        <v>1389</v>
      </c>
      <c r="G983" s="256" t="s">
        <v>366</v>
      </c>
      <c r="H983" s="257">
        <v>1</v>
      </c>
      <c r="I983" s="258"/>
      <c r="J983" s="259">
        <f t="shared" si="30"/>
        <v>0</v>
      </c>
      <c r="K983" s="260"/>
      <c r="L983" s="261"/>
      <c r="M983" s="262" t="s">
        <v>1</v>
      </c>
      <c r="N983" s="263" t="s">
        <v>42</v>
      </c>
      <c r="O983" s="72"/>
      <c r="P983" s="215">
        <f t="shared" si="31"/>
        <v>0</v>
      </c>
      <c r="Q983" s="215">
        <v>0.128</v>
      </c>
      <c r="R983" s="215">
        <f t="shared" si="32"/>
        <v>0.128</v>
      </c>
      <c r="S983" s="215">
        <v>0</v>
      </c>
      <c r="T983" s="216">
        <f t="shared" si="33"/>
        <v>0</v>
      </c>
      <c r="U983" s="35"/>
      <c r="V983" s="35"/>
      <c r="W983" s="35"/>
      <c r="X983" s="35"/>
      <c r="Y983" s="35"/>
      <c r="Z983" s="35"/>
      <c r="AA983" s="35"/>
      <c r="AB983" s="35"/>
      <c r="AC983" s="35"/>
      <c r="AD983" s="35"/>
      <c r="AE983" s="35"/>
      <c r="AR983" s="217" t="s">
        <v>426</v>
      </c>
      <c r="AT983" s="217" t="s">
        <v>585</v>
      </c>
      <c r="AU983" s="217" t="s">
        <v>88</v>
      </c>
      <c r="AY983" s="18" t="s">
        <v>201</v>
      </c>
      <c r="BE983" s="218">
        <f t="shared" si="34"/>
        <v>0</v>
      </c>
      <c r="BF983" s="218">
        <f t="shared" si="35"/>
        <v>0</v>
      </c>
      <c r="BG983" s="218">
        <f t="shared" si="36"/>
        <v>0</v>
      </c>
      <c r="BH983" s="218">
        <f t="shared" si="37"/>
        <v>0</v>
      </c>
      <c r="BI983" s="218">
        <f t="shared" si="38"/>
        <v>0</v>
      </c>
      <c r="BJ983" s="18" t="s">
        <v>88</v>
      </c>
      <c r="BK983" s="218">
        <f t="shared" si="39"/>
        <v>0</v>
      </c>
      <c r="BL983" s="18" t="s">
        <v>308</v>
      </c>
      <c r="BM983" s="217" t="s">
        <v>1390</v>
      </c>
    </row>
    <row r="984" spans="1:65" s="2" customFormat="1" ht="39.75" customHeight="1">
      <c r="A984" s="35"/>
      <c r="B984" s="36"/>
      <c r="C984" s="253" t="s">
        <v>1391</v>
      </c>
      <c r="D984" s="253" t="s">
        <v>585</v>
      </c>
      <c r="E984" s="254" t="s">
        <v>1392</v>
      </c>
      <c r="F984" s="255" t="s">
        <v>1393</v>
      </c>
      <c r="G984" s="256" t="s">
        <v>366</v>
      </c>
      <c r="H984" s="257">
        <v>1</v>
      </c>
      <c r="I984" s="258"/>
      <c r="J984" s="259">
        <f t="shared" si="30"/>
        <v>0</v>
      </c>
      <c r="K984" s="260"/>
      <c r="L984" s="261"/>
      <c r="M984" s="262" t="s">
        <v>1</v>
      </c>
      <c r="N984" s="263" t="s">
        <v>42</v>
      </c>
      <c r="O984" s="72"/>
      <c r="P984" s="215">
        <f t="shared" si="31"/>
        <v>0</v>
      </c>
      <c r="Q984" s="215">
        <v>0.128</v>
      </c>
      <c r="R984" s="215">
        <f t="shared" si="32"/>
        <v>0.128</v>
      </c>
      <c r="S984" s="215">
        <v>0</v>
      </c>
      <c r="T984" s="216">
        <f t="shared" si="33"/>
        <v>0</v>
      </c>
      <c r="U984" s="35"/>
      <c r="V984" s="35"/>
      <c r="W984" s="35"/>
      <c r="X984" s="35"/>
      <c r="Y984" s="35"/>
      <c r="Z984" s="35"/>
      <c r="AA984" s="35"/>
      <c r="AB984" s="35"/>
      <c r="AC984" s="35"/>
      <c r="AD984" s="35"/>
      <c r="AE984" s="35"/>
      <c r="AR984" s="217" t="s">
        <v>426</v>
      </c>
      <c r="AT984" s="217" t="s">
        <v>585</v>
      </c>
      <c r="AU984" s="217" t="s">
        <v>88</v>
      </c>
      <c r="AY984" s="18" t="s">
        <v>201</v>
      </c>
      <c r="BE984" s="218">
        <f t="shared" si="34"/>
        <v>0</v>
      </c>
      <c r="BF984" s="218">
        <f t="shared" si="35"/>
        <v>0</v>
      </c>
      <c r="BG984" s="218">
        <f t="shared" si="36"/>
        <v>0</v>
      </c>
      <c r="BH984" s="218">
        <f t="shared" si="37"/>
        <v>0</v>
      </c>
      <c r="BI984" s="218">
        <f t="shared" si="38"/>
        <v>0</v>
      </c>
      <c r="BJ984" s="18" t="s">
        <v>88</v>
      </c>
      <c r="BK984" s="218">
        <f t="shared" si="39"/>
        <v>0</v>
      </c>
      <c r="BL984" s="18" t="s">
        <v>308</v>
      </c>
      <c r="BM984" s="217" t="s">
        <v>1394</v>
      </c>
    </row>
    <row r="985" spans="1:65" s="2" customFormat="1" ht="43.5" customHeight="1">
      <c r="A985" s="35"/>
      <c r="B985" s="36"/>
      <c r="C985" s="253" t="s">
        <v>1395</v>
      </c>
      <c r="D985" s="253" t="s">
        <v>585</v>
      </c>
      <c r="E985" s="254" t="s">
        <v>1396</v>
      </c>
      <c r="F985" s="255" t="s">
        <v>1397</v>
      </c>
      <c r="G985" s="256" t="s">
        <v>618</v>
      </c>
      <c r="H985" s="257">
        <v>151.9</v>
      </c>
      <c r="I985" s="258"/>
      <c r="J985" s="259">
        <f t="shared" si="30"/>
        <v>0</v>
      </c>
      <c r="K985" s="260"/>
      <c r="L985" s="261"/>
      <c r="M985" s="262" t="s">
        <v>1</v>
      </c>
      <c r="N985" s="263" t="s">
        <v>42</v>
      </c>
      <c r="O985" s="72"/>
      <c r="P985" s="215">
        <f t="shared" si="31"/>
        <v>0</v>
      </c>
      <c r="Q985" s="215">
        <v>1E-4</v>
      </c>
      <c r="R985" s="215">
        <f t="shared" si="32"/>
        <v>1.5190000000000002E-2</v>
      </c>
      <c r="S985" s="215">
        <v>0</v>
      </c>
      <c r="T985" s="216">
        <f t="shared" si="33"/>
        <v>0</v>
      </c>
      <c r="U985" s="35"/>
      <c r="V985" s="35"/>
      <c r="W985" s="35"/>
      <c r="X985" s="35"/>
      <c r="Y985" s="35"/>
      <c r="Z985" s="35"/>
      <c r="AA985" s="35"/>
      <c r="AB985" s="35"/>
      <c r="AC985" s="35"/>
      <c r="AD985" s="35"/>
      <c r="AE985" s="35"/>
      <c r="AR985" s="217" t="s">
        <v>426</v>
      </c>
      <c r="AT985" s="217" t="s">
        <v>585</v>
      </c>
      <c r="AU985" s="217" t="s">
        <v>88</v>
      </c>
      <c r="AY985" s="18" t="s">
        <v>201</v>
      </c>
      <c r="BE985" s="218">
        <f t="shared" si="34"/>
        <v>0</v>
      </c>
      <c r="BF985" s="218">
        <f t="shared" si="35"/>
        <v>0</v>
      </c>
      <c r="BG985" s="218">
        <f t="shared" si="36"/>
        <v>0</v>
      </c>
      <c r="BH985" s="218">
        <f t="shared" si="37"/>
        <v>0</v>
      </c>
      <c r="BI985" s="218">
        <f t="shared" si="38"/>
        <v>0</v>
      </c>
      <c r="BJ985" s="18" t="s">
        <v>88</v>
      </c>
      <c r="BK985" s="218">
        <f t="shared" si="39"/>
        <v>0</v>
      </c>
      <c r="BL985" s="18" t="s">
        <v>308</v>
      </c>
      <c r="BM985" s="217" t="s">
        <v>1398</v>
      </c>
    </row>
    <row r="986" spans="1:65" s="13" customFormat="1">
      <c r="B986" s="219"/>
      <c r="C986" s="220"/>
      <c r="D986" s="221" t="s">
        <v>209</v>
      </c>
      <c r="E986" s="222" t="s">
        <v>1</v>
      </c>
      <c r="F986" s="223" t="s">
        <v>1399</v>
      </c>
      <c r="G986" s="220"/>
      <c r="H986" s="224">
        <v>151.935</v>
      </c>
      <c r="I986" s="225"/>
      <c r="J986" s="220"/>
      <c r="K986" s="220"/>
      <c r="L986" s="226"/>
      <c r="M986" s="227"/>
      <c r="N986" s="228"/>
      <c r="O986" s="228"/>
      <c r="P986" s="228"/>
      <c r="Q986" s="228"/>
      <c r="R986" s="228"/>
      <c r="S986" s="228"/>
      <c r="T986" s="229"/>
      <c r="AT986" s="230" t="s">
        <v>209</v>
      </c>
      <c r="AU986" s="230" t="s">
        <v>88</v>
      </c>
      <c r="AV986" s="13" t="s">
        <v>88</v>
      </c>
      <c r="AW986" s="13" t="s">
        <v>31</v>
      </c>
      <c r="AX986" s="13" t="s">
        <v>76</v>
      </c>
      <c r="AY986" s="230" t="s">
        <v>201</v>
      </c>
    </row>
    <row r="987" spans="1:65" s="13" customFormat="1">
      <c r="B987" s="219"/>
      <c r="C987" s="220"/>
      <c r="D987" s="221" t="s">
        <v>209</v>
      </c>
      <c r="E987" s="222" t="s">
        <v>1</v>
      </c>
      <c r="F987" s="223" t="s">
        <v>1400</v>
      </c>
      <c r="G987" s="220"/>
      <c r="H987" s="224">
        <v>-3.5000000000000003E-2</v>
      </c>
      <c r="I987" s="225"/>
      <c r="J987" s="220"/>
      <c r="K987" s="220"/>
      <c r="L987" s="226"/>
      <c r="M987" s="227"/>
      <c r="N987" s="228"/>
      <c r="O987" s="228"/>
      <c r="P987" s="228"/>
      <c r="Q987" s="228"/>
      <c r="R987" s="228"/>
      <c r="S987" s="228"/>
      <c r="T987" s="229"/>
      <c r="AT987" s="230" t="s">
        <v>209</v>
      </c>
      <c r="AU987" s="230" t="s">
        <v>88</v>
      </c>
      <c r="AV987" s="13" t="s">
        <v>88</v>
      </c>
      <c r="AW987" s="13" t="s">
        <v>31</v>
      </c>
      <c r="AX987" s="13" t="s">
        <v>76</v>
      </c>
      <c r="AY987" s="230" t="s">
        <v>201</v>
      </c>
    </row>
    <row r="988" spans="1:65" s="14" customFormat="1">
      <c r="B988" s="231"/>
      <c r="C988" s="232"/>
      <c r="D988" s="221" t="s">
        <v>209</v>
      </c>
      <c r="E988" s="233" t="s">
        <v>1</v>
      </c>
      <c r="F988" s="234" t="s">
        <v>232</v>
      </c>
      <c r="G988" s="232"/>
      <c r="H988" s="235">
        <v>151.9</v>
      </c>
      <c r="I988" s="236"/>
      <c r="J988" s="232"/>
      <c r="K988" s="232"/>
      <c r="L988" s="237"/>
      <c r="M988" s="238"/>
      <c r="N988" s="239"/>
      <c r="O988" s="239"/>
      <c r="P988" s="239"/>
      <c r="Q988" s="239"/>
      <c r="R988" s="239"/>
      <c r="S988" s="239"/>
      <c r="T988" s="240"/>
      <c r="AT988" s="241" t="s">
        <v>209</v>
      </c>
      <c r="AU988" s="241" t="s">
        <v>88</v>
      </c>
      <c r="AV988" s="14" t="s">
        <v>207</v>
      </c>
      <c r="AW988" s="14" t="s">
        <v>31</v>
      </c>
      <c r="AX988" s="14" t="s">
        <v>83</v>
      </c>
      <c r="AY988" s="241" t="s">
        <v>201</v>
      </c>
    </row>
    <row r="989" spans="1:65" s="2" customFormat="1" ht="40.5" customHeight="1">
      <c r="A989" s="35"/>
      <c r="B989" s="36"/>
      <c r="C989" s="253" t="s">
        <v>1401</v>
      </c>
      <c r="D989" s="253" t="s">
        <v>585</v>
      </c>
      <c r="E989" s="254" t="s">
        <v>1402</v>
      </c>
      <c r="F989" s="255" t="s">
        <v>1403</v>
      </c>
      <c r="G989" s="256" t="s">
        <v>618</v>
      </c>
      <c r="H989" s="257">
        <v>151.9</v>
      </c>
      <c r="I989" s="258"/>
      <c r="J989" s="259">
        <f>ROUND(I989*H989,2)</f>
        <v>0</v>
      </c>
      <c r="K989" s="260"/>
      <c r="L989" s="261"/>
      <c r="M989" s="262" t="s">
        <v>1</v>
      </c>
      <c r="N989" s="263" t="s">
        <v>42</v>
      </c>
      <c r="O989" s="72"/>
      <c r="P989" s="215">
        <f>O989*H989</f>
        <v>0</v>
      </c>
      <c r="Q989" s="215">
        <v>1E-4</v>
      </c>
      <c r="R989" s="215">
        <f>Q989*H989</f>
        <v>1.5190000000000002E-2</v>
      </c>
      <c r="S989" s="215">
        <v>0</v>
      </c>
      <c r="T989" s="216">
        <f>S989*H989</f>
        <v>0</v>
      </c>
      <c r="U989" s="35"/>
      <c r="V989" s="35"/>
      <c r="W989" s="35"/>
      <c r="X989" s="35"/>
      <c r="Y989" s="35"/>
      <c r="Z989" s="35"/>
      <c r="AA989" s="35"/>
      <c r="AB989" s="35"/>
      <c r="AC989" s="35"/>
      <c r="AD989" s="35"/>
      <c r="AE989" s="35"/>
      <c r="AR989" s="217" t="s">
        <v>426</v>
      </c>
      <c r="AT989" s="217" t="s">
        <v>585</v>
      </c>
      <c r="AU989" s="217" t="s">
        <v>88</v>
      </c>
      <c r="AY989" s="18" t="s">
        <v>201</v>
      </c>
      <c r="BE989" s="218">
        <f>IF(N989="základná",J989,0)</f>
        <v>0</v>
      </c>
      <c r="BF989" s="218">
        <f>IF(N989="znížená",J989,0)</f>
        <v>0</v>
      </c>
      <c r="BG989" s="218">
        <f>IF(N989="zákl. prenesená",J989,0)</f>
        <v>0</v>
      </c>
      <c r="BH989" s="218">
        <f>IF(N989="zníž. prenesená",J989,0)</f>
        <v>0</v>
      </c>
      <c r="BI989" s="218">
        <f>IF(N989="nulová",J989,0)</f>
        <v>0</v>
      </c>
      <c r="BJ989" s="18" t="s">
        <v>88</v>
      </c>
      <c r="BK989" s="218">
        <f>ROUND(I989*H989,2)</f>
        <v>0</v>
      </c>
      <c r="BL989" s="18" t="s">
        <v>308</v>
      </c>
      <c r="BM989" s="217" t="s">
        <v>1404</v>
      </c>
    </row>
    <row r="990" spans="1:65" s="2" customFormat="1" ht="31.5" customHeight="1">
      <c r="A990" s="35"/>
      <c r="B990" s="36"/>
      <c r="C990" s="205" t="s">
        <v>1405</v>
      </c>
      <c r="D990" s="205" t="s">
        <v>203</v>
      </c>
      <c r="E990" s="206" t="s">
        <v>1406</v>
      </c>
      <c r="F990" s="207" t="s">
        <v>1407</v>
      </c>
      <c r="G990" s="208" t="s">
        <v>618</v>
      </c>
      <c r="H990" s="209">
        <v>51.9</v>
      </c>
      <c r="I990" s="210"/>
      <c r="J990" s="211">
        <f>ROUND(I990*H990,2)</f>
        <v>0</v>
      </c>
      <c r="K990" s="212"/>
      <c r="L990" s="40"/>
      <c r="M990" s="213" t="s">
        <v>1</v>
      </c>
      <c r="N990" s="214" t="s">
        <v>42</v>
      </c>
      <c r="O990" s="72"/>
      <c r="P990" s="215">
        <f>O990*H990</f>
        <v>0</v>
      </c>
      <c r="Q990" s="215">
        <v>4.2000000000000002E-4</v>
      </c>
      <c r="R990" s="215">
        <f>Q990*H990</f>
        <v>2.1798000000000001E-2</v>
      </c>
      <c r="S990" s="215">
        <v>0</v>
      </c>
      <c r="T990" s="216">
        <f>S990*H990</f>
        <v>0</v>
      </c>
      <c r="U990" s="35"/>
      <c r="V990" s="35"/>
      <c r="W990" s="35"/>
      <c r="X990" s="35"/>
      <c r="Y990" s="35"/>
      <c r="Z990" s="35"/>
      <c r="AA990" s="35"/>
      <c r="AB990" s="35"/>
      <c r="AC990" s="35"/>
      <c r="AD990" s="35"/>
      <c r="AE990" s="35"/>
      <c r="AR990" s="217" t="s">
        <v>308</v>
      </c>
      <c r="AT990" s="217" t="s">
        <v>203</v>
      </c>
      <c r="AU990" s="217" t="s">
        <v>88</v>
      </c>
      <c r="AY990" s="18" t="s">
        <v>201</v>
      </c>
      <c r="BE990" s="218">
        <f>IF(N990="základná",J990,0)</f>
        <v>0</v>
      </c>
      <c r="BF990" s="218">
        <f>IF(N990="znížená",J990,0)</f>
        <v>0</v>
      </c>
      <c r="BG990" s="218">
        <f>IF(N990="zákl. prenesená",J990,0)</f>
        <v>0</v>
      </c>
      <c r="BH990" s="218">
        <f>IF(N990="zníž. prenesená",J990,0)</f>
        <v>0</v>
      </c>
      <c r="BI990" s="218">
        <f>IF(N990="nulová",J990,0)</f>
        <v>0</v>
      </c>
      <c r="BJ990" s="18" t="s">
        <v>88</v>
      </c>
      <c r="BK990" s="218">
        <f>ROUND(I990*H990,2)</f>
        <v>0</v>
      </c>
      <c r="BL990" s="18" t="s">
        <v>308</v>
      </c>
      <c r="BM990" s="217" t="s">
        <v>1408</v>
      </c>
    </row>
    <row r="991" spans="1:65" s="16" customFormat="1">
      <c r="B991" s="264"/>
      <c r="C991" s="265"/>
      <c r="D991" s="221" t="s">
        <v>209</v>
      </c>
      <c r="E991" s="266" t="s">
        <v>1</v>
      </c>
      <c r="F991" s="267" t="s">
        <v>1409</v>
      </c>
      <c r="G991" s="265"/>
      <c r="H991" s="266" t="s">
        <v>1</v>
      </c>
      <c r="I991" s="268"/>
      <c r="J991" s="265"/>
      <c r="K991" s="265"/>
      <c r="L991" s="269"/>
      <c r="M991" s="270"/>
      <c r="N991" s="271"/>
      <c r="O991" s="271"/>
      <c r="P991" s="271"/>
      <c r="Q991" s="271"/>
      <c r="R991" s="271"/>
      <c r="S991" s="271"/>
      <c r="T991" s="272"/>
      <c r="AT991" s="273" t="s">
        <v>209</v>
      </c>
      <c r="AU991" s="273" t="s">
        <v>88</v>
      </c>
      <c r="AV991" s="16" t="s">
        <v>83</v>
      </c>
      <c r="AW991" s="16" t="s">
        <v>31</v>
      </c>
      <c r="AX991" s="16" t="s">
        <v>76</v>
      </c>
      <c r="AY991" s="273" t="s">
        <v>201</v>
      </c>
    </row>
    <row r="992" spans="1:65" s="16" customFormat="1">
      <c r="B992" s="264"/>
      <c r="C992" s="265"/>
      <c r="D992" s="221" t="s">
        <v>209</v>
      </c>
      <c r="E992" s="266" t="s">
        <v>1</v>
      </c>
      <c r="F992" s="267" t="s">
        <v>3980</v>
      </c>
      <c r="G992" s="265"/>
      <c r="H992" s="266" t="s">
        <v>1</v>
      </c>
      <c r="I992" s="268"/>
      <c r="J992" s="265"/>
      <c r="K992" s="265"/>
      <c r="L992" s="269"/>
      <c r="M992" s="270"/>
      <c r="N992" s="271"/>
      <c r="O992" s="271"/>
      <c r="P992" s="271"/>
      <c r="Q992" s="271"/>
      <c r="R992" s="271"/>
      <c r="S992" s="271"/>
      <c r="T992" s="272"/>
      <c r="AT992" s="273" t="s">
        <v>209</v>
      </c>
      <c r="AU992" s="273" t="s">
        <v>88</v>
      </c>
      <c r="AV992" s="16" t="s">
        <v>83</v>
      </c>
      <c r="AW992" s="16" t="s">
        <v>31</v>
      </c>
      <c r="AX992" s="16" t="s">
        <v>76</v>
      </c>
      <c r="AY992" s="273" t="s">
        <v>201</v>
      </c>
    </row>
    <row r="993" spans="1:65" s="13" customFormat="1">
      <c r="B993" s="219"/>
      <c r="C993" s="220"/>
      <c r="D993" s="221" t="s">
        <v>209</v>
      </c>
      <c r="E993" s="222" t="s">
        <v>1</v>
      </c>
      <c r="F993" s="223" t="s">
        <v>1410</v>
      </c>
      <c r="G993" s="220"/>
      <c r="H993" s="224">
        <v>7</v>
      </c>
      <c r="I993" s="225"/>
      <c r="J993" s="220"/>
      <c r="K993" s="220"/>
      <c r="L993" s="226"/>
      <c r="M993" s="227"/>
      <c r="N993" s="228"/>
      <c r="O993" s="228"/>
      <c r="P993" s="228"/>
      <c r="Q993" s="228"/>
      <c r="R993" s="228"/>
      <c r="S993" s="228"/>
      <c r="T993" s="229"/>
      <c r="AT993" s="230" t="s">
        <v>209</v>
      </c>
      <c r="AU993" s="230" t="s">
        <v>88</v>
      </c>
      <c r="AV993" s="13" t="s">
        <v>88</v>
      </c>
      <c r="AW993" s="13" t="s">
        <v>31</v>
      </c>
      <c r="AX993" s="13" t="s">
        <v>76</v>
      </c>
      <c r="AY993" s="230" t="s">
        <v>201</v>
      </c>
    </row>
    <row r="994" spans="1:65" s="13" customFormat="1">
      <c r="B994" s="219"/>
      <c r="C994" s="220"/>
      <c r="D994" s="221" t="s">
        <v>209</v>
      </c>
      <c r="E994" s="222" t="s">
        <v>1</v>
      </c>
      <c r="F994" s="223" t="s">
        <v>1411</v>
      </c>
      <c r="G994" s="220"/>
      <c r="H994" s="224">
        <v>6.1</v>
      </c>
      <c r="I994" s="225"/>
      <c r="J994" s="220"/>
      <c r="K994" s="220"/>
      <c r="L994" s="226"/>
      <c r="M994" s="227"/>
      <c r="N994" s="228"/>
      <c r="O994" s="228"/>
      <c r="P994" s="228"/>
      <c r="Q994" s="228"/>
      <c r="R994" s="228"/>
      <c r="S994" s="228"/>
      <c r="T994" s="229"/>
      <c r="AT994" s="230" t="s">
        <v>209</v>
      </c>
      <c r="AU994" s="230" t="s">
        <v>88</v>
      </c>
      <c r="AV994" s="13" t="s">
        <v>88</v>
      </c>
      <c r="AW994" s="13" t="s">
        <v>31</v>
      </c>
      <c r="AX994" s="13" t="s">
        <v>76</v>
      </c>
      <c r="AY994" s="230" t="s">
        <v>201</v>
      </c>
    </row>
    <row r="995" spans="1:65" s="13" customFormat="1">
      <c r="B995" s="219"/>
      <c r="C995" s="220"/>
      <c r="D995" s="221" t="s">
        <v>209</v>
      </c>
      <c r="E995" s="222" t="s">
        <v>1</v>
      </c>
      <c r="F995" s="223" t="s">
        <v>1412</v>
      </c>
      <c r="G995" s="220"/>
      <c r="H995" s="224">
        <v>17.2</v>
      </c>
      <c r="I995" s="225"/>
      <c r="J995" s="220"/>
      <c r="K995" s="220"/>
      <c r="L995" s="226"/>
      <c r="M995" s="227"/>
      <c r="N995" s="228"/>
      <c r="O995" s="228"/>
      <c r="P995" s="228"/>
      <c r="Q995" s="228"/>
      <c r="R995" s="228"/>
      <c r="S995" s="228"/>
      <c r="T995" s="229"/>
      <c r="AT995" s="230" t="s">
        <v>209</v>
      </c>
      <c r="AU995" s="230" t="s">
        <v>88</v>
      </c>
      <c r="AV995" s="13" t="s">
        <v>88</v>
      </c>
      <c r="AW995" s="13" t="s">
        <v>31</v>
      </c>
      <c r="AX995" s="13" t="s">
        <v>76</v>
      </c>
      <c r="AY995" s="230" t="s">
        <v>201</v>
      </c>
    </row>
    <row r="996" spans="1:65" s="13" customFormat="1">
      <c r="B996" s="219"/>
      <c r="C996" s="220"/>
      <c r="D996" s="221" t="s">
        <v>209</v>
      </c>
      <c r="E996" s="222" t="s">
        <v>1</v>
      </c>
      <c r="F996" s="223" t="s">
        <v>1413</v>
      </c>
      <c r="G996" s="220"/>
      <c r="H996" s="224">
        <v>21.6</v>
      </c>
      <c r="I996" s="225"/>
      <c r="J996" s="220"/>
      <c r="K996" s="220"/>
      <c r="L996" s="226"/>
      <c r="M996" s="227"/>
      <c r="N996" s="228"/>
      <c r="O996" s="228"/>
      <c r="P996" s="228"/>
      <c r="Q996" s="228"/>
      <c r="R996" s="228"/>
      <c r="S996" s="228"/>
      <c r="T996" s="229"/>
      <c r="AT996" s="230" t="s">
        <v>209</v>
      </c>
      <c r="AU996" s="230" t="s">
        <v>88</v>
      </c>
      <c r="AV996" s="13" t="s">
        <v>88</v>
      </c>
      <c r="AW996" s="13" t="s">
        <v>31</v>
      </c>
      <c r="AX996" s="13" t="s">
        <v>76</v>
      </c>
      <c r="AY996" s="230" t="s">
        <v>201</v>
      </c>
    </row>
    <row r="997" spans="1:65" s="14" customFormat="1">
      <c r="B997" s="231"/>
      <c r="C997" s="232"/>
      <c r="D997" s="221" t="s">
        <v>209</v>
      </c>
      <c r="E997" s="233" t="s">
        <v>1</v>
      </c>
      <c r="F997" s="234" t="s">
        <v>232</v>
      </c>
      <c r="G997" s="232"/>
      <c r="H997" s="235">
        <v>51.9</v>
      </c>
      <c r="I997" s="236"/>
      <c r="J997" s="232"/>
      <c r="K997" s="232"/>
      <c r="L997" s="237"/>
      <c r="M997" s="238"/>
      <c r="N997" s="239"/>
      <c r="O997" s="239"/>
      <c r="P997" s="239"/>
      <c r="Q997" s="239"/>
      <c r="R997" s="239"/>
      <c r="S997" s="239"/>
      <c r="T997" s="240"/>
      <c r="AT997" s="241" t="s">
        <v>209</v>
      </c>
      <c r="AU997" s="241" t="s">
        <v>88</v>
      </c>
      <c r="AV997" s="14" t="s">
        <v>207</v>
      </c>
      <c r="AW997" s="14" t="s">
        <v>31</v>
      </c>
      <c r="AX997" s="14" t="s">
        <v>83</v>
      </c>
      <c r="AY997" s="241" t="s">
        <v>201</v>
      </c>
    </row>
    <row r="998" spans="1:65" s="2" customFormat="1" ht="43.5" customHeight="1">
      <c r="A998" s="35"/>
      <c r="B998" s="36"/>
      <c r="C998" s="253" t="s">
        <v>1414</v>
      </c>
      <c r="D998" s="253" t="s">
        <v>585</v>
      </c>
      <c r="E998" s="254" t="s">
        <v>1415</v>
      </c>
      <c r="F998" s="255" t="s">
        <v>1416</v>
      </c>
      <c r="G998" s="256" t="s">
        <v>366</v>
      </c>
      <c r="H998" s="257">
        <v>1</v>
      </c>
      <c r="I998" s="258"/>
      <c r="J998" s="259">
        <f t="shared" ref="J998:J1015" si="40">ROUND(I998*H998,2)</f>
        <v>0</v>
      </c>
      <c r="K998" s="260"/>
      <c r="L998" s="261"/>
      <c r="M998" s="262" t="s">
        <v>1</v>
      </c>
      <c r="N998" s="263" t="s">
        <v>42</v>
      </c>
      <c r="O998" s="72"/>
      <c r="P998" s="215">
        <f t="shared" ref="P998:P1015" si="41">O998*H998</f>
        <v>0</v>
      </c>
      <c r="Q998" s="215">
        <v>9.5000000000000001E-2</v>
      </c>
      <c r="R998" s="215">
        <f t="shared" ref="R998:R1015" si="42">Q998*H998</f>
        <v>9.5000000000000001E-2</v>
      </c>
      <c r="S998" s="215">
        <v>0</v>
      </c>
      <c r="T998" s="216">
        <f t="shared" ref="T998:T1015" si="43">S998*H998</f>
        <v>0</v>
      </c>
      <c r="U998" s="35"/>
      <c r="V998" s="35"/>
      <c r="W998" s="35"/>
      <c r="X998" s="35"/>
      <c r="Y998" s="35"/>
      <c r="Z998" s="35"/>
      <c r="AA998" s="35"/>
      <c r="AB998" s="35"/>
      <c r="AC998" s="35"/>
      <c r="AD998" s="35"/>
      <c r="AE998" s="35"/>
      <c r="AR998" s="217" t="s">
        <v>426</v>
      </c>
      <c r="AT998" s="217" t="s">
        <v>585</v>
      </c>
      <c r="AU998" s="217" t="s">
        <v>88</v>
      </c>
      <c r="AY998" s="18" t="s">
        <v>201</v>
      </c>
      <c r="BE998" s="218">
        <f t="shared" ref="BE998:BE1015" si="44">IF(N998="základná",J998,0)</f>
        <v>0</v>
      </c>
      <c r="BF998" s="218">
        <f t="shared" ref="BF998:BF1015" si="45">IF(N998="znížená",J998,0)</f>
        <v>0</v>
      </c>
      <c r="BG998" s="218">
        <f t="shared" ref="BG998:BG1015" si="46">IF(N998="zákl. prenesená",J998,0)</f>
        <v>0</v>
      </c>
      <c r="BH998" s="218">
        <f t="shared" ref="BH998:BH1015" si="47">IF(N998="zníž. prenesená",J998,0)</f>
        <v>0</v>
      </c>
      <c r="BI998" s="218">
        <f t="shared" ref="BI998:BI1015" si="48">IF(N998="nulová",J998,0)</f>
        <v>0</v>
      </c>
      <c r="BJ998" s="18" t="s">
        <v>88</v>
      </c>
      <c r="BK998" s="218">
        <f t="shared" ref="BK998:BK1015" si="49">ROUND(I998*H998,2)</f>
        <v>0</v>
      </c>
      <c r="BL998" s="18" t="s">
        <v>308</v>
      </c>
      <c r="BM998" s="217" t="s">
        <v>1417</v>
      </c>
    </row>
    <row r="999" spans="1:65" s="2" customFormat="1" ht="41.25" customHeight="1">
      <c r="A999" s="35"/>
      <c r="B999" s="36"/>
      <c r="C999" s="253" t="s">
        <v>1418</v>
      </c>
      <c r="D999" s="253" t="s">
        <v>585</v>
      </c>
      <c r="E999" s="254" t="s">
        <v>1419</v>
      </c>
      <c r="F999" s="255" t="s">
        <v>1420</v>
      </c>
      <c r="G999" s="256" t="s">
        <v>366</v>
      </c>
      <c r="H999" s="257">
        <v>1</v>
      </c>
      <c r="I999" s="258"/>
      <c r="J999" s="259">
        <f t="shared" si="40"/>
        <v>0</v>
      </c>
      <c r="K999" s="260"/>
      <c r="L999" s="261"/>
      <c r="M999" s="262" t="s">
        <v>1</v>
      </c>
      <c r="N999" s="263" t="s">
        <v>42</v>
      </c>
      <c r="O999" s="72"/>
      <c r="P999" s="215">
        <f t="shared" si="41"/>
        <v>0</v>
      </c>
      <c r="Q999" s="215">
        <v>4.5999999999999999E-2</v>
      </c>
      <c r="R999" s="215">
        <f t="shared" si="42"/>
        <v>4.5999999999999999E-2</v>
      </c>
      <c r="S999" s="215">
        <v>0</v>
      </c>
      <c r="T999" s="216">
        <f t="shared" si="43"/>
        <v>0</v>
      </c>
      <c r="U999" s="35"/>
      <c r="V999" s="35"/>
      <c r="W999" s="35"/>
      <c r="X999" s="35"/>
      <c r="Y999" s="35"/>
      <c r="Z999" s="35"/>
      <c r="AA999" s="35"/>
      <c r="AB999" s="35"/>
      <c r="AC999" s="35"/>
      <c r="AD999" s="35"/>
      <c r="AE999" s="35"/>
      <c r="AR999" s="217" t="s">
        <v>426</v>
      </c>
      <c r="AT999" s="217" t="s">
        <v>585</v>
      </c>
      <c r="AU999" s="217" t="s">
        <v>88</v>
      </c>
      <c r="AY999" s="18" t="s">
        <v>201</v>
      </c>
      <c r="BE999" s="218">
        <f t="shared" si="44"/>
        <v>0</v>
      </c>
      <c r="BF999" s="218">
        <f t="shared" si="45"/>
        <v>0</v>
      </c>
      <c r="BG999" s="218">
        <f t="shared" si="46"/>
        <v>0</v>
      </c>
      <c r="BH999" s="218">
        <f t="shared" si="47"/>
        <v>0</v>
      </c>
      <c r="BI999" s="218">
        <f t="shared" si="48"/>
        <v>0</v>
      </c>
      <c r="BJ999" s="18" t="s">
        <v>88</v>
      </c>
      <c r="BK999" s="218">
        <f t="shared" si="49"/>
        <v>0</v>
      </c>
      <c r="BL999" s="18" t="s">
        <v>308</v>
      </c>
      <c r="BM999" s="217" t="s">
        <v>1421</v>
      </c>
    </row>
    <row r="1000" spans="1:65" s="2" customFormat="1" ht="39" customHeight="1">
      <c r="A1000" s="35"/>
      <c r="B1000" s="36"/>
      <c r="C1000" s="253" t="s">
        <v>1422</v>
      </c>
      <c r="D1000" s="253" t="s">
        <v>585</v>
      </c>
      <c r="E1000" s="254" t="s">
        <v>1423</v>
      </c>
      <c r="F1000" s="255" t="s">
        <v>1424</v>
      </c>
      <c r="G1000" s="256" t="s">
        <v>366</v>
      </c>
      <c r="H1000" s="257">
        <v>2</v>
      </c>
      <c r="I1000" s="258"/>
      <c r="J1000" s="259">
        <f t="shared" si="40"/>
        <v>0</v>
      </c>
      <c r="K1000" s="260"/>
      <c r="L1000" s="261"/>
      <c r="M1000" s="262" t="s">
        <v>1</v>
      </c>
      <c r="N1000" s="263" t="s">
        <v>42</v>
      </c>
      <c r="O1000" s="72"/>
      <c r="P1000" s="215">
        <f t="shared" si="41"/>
        <v>0</v>
      </c>
      <c r="Q1000" s="215">
        <v>0.17</v>
      </c>
      <c r="R1000" s="215">
        <f t="shared" si="42"/>
        <v>0.34</v>
      </c>
      <c r="S1000" s="215">
        <v>0</v>
      </c>
      <c r="T1000" s="216">
        <f t="shared" si="43"/>
        <v>0</v>
      </c>
      <c r="U1000" s="35"/>
      <c r="V1000" s="35"/>
      <c r="W1000" s="35"/>
      <c r="X1000" s="35"/>
      <c r="Y1000" s="35"/>
      <c r="Z1000" s="35"/>
      <c r="AA1000" s="35"/>
      <c r="AB1000" s="35"/>
      <c r="AC1000" s="35"/>
      <c r="AD1000" s="35"/>
      <c r="AE1000" s="35"/>
      <c r="AR1000" s="217" t="s">
        <v>426</v>
      </c>
      <c r="AT1000" s="217" t="s">
        <v>585</v>
      </c>
      <c r="AU1000" s="217" t="s">
        <v>88</v>
      </c>
      <c r="AY1000" s="18" t="s">
        <v>201</v>
      </c>
      <c r="BE1000" s="218">
        <f t="shared" si="44"/>
        <v>0</v>
      </c>
      <c r="BF1000" s="218">
        <f t="shared" si="45"/>
        <v>0</v>
      </c>
      <c r="BG1000" s="218">
        <f t="shared" si="46"/>
        <v>0</v>
      </c>
      <c r="BH1000" s="218">
        <f t="shared" si="47"/>
        <v>0</v>
      </c>
      <c r="BI1000" s="218">
        <f t="shared" si="48"/>
        <v>0</v>
      </c>
      <c r="BJ1000" s="18" t="s">
        <v>88</v>
      </c>
      <c r="BK1000" s="218">
        <f t="shared" si="49"/>
        <v>0</v>
      </c>
      <c r="BL1000" s="18" t="s">
        <v>308</v>
      </c>
      <c r="BM1000" s="217" t="s">
        <v>1425</v>
      </c>
    </row>
    <row r="1001" spans="1:65" s="2" customFormat="1" ht="39" customHeight="1">
      <c r="A1001" s="35"/>
      <c r="B1001" s="36"/>
      <c r="C1001" s="253" t="s">
        <v>1426</v>
      </c>
      <c r="D1001" s="253" t="s">
        <v>585</v>
      </c>
      <c r="E1001" s="254" t="s">
        <v>1427</v>
      </c>
      <c r="F1001" s="255" t="s">
        <v>1428</v>
      </c>
      <c r="G1001" s="256" t="s">
        <v>366</v>
      </c>
      <c r="H1001" s="257">
        <v>4</v>
      </c>
      <c r="I1001" s="258"/>
      <c r="J1001" s="259">
        <f t="shared" si="40"/>
        <v>0</v>
      </c>
      <c r="K1001" s="260"/>
      <c r="L1001" s="261"/>
      <c r="M1001" s="262" t="s">
        <v>1</v>
      </c>
      <c r="N1001" s="263" t="s">
        <v>42</v>
      </c>
      <c r="O1001" s="72"/>
      <c r="P1001" s="215">
        <f t="shared" si="41"/>
        <v>0</v>
      </c>
      <c r="Q1001" s="215">
        <v>4.4999999999999998E-2</v>
      </c>
      <c r="R1001" s="215">
        <f t="shared" si="42"/>
        <v>0.18</v>
      </c>
      <c r="S1001" s="215">
        <v>0</v>
      </c>
      <c r="T1001" s="216">
        <f t="shared" si="43"/>
        <v>0</v>
      </c>
      <c r="U1001" s="35"/>
      <c r="V1001" s="35"/>
      <c r="W1001" s="35"/>
      <c r="X1001" s="35"/>
      <c r="Y1001" s="35"/>
      <c r="Z1001" s="35"/>
      <c r="AA1001" s="35"/>
      <c r="AB1001" s="35"/>
      <c r="AC1001" s="35"/>
      <c r="AD1001" s="35"/>
      <c r="AE1001" s="35"/>
      <c r="AR1001" s="217" t="s">
        <v>426</v>
      </c>
      <c r="AT1001" s="217" t="s">
        <v>585</v>
      </c>
      <c r="AU1001" s="217" t="s">
        <v>88</v>
      </c>
      <c r="AY1001" s="18" t="s">
        <v>201</v>
      </c>
      <c r="BE1001" s="218">
        <f t="shared" si="44"/>
        <v>0</v>
      </c>
      <c r="BF1001" s="218">
        <f t="shared" si="45"/>
        <v>0</v>
      </c>
      <c r="BG1001" s="218">
        <f t="shared" si="46"/>
        <v>0</v>
      </c>
      <c r="BH1001" s="218">
        <f t="shared" si="47"/>
        <v>0</v>
      </c>
      <c r="BI1001" s="218">
        <f t="shared" si="48"/>
        <v>0</v>
      </c>
      <c r="BJ1001" s="18" t="s">
        <v>88</v>
      </c>
      <c r="BK1001" s="218">
        <f t="shared" si="49"/>
        <v>0</v>
      </c>
      <c r="BL1001" s="18" t="s">
        <v>308</v>
      </c>
      <c r="BM1001" s="217" t="s">
        <v>1429</v>
      </c>
    </row>
    <row r="1002" spans="1:65" s="2" customFormat="1" ht="39.75" customHeight="1">
      <c r="A1002" s="35"/>
      <c r="B1002" s="36"/>
      <c r="C1002" s="205" t="s">
        <v>1430</v>
      </c>
      <c r="D1002" s="205" t="s">
        <v>203</v>
      </c>
      <c r="E1002" s="206" t="s">
        <v>1431</v>
      </c>
      <c r="F1002" s="207" t="s">
        <v>1432</v>
      </c>
      <c r="G1002" s="208" t="s">
        <v>366</v>
      </c>
      <c r="H1002" s="209">
        <v>1</v>
      </c>
      <c r="I1002" s="210"/>
      <c r="J1002" s="211">
        <f t="shared" si="40"/>
        <v>0</v>
      </c>
      <c r="K1002" s="212"/>
      <c r="L1002" s="40"/>
      <c r="M1002" s="213" t="s">
        <v>1</v>
      </c>
      <c r="N1002" s="214" t="s">
        <v>42</v>
      </c>
      <c r="O1002" s="72"/>
      <c r="P1002" s="215">
        <f t="shared" si="41"/>
        <v>0</v>
      </c>
      <c r="Q1002" s="215">
        <v>0</v>
      </c>
      <c r="R1002" s="215">
        <f t="shared" si="42"/>
        <v>0</v>
      </c>
      <c r="S1002" s="215">
        <v>0</v>
      </c>
      <c r="T1002" s="216">
        <f t="shared" si="43"/>
        <v>0</v>
      </c>
      <c r="U1002" s="35"/>
      <c r="V1002" s="35"/>
      <c r="W1002" s="35"/>
      <c r="X1002" s="35"/>
      <c r="Y1002" s="35"/>
      <c r="Z1002" s="35"/>
      <c r="AA1002" s="35"/>
      <c r="AB1002" s="35"/>
      <c r="AC1002" s="35"/>
      <c r="AD1002" s="35"/>
      <c r="AE1002" s="35"/>
      <c r="AR1002" s="217" t="s">
        <v>308</v>
      </c>
      <c r="AT1002" s="217" t="s">
        <v>203</v>
      </c>
      <c r="AU1002" s="217" t="s">
        <v>88</v>
      </c>
      <c r="AY1002" s="18" t="s">
        <v>201</v>
      </c>
      <c r="BE1002" s="218">
        <f t="shared" si="44"/>
        <v>0</v>
      </c>
      <c r="BF1002" s="218">
        <f t="shared" si="45"/>
        <v>0</v>
      </c>
      <c r="BG1002" s="218">
        <f t="shared" si="46"/>
        <v>0</v>
      </c>
      <c r="BH1002" s="218">
        <f t="shared" si="47"/>
        <v>0</v>
      </c>
      <c r="BI1002" s="218">
        <f t="shared" si="48"/>
        <v>0</v>
      </c>
      <c r="BJ1002" s="18" t="s">
        <v>88</v>
      </c>
      <c r="BK1002" s="218">
        <f t="shared" si="49"/>
        <v>0</v>
      </c>
      <c r="BL1002" s="18" t="s">
        <v>308</v>
      </c>
      <c r="BM1002" s="217" t="s">
        <v>1433</v>
      </c>
    </row>
    <row r="1003" spans="1:65" s="2" customFormat="1" ht="39" customHeight="1">
      <c r="A1003" s="35"/>
      <c r="B1003" s="36"/>
      <c r="C1003" s="205" t="s">
        <v>1434</v>
      </c>
      <c r="D1003" s="205" t="s">
        <v>203</v>
      </c>
      <c r="E1003" s="206" t="s">
        <v>1435</v>
      </c>
      <c r="F1003" s="207" t="s">
        <v>1436</v>
      </c>
      <c r="G1003" s="208" t="s">
        <v>366</v>
      </c>
      <c r="H1003" s="209">
        <v>14</v>
      </c>
      <c r="I1003" s="210"/>
      <c r="J1003" s="211">
        <f t="shared" si="40"/>
        <v>0</v>
      </c>
      <c r="K1003" s="212"/>
      <c r="L1003" s="40"/>
      <c r="M1003" s="213" t="s">
        <v>1</v>
      </c>
      <c r="N1003" s="214" t="s">
        <v>42</v>
      </c>
      <c r="O1003" s="72"/>
      <c r="P1003" s="215">
        <f t="shared" si="41"/>
        <v>0</v>
      </c>
      <c r="Q1003" s="215">
        <v>0</v>
      </c>
      <c r="R1003" s="215">
        <f t="shared" si="42"/>
        <v>0</v>
      </c>
      <c r="S1003" s="215">
        <v>0</v>
      </c>
      <c r="T1003" s="216">
        <f t="shared" si="43"/>
        <v>0</v>
      </c>
      <c r="U1003" s="35"/>
      <c r="V1003" s="35"/>
      <c r="W1003" s="35"/>
      <c r="X1003" s="35"/>
      <c r="Y1003" s="35"/>
      <c r="Z1003" s="35"/>
      <c r="AA1003" s="35"/>
      <c r="AB1003" s="35"/>
      <c r="AC1003" s="35"/>
      <c r="AD1003" s="35"/>
      <c r="AE1003" s="35"/>
      <c r="AR1003" s="217" t="s">
        <v>308</v>
      </c>
      <c r="AT1003" s="217" t="s">
        <v>203</v>
      </c>
      <c r="AU1003" s="217" t="s">
        <v>88</v>
      </c>
      <c r="AY1003" s="18" t="s">
        <v>201</v>
      </c>
      <c r="BE1003" s="218">
        <f t="shared" si="44"/>
        <v>0</v>
      </c>
      <c r="BF1003" s="218">
        <f t="shared" si="45"/>
        <v>0</v>
      </c>
      <c r="BG1003" s="218">
        <f t="shared" si="46"/>
        <v>0</v>
      </c>
      <c r="BH1003" s="218">
        <f t="shared" si="47"/>
        <v>0</v>
      </c>
      <c r="BI1003" s="218">
        <f t="shared" si="48"/>
        <v>0</v>
      </c>
      <c r="BJ1003" s="18" t="s">
        <v>88</v>
      </c>
      <c r="BK1003" s="218">
        <f t="shared" si="49"/>
        <v>0</v>
      </c>
      <c r="BL1003" s="18" t="s">
        <v>308</v>
      </c>
      <c r="BM1003" s="217" t="s">
        <v>1437</v>
      </c>
    </row>
    <row r="1004" spans="1:65" s="2" customFormat="1" ht="30" customHeight="1">
      <c r="A1004" s="35"/>
      <c r="B1004" s="36"/>
      <c r="C1004" s="253" t="s">
        <v>1438</v>
      </c>
      <c r="D1004" s="253" t="s">
        <v>585</v>
      </c>
      <c r="E1004" s="254" t="s">
        <v>1439</v>
      </c>
      <c r="F1004" s="255" t="s">
        <v>1440</v>
      </c>
      <c r="G1004" s="256" t="s">
        <v>366</v>
      </c>
      <c r="H1004" s="257">
        <v>2</v>
      </c>
      <c r="I1004" s="258"/>
      <c r="J1004" s="259">
        <f t="shared" si="40"/>
        <v>0</v>
      </c>
      <c r="K1004" s="260"/>
      <c r="L1004" s="261"/>
      <c r="M1004" s="262" t="s">
        <v>1</v>
      </c>
      <c r="N1004" s="263" t="s">
        <v>42</v>
      </c>
      <c r="O1004" s="72"/>
      <c r="P1004" s="215">
        <f t="shared" si="41"/>
        <v>0</v>
      </c>
      <c r="Q1004" s="215">
        <v>2.5000000000000001E-2</v>
      </c>
      <c r="R1004" s="215">
        <f t="shared" si="42"/>
        <v>0.05</v>
      </c>
      <c r="S1004" s="215">
        <v>0</v>
      </c>
      <c r="T1004" s="216">
        <f t="shared" si="43"/>
        <v>0</v>
      </c>
      <c r="U1004" s="35"/>
      <c r="V1004" s="35"/>
      <c r="W1004" s="35"/>
      <c r="X1004" s="35"/>
      <c r="Y1004" s="35"/>
      <c r="Z1004" s="35"/>
      <c r="AA1004" s="35"/>
      <c r="AB1004" s="35"/>
      <c r="AC1004" s="35"/>
      <c r="AD1004" s="35"/>
      <c r="AE1004" s="35"/>
      <c r="AR1004" s="217" t="s">
        <v>426</v>
      </c>
      <c r="AT1004" s="217" t="s">
        <v>585</v>
      </c>
      <c r="AU1004" s="217" t="s">
        <v>88</v>
      </c>
      <c r="AY1004" s="18" t="s">
        <v>201</v>
      </c>
      <c r="BE1004" s="218">
        <f t="shared" si="44"/>
        <v>0</v>
      </c>
      <c r="BF1004" s="218">
        <f t="shared" si="45"/>
        <v>0</v>
      </c>
      <c r="BG1004" s="218">
        <f t="shared" si="46"/>
        <v>0</v>
      </c>
      <c r="BH1004" s="218">
        <f t="shared" si="47"/>
        <v>0</v>
      </c>
      <c r="BI1004" s="218">
        <f t="shared" si="48"/>
        <v>0</v>
      </c>
      <c r="BJ1004" s="18" t="s">
        <v>88</v>
      </c>
      <c r="BK1004" s="218">
        <f t="shared" si="49"/>
        <v>0</v>
      </c>
      <c r="BL1004" s="18" t="s">
        <v>308</v>
      </c>
      <c r="BM1004" s="217" t="s">
        <v>1441</v>
      </c>
    </row>
    <row r="1005" spans="1:65" s="2" customFormat="1" ht="28.5" customHeight="1">
      <c r="A1005" s="35"/>
      <c r="B1005" s="36"/>
      <c r="C1005" s="253" t="s">
        <v>1442</v>
      </c>
      <c r="D1005" s="253" t="s">
        <v>585</v>
      </c>
      <c r="E1005" s="254" t="s">
        <v>1443</v>
      </c>
      <c r="F1005" s="255" t="s">
        <v>1444</v>
      </c>
      <c r="G1005" s="256" t="s">
        <v>366</v>
      </c>
      <c r="H1005" s="257">
        <v>2</v>
      </c>
      <c r="I1005" s="258"/>
      <c r="J1005" s="259">
        <f t="shared" si="40"/>
        <v>0</v>
      </c>
      <c r="K1005" s="260"/>
      <c r="L1005" s="261"/>
      <c r="M1005" s="262" t="s">
        <v>1</v>
      </c>
      <c r="N1005" s="263" t="s">
        <v>42</v>
      </c>
      <c r="O1005" s="72"/>
      <c r="P1005" s="215">
        <f t="shared" si="41"/>
        <v>0</v>
      </c>
      <c r="Q1005" s="215">
        <v>2.5000000000000001E-2</v>
      </c>
      <c r="R1005" s="215">
        <f t="shared" si="42"/>
        <v>0.05</v>
      </c>
      <c r="S1005" s="215">
        <v>0</v>
      </c>
      <c r="T1005" s="216">
        <f t="shared" si="43"/>
        <v>0</v>
      </c>
      <c r="U1005" s="35"/>
      <c r="V1005" s="35"/>
      <c r="W1005" s="35"/>
      <c r="X1005" s="35"/>
      <c r="Y1005" s="35"/>
      <c r="Z1005" s="35"/>
      <c r="AA1005" s="35"/>
      <c r="AB1005" s="35"/>
      <c r="AC1005" s="35"/>
      <c r="AD1005" s="35"/>
      <c r="AE1005" s="35"/>
      <c r="AR1005" s="217" t="s">
        <v>426</v>
      </c>
      <c r="AT1005" s="217" t="s">
        <v>585</v>
      </c>
      <c r="AU1005" s="217" t="s">
        <v>88</v>
      </c>
      <c r="AY1005" s="18" t="s">
        <v>201</v>
      </c>
      <c r="BE1005" s="218">
        <f t="shared" si="44"/>
        <v>0</v>
      </c>
      <c r="BF1005" s="218">
        <f t="shared" si="45"/>
        <v>0</v>
      </c>
      <c r="BG1005" s="218">
        <f t="shared" si="46"/>
        <v>0</v>
      </c>
      <c r="BH1005" s="218">
        <f t="shared" si="47"/>
        <v>0</v>
      </c>
      <c r="BI1005" s="218">
        <f t="shared" si="48"/>
        <v>0</v>
      </c>
      <c r="BJ1005" s="18" t="s">
        <v>88</v>
      </c>
      <c r="BK1005" s="218">
        <f t="shared" si="49"/>
        <v>0</v>
      </c>
      <c r="BL1005" s="18" t="s">
        <v>308</v>
      </c>
      <c r="BM1005" s="217" t="s">
        <v>1445</v>
      </c>
    </row>
    <row r="1006" spans="1:65" s="2" customFormat="1" ht="30" customHeight="1">
      <c r="A1006" s="35"/>
      <c r="B1006" s="36"/>
      <c r="C1006" s="253" t="s">
        <v>1446</v>
      </c>
      <c r="D1006" s="253" t="s">
        <v>585</v>
      </c>
      <c r="E1006" s="254" t="s">
        <v>1447</v>
      </c>
      <c r="F1006" s="255" t="s">
        <v>1448</v>
      </c>
      <c r="G1006" s="256" t="s">
        <v>366</v>
      </c>
      <c r="H1006" s="257">
        <v>1</v>
      </c>
      <c r="I1006" s="258"/>
      <c r="J1006" s="259">
        <f t="shared" si="40"/>
        <v>0</v>
      </c>
      <c r="K1006" s="260"/>
      <c r="L1006" s="261"/>
      <c r="M1006" s="262" t="s">
        <v>1</v>
      </c>
      <c r="N1006" s="263" t="s">
        <v>42</v>
      </c>
      <c r="O1006" s="72"/>
      <c r="P1006" s="215">
        <f t="shared" si="41"/>
        <v>0</v>
      </c>
      <c r="Q1006" s="215">
        <v>2.5000000000000001E-2</v>
      </c>
      <c r="R1006" s="215">
        <f t="shared" si="42"/>
        <v>2.5000000000000001E-2</v>
      </c>
      <c r="S1006" s="215">
        <v>0</v>
      </c>
      <c r="T1006" s="216">
        <f t="shared" si="43"/>
        <v>0</v>
      </c>
      <c r="U1006" s="35"/>
      <c r="V1006" s="35"/>
      <c r="W1006" s="35"/>
      <c r="X1006" s="35"/>
      <c r="Y1006" s="35"/>
      <c r="Z1006" s="35"/>
      <c r="AA1006" s="35"/>
      <c r="AB1006" s="35"/>
      <c r="AC1006" s="35"/>
      <c r="AD1006" s="35"/>
      <c r="AE1006" s="35"/>
      <c r="AR1006" s="217" t="s">
        <v>426</v>
      </c>
      <c r="AT1006" s="217" t="s">
        <v>585</v>
      </c>
      <c r="AU1006" s="217" t="s">
        <v>88</v>
      </c>
      <c r="AY1006" s="18" t="s">
        <v>201</v>
      </c>
      <c r="BE1006" s="218">
        <f t="shared" si="44"/>
        <v>0</v>
      </c>
      <c r="BF1006" s="218">
        <f t="shared" si="45"/>
        <v>0</v>
      </c>
      <c r="BG1006" s="218">
        <f t="shared" si="46"/>
        <v>0</v>
      </c>
      <c r="BH1006" s="218">
        <f t="shared" si="47"/>
        <v>0</v>
      </c>
      <c r="BI1006" s="218">
        <f t="shared" si="48"/>
        <v>0</v>
      </c>
      <c r="BJ1006" s="18" t="s">
        <v>88</v>
      </c>
      <c r="BK1006" s="218">
        <f t="shared" si="49"/>
        <v>0</v>
      </c>
      <c r="BL1006" s="18" t="s">
        <v>308</v>
      </c>
      <c r="BM1006" s="217" t="s">
        <v>1449</v>
      </c>
    </row>
    <row r="1007" spans="1:65" s="2" customFormat="1" ht="28.5" customHeight="1">
      <c r="A1007" s="35"/>
      <c r="B1007" s="36"/>
      <c r="C1007" s="253" t="s">
        <v>1450</v>
      </c>
      <c r="D1007" s="253" t="s">
        <v>585</v>
      </c>
      <c r="E1007" s="254" t="s">
        <v>1451</v>
      </c>
      <c r="F1007" s="255" t="s">
        <v>1452</v>
      </c>
      <c r="G1007" s="256" t="s">
        <v>366</v>
      </c>
      <c r="H1007" s="257">
        <v>3</v>
      </c>
      <c r="I1007" s="258"/>
      <c r="J1007" s="259">
        <f t="shared" si="40"/>
        <v>0</v>
      </c>
      <c r="K1007" s="260"/>
      <c r="L1007" s="261"/>
      <c r="M1007" s="262" t="s">
        <v>1</v>
      </c>
      <c r="N1007" s="263" t="s">
        <v>42</v>
      </c>
      <c r="O1007" s="72"/>
      <c r="P1007" s="215">
        <f t="shared" si="41"/>
        <v>0</v>
      </c>
      <c r="Q1007" s="215">
        <v>2.5000000000000001E-2</v>
      </c>
      <c r="R1007" s="215">
        <f t="shared" si="42"/>
        <v>7.5000000000000011E-2</v>
      </c>
      <c r="S1007" s="215">
        <v>0</v>
      </c>
      <c r="T1007" s="216">
        <f t="shared" si="43"/>
        <v>0</v>
      </c>
      <c r="U1007" s="35"/>
      <c r="V1007" s="35"/>
      <c r="W1007" s="35"/>
      <c r="X1007" s="35"/>
      <c r="Y1007" s="35"/>
      <c r="Z1007" s="35"/>
      <c r="AA1007" s="35"/>
      <c r="AB1007" s="35"/>
      <c r="AC1007" s="35"/>
      <c r="AD1007" s="35"/>
      <c r="AE1007" s="35"/>
      <c r="AR1007" s="217" t="s">
        <v>426</v>
      </c>
      <c r="AT1007" s="217" t="s">
        <v>585</v>
      </c>
      <c r="AU1007" s="217" t="s">
        <v>88</v>
      </c>
      <c r="AY1007" s="18" t="s">
        <v>201</v>
      </c>
      <c r="BE1007" s="218">
        <f t="shared" si="44"/>
        <v>0</v>
      </c>
      <c r="BF1007" s="218">
        <f t="shared" si="45"/>
        <v>0</v>
      </c>
      <c r="BG1007" s="218">
        <f t="shared" si="46"/>
        <v>0</v>
      </c>
      <c r="BH1007" s="218">
        <f t="shared" si="47"/>
        <v>0</v>
      </c>
      <c r="BI1007" s="218">
        <f t="shared" si="48"/>
        <v>0</v>
      </c>
      <c r="BJ1007" s="18" t="s">
        <v>88</v>
      </c>
      <c r="BK1007" s="218">
        <f t="shared" si="49"/>
        <v>0</v>
      </c>
      <c r="BL1007" s="18" t="s">
        <v>308</v>
      </c>
      <c r="BM1007" s="217" t="s">
        <v>1453</v>
      </c>
    </row>
    <row r="1008" spans="1:65" s="2" customFormat="1" ht="41.25" customHeight="1">
      <c r="A1008" s="35"/>
      <c r="B1008" s="36"/>
      <c r="C1008" s="253" t="s">
        <v>1454</v>
      </c>
      <c r="D1008" s="253" t="s">
        <v>585</v>
      </c>
      <c r="E1008" s="254" t="s">
        <v>1455</v>
      </c>
      <c r="F1008" s="255" t="s">
        <v>1456</v>
      </c>
      <c r="G1008" s="256" t="s">
        <v>366</v>
      </c>
      <c r="H1008" s="257">
        <v>1</v>
      </c>
      <c r="I1008" s="258"/>
      <c r="J1008" s="259">
        <f t="shared" si="40"/>
        <v>0</v>
      </c>
      <c r="K1008" s="260"/>
      <c r="L1008" s="261"/>
      <c r="M1008" s="262" t="s">
        <v>1</v>
      </c>
      <c r="N1008" s="263" t="s">
        <v>42</v>
      </c>
      <c r="O1008" s="72"/>
      <c r="P1008" s="215">
        <f t="shared" si="41"/>
        <v>0</v>
      </c>
      <c r="Q1008" s="215">
        <v>2.5000000000000001E-2</v>
      </c>
      <c r="R1008" s="215">
        <f t="shared" si="42"/>
        <v>2.5000000000000001E-2</v>
      </c>
      <c r="S1008" s="215">
        <v>0</v>
      </c>
      <c r="T1008" s="216">
        <f t="shared" si="43"/>
        <v>0</v>
      </c>
      <c r="U1008" s="35"/>
      <c r="V1008" s="35"/>
      <c r="W1008" s="35"/>
      <c r="X1008" s="35"/>
      <c r="Y1008" s="35"/>
      <c r="Z1008" s="35"/>
      <c r="AA1008" s="35"/>
      <c r="AB1008" s="35"/>
      <c r="AC1008" s="35"/>
      <c r="AD1008" s="35"/>
      <c r="AE1008" s="35"/>
      <c r="AR1008" s="217" t="s">
        <v>426</v>
      </c>
      <c r="AT1008" s="217" t="s">
        <v>585</v>
      </c>
      <c r="AU1008" s="217" t="s">
        <v>88</v>
      </c>
      <c r="AY1008" s="18" t="s">
        <v>201</v>
      </c>
      <c r="BE1008" s="218">
        <f t="shared" si="44"/>
        <v>0</v>
      </c>
      <c r="BF1008" s="218">
        <f t="shared" si="45"/>
        <v>0</v>
      </c>
      <c r="BG1008" s="218">
        <f t="shared" si="46"/>
        <v>0</v>
      </c>
      <c r="BH1008" s="218">
        <f t="shared" si="47"/>
        <v>0</v>
      </c>
      <c r="BI1008" s="218">
        <f t="shared" si="48"/>
        <v>0</v>
      </c>
      <c r="BJ1008" s="18" t="s">
        <v>88</v>
      </c>
      <c r="BK1008" s="218">
        <f t="shared" si="49"/>
        <v>0</v>
      </c>
      <c r="BL1008" s="18" t="s">
        <v>308</v>
      </c>
      <c r="BM1008" s="217" t="s">
        <v>1457</v>
      </c>
    </row>
    <row r="1009" spans="1:65" s="2" customFormat="1" ht="42.75" customHeight="1">
      <c r="A1009" s="35"/>
      <c r="B1009" s="36"/>
      <c r="C1009" s="253" t="s">
        <v>1458</v>
      </c>
      <c r="D1009" s="253" t="s">
        <v>585</v>
      </c>
      <c r="E1009" s="254" t="s">
        <v>1459</v>
      </c>
      <c r="F1009" s="255" t="s">
        <v>1460</v>
      </c>
      <c r="G1009" s="256" t="s">
        <v>366</v>
      </c>
      <c r="H1009" s="257">
        <v>1</v>
      </c>
      <c r="I1009" s="258"/>
      <c r="J1009" s="259">
        <f t="shared" si="40"/>
        <v>0</v>
      </c>
      <c r="K1009" s="260"/>
      <c r="L1009" s="261"/>
      <c r="M1009" s="262" t="s">
        <v>1</v>
      </c>
      <c r="N1009" s="263" t="s">
        <v>42</v>
      </c>
      <c r="O1009" s="72"/>
      <c r="P1009" s="215">
        <f t="shared" si="41"/>
        <v>0</v>
      </c>
      <c r="Q1009" s="215">
        <v>2.5000000000000001E-2</v>
      </c>
      <c r="R1009" s="215">
        <f t="shared" si="42"/>
        <v>2.5000000000000001E-2</v>
      </c>
      <c r="S1009" s="215">
        <v>0</v>
      </c>
      <c r="T1009" s="216">
        <f t="shared" si="43"/>
        <v>0</v>
      </c>
      <c r="U1009" s="35"/>
      <c r="V1009" s="35"/>
      <c r="W1009" s="35"/>
      <c r="X1009" s="35"/>
      <c r="Y1009" s="35"/>
      <c r="Z1009" s="35"/>
      <c r="AA1009" s="35"/>
      <c r="AB1009" s="35"/>
      <c r="AC1009" s="35"/>
      <c r="AD1009" s="35"/>
      <c r="AE1009" s="35"/>
      <c r="AR1009" s="217" t="s">
        <v>426</v>
      </c>
      <c r="AT1009" s="217" t="s">
        <v>585</v>
      </c>
      <c r="AU1009" s="217" t="s">
        <v>88</v>
      </c>
      <c r="AY1009" s="18" t="s">
        <v>201</v>
      </c>
      <c r="BE1009" s="218">
        <f t="shared" si="44"/>
        <v>0</v>
      </c>
      <c r="BF1009" s="218">
        <f t="shared" si="45"/>
        <v>0</v>
      </c>
      <c r="BG1009" s="218">
        <f t="shared" si="46"/>
        <v>0</v>
      </c>
      <c r="BH1009" s="218">
        <f t="shared" si="47"/>
        <v>0</v>
      </c>
      <c r="BI1009" s="218">
        <f t="shared" si="48"/>
        <v>0</v>
      </c>
      <c r="BJ1009" s="18" t="s">
        <v>88</v>
      </c>
      <c r="BK1009" s="218">
        <f t="shared" si="49"/>
        <v>0</v>
      </c>
      <c r="BL1009" s="18" t="s">
        <v>308</v>
      </c>
      <c r="BM1009" s="217" t="s">
        <v>1461</v>
      </c>
    </row>
    <row r="1010" spans="1:65" s="2" customFormat="1" ht="39" customHeight="1">
      <c r="A1010" s="35"/>
      <c r="B1010" s="36"/>
      <c r="C1010" s="253" t="s">
        <v>1462</v>
      </c>
      <c r="D1010" s="253" t="s">
        <v>585</v>
      </c>
      <c r="E1010" s="254" t="s">
        <v>1463</v>
      </c>
      <c r="F1010" s="255" t="s">
        <v>1464</v>
      </c>
      <c r="G1010" s="256" t="s">
        <v>366</v>
      </c>
      <c r="H1010" s="257">
        <v>2</v>
      </c>
      <c r="I1010" s="258"/>
      <c r="J1010" s="259">
        <f t="shared" si="40"/>
        <v>0</v>
      </c>
      <c r="K1010" s="260"/>
      <c r="L1010" s="261"/>
      <c r="M1010" s="262" t="s">
        <v>1</v>
      </c>
      <c r="N1010" s="263" t="s">
        <v>42</v>
      </c>
      <c r="O1010" s="72"/>
      <c r="P1010" s="215">
        <f t="shared" si="41"/>
        <v>0</v>
      </c>
      <c r="Q1010" s="215">
        <v>2.5000000000000001E-2</v>
      </c>
      <c r="R1010" s="215">
        <f t="shared" si="42"/>
        <v>0.05</v>
      </c>
      <c r="S1010" s="215">
        <v>0</v>
      </c>
      <c r="T1010" s="216">
        <f t="shared" si="43"/>
        <v>0</v>
      </c>
      <c r="U1010" s="35"/>
      <c r="V1010" s="35"/>
      <c r="W1010" s="35"/>
      <c r="X1010" s="35"/>
      <c r="Y1010" s="35"/>
      <c r="Z1010" s="35"/>
      <c r="AA1010" s="35"/>
      <c r="AB1010" s="35"/>
      <c r="AC1010" s="35"/>
      <c r="AD1010" s="35"/>
      <c r="AE1010" s="35"/>
      <c r="AR1010" s="217" t="s">
        <v>426</v>
      </c>
      <c r="AT1010" s="217" t="s">
        <v>585</v>
      </c>
      <c r="AU1010" s="217" t="s">
        <v>88</v>
      </c>
      <c r="AY1010" s="18" t="s">
        <v>201</v>
      </c>
      <c r="BE1010" s="218">
        <f t="shared" si="44"/>
        <v>0</v>
      </c>
      <c r="BF1010" s="218">
        <f t="shared" si="45"/>
        <v>0</v>
      </c>
      <c r="BG1010" s="218">
        <f t="shared" si="46"/>
        <v>0</v>
      </c>
      <c r="BH1010" s="218">
        <f t="shared" si="47"/>
        <v>0</v>
      </c>
      <c r="BI1010" s="218">
        <f t="shared" si="48"/>
        <v>0</v>
      </c>
      <c r="BJ1010" s="18" t="s">
        <v>88</v>
      </c>
      <c r="BK1010" s="218">
        <f t="shared" si="49"/>
        <v>0</v>
      </c>
      <c r="BL1010" s="18" t="s">
        <v>308</v>
      </c>
      <c r="BM1010" s="217" t="s">
        <v>1465</v>
      </c>
    </row>
    <row r="1011" spans="1:65" s="2" customFormat="1" ht="48" customHeight="1">
      <c r="A1011" s="35"/>
      <c r="B1011" s="36"/>
      <c r="C1011" s="253" t="s">
        <v>1466</v>
      </c>
      <c r="D1011" s="253" t="s">
        <v>585</v>
      </c>
      <c r="E1011" s="254" t="s">
        <v>1467</v>
      </c>
      <c r="F1011" s="255" t="s">
        <v>1468</v>
      </c>
      <c r="G1011" s="256" t="s">
        <v>366</v>
      </c>
      <c r="H1011" s="257">
        <v>1</v>
      </c>
      <c r="I1011" s="258"/>
      <c r="J1011" s="259">
        <f t="shared" si="40"/>
        <v>0</v>
      </c>
      <c r="K1011" s="260"/>
      <c r="L1011" s="261"/>
      <c r="M1011" s="262" t="s">
        <v>1</v>
      </c>
      <c r="N1011" s="263" t="s">
        <v>42</v>
      </c>
      <c r="O1011" s="72"/>
      <c r="P1011" s="215">
        <f t="shared" si="41"/>
        <v>0</v>
      </c>
      <c r="Q1011" s="215">
        <v>2.5000000000000001E-2</v>
      </c>
      <c r="R1011" s="215">
        <f t="shared" si="42"/>
        <v>2.5000000000000001E-2</v>
      </c>
      <c r="S1011" s="215">
        <v>0</v>
      </c>
      <c r="T1011" s="216">
        <f t="shared" si="43"/>
        <v>0</v>
      </c>
      <c r="U1011" s="35"/>
      <c r="V1011" s="35"/>
      <c r="W1011" s="35"/>
      <c r="X1011" s="35"/>
      <c r="Y1011" s="35"/>
      <c r="Z1011" s="35"/>
      <c r="AA1011" s="35"/>
      <c r="AB1011" s="35"/>
      <c r="AC1011" s="35"/>
      <c r="AD1011" s="35"/>
      <c r="AE1011" s="35"/>
      <c r="AR1011" s="217" t="s">
        <v>426</v>
      </c>
      <c r="AT1011" s="217" t="s">
        <v>585</v>
      </c>
      <c r="AU1011" s="217" t="s">
        <v>88</v>
      </c>
      <c r="AY1011" s="18" t="s">
        <v>201</v>
      </c>
      <c r="BE1011" s="218">
        <f t="shared" si="44"/>
        <v>0</v>
      </c>
      <c r="BF1011" s="218">
        <f t="shared" si="45"/>
        <v>0</v>
      </c>
      <c r="BG1011" s="218">
        <f t="shared" si="46"/>
        <v>0</v>
      </c>
      <c r="BH1011" s="218">
        <f t="shared" si="47"/>
        <v>0</v>
      </c>
      <c r="BI1011" s="218">
        <f t="shared" si="48"/>
        <v>0</v>
      </c>
      <c r="BJ1011" s="18" t="s">
        <v>88</v>
      </c>
      <c r="BK1011" s="218">
        <f t="shared" si="49"/>
        <v>0</v>
      </c>
      <c r="BL1011" s="18" t="s">
        <v>308</v>
      </c>
      <c r="BM1011" s="217" t="s">
        <v>1469</v>
      </c>
    </row>
    <row r="1012" spans="1:65" s="2" customFormat="1" ht="45" customHeight="1">
      <c r="A1012" s="35"/>
      <c r="B1012" s="36"/>
      <c r="C1012" s="253" t="s">
        <v>1470</v>
      </c>
      <c r="D1012" s="253" t="s">
        <v>585</v>
      </c>
      <c r="E1012" s="254" t="s">
        <v>1471</v>
      </c>
      <c r="F1012" s="255" t="s">
        <v>1472</v>
      </c>
      <c r="G1012" s="256" t="s">
        <v>366</v>
      </c>
      <c r="H1012" s="257">
        <v>1</v>
      </c>
      <c r="I1012" s="258"/>
      <c r="J1012" s="259">
        <f t="shared" si="40"/>
        <v>0</v>
      </c>
      <c r="K1012" s="260"/>
      <c r="L1012" s="261"/>
      <c r="M1012" s="262" t="s">
        <v>1</v>
      </c>
      <c r="N1012" s="263" t="s">
        <v>42</v>
      </c>
      <c r="O1012" s="72"/>
      <c r="P1012" s="215">
        <f t="shared" si="41"/>
        <v>0</v>
      </c>
      <c r="Q1012" s="215">
        <v>2.5000000000000001E-2</v>
      </c>
      <c r="R1012" s="215">
        <f t="shared" si="42"/>
        <v>2.5000000000000001E-2</v>
      </c>
      <c r="S1012" s="215">
        <v>0</v>
      </c>
      <c r="T1012" s="216">
        <f t="shared" si="43"/>
        <v>0</v>
      </c>
      <c r="U1012" s="35"/>
      <c r="V1012" s="35"/>
      <c r="W1012" s="35"/>
      <c r="X1012" s="35"/>
      <c r="Y1012" s="35"/>
      <c r="Z1012" s="35"/>
      <c r="AA1012" s="35"/>
      <c r="AB1012" s="35"/>
      <c r="AC1012" s="35"/>
      <c r="AD1012" s="35"/>
      <c r="AE1012" s="35"/>
      <c r="AR1012" s="217" t="s">
        <v>426</v>
      </c>
      <c r="AT1012" s="217" t="s">
        <v>585</v>
      </c>
      <c r="AU1012" s="217" t="s">
        <v>88</v>
      </c>
      <c r="AY1012" s="18" t="s">
        <v>201</v>
      </c>
      <c r="BE1012" s="218">
        <f t="shared" si="44"/>
        <v>0</v>
      </c>
      <c r="BF1012" s="218">
        <f t="shared" si="45"/>
        <v>0</v>
      </c>
      <c r="BG1012" s="218">
        <f t="shared" si="46"/>
        <v>0</v>
      </c>
      <c r="BH1012" s="218">
        <f t="shared" si="47"/>
        <v>0</v>
      </c>
      <c r="BI1012" s="218">
        <f t="shared" si="48"/>
        <v>0</v>
      </c>
      <c r="BJ1012" s="18" t="s">
        <v>88</v>
      </c>
      <c r="BK1012" s="218">
        <f t="shared" si="49"/>
        <v>0</v>
      </c>
      <c r="BL1012" s="18" t="s">
        <v>308</v>
      </c>
      <c r="BM1012" s="217" t="s">
        <v>1473</v>
      </c>
    </row>
    <row r="1013" spans="1:65" s="2" customFormat="1" ht="31.5" customHeight="1">
      <c r="A1013" s="35"/>
      <c r="B1013" s="36"/>
      <c r="C1013" s="253" t="s">
        <v>1474</v>
      </c>
      <c r="D1013" s="253" t="s">
        <v>585</v>
      </c>
      <c r="E1013" s="254" t="s">
        <v>1475</v>
      </c>
      <c r="F1013" s="255" t="s">
        <v>1476</v>
      </c>
      <c r="G1013" s="256" t="s">
        <v>366</v>
      </c>
      <c r="H1013" s="257">
        <v>14</v>
      </c>
      <c r="I1013" s="258"/>
      <c r="J1013" s="259">
        <f t="shared" si="40"/>
        <v>0</v>
      </c>
      <c r="K1013" s="260"/>
      <c r="L1013" s="261"/>
      <c r="M1013" s="262" t="s">
        <v>1</v>
      </c>
      <c r="N1013" s="263" t="s">
        <v>42</v>
      </c>
      <c r="O1013" s="72"/>
      <c r="P1013" s="215">
        <f t="shared" si="41"/>
        <v>0</v>
      </c>
      <c r="Q1013" s="215">
        <v>1E-3</v>
      </c>
      <c r="R1013" s="215">
        <f t="shared" si="42"/>
        <v>1.4E-2</v>
      </c>
      <c r="S1013" s="215">
        <v>0</v>
      </c>
      <c r="T1013" s="216">
        <f t="shared" si="43"/>
        <v>0</v>
      </c>
      <c r="U1013" s="35"/>
      <c r="V1013" s="35"/>
      <c r="W1013" s="35"/>
      <c r="X1013" s="35"/>
      <c r="Y1013" s="35"/>
      <c r="Z1013" s="35"/>
      <c r="AA1013" s="35"/>
      <c r="AB1013" s="35"/>
      <c r="AC1013" s="35"/>
      <c r="AD1013" s="35"/>
      <c r="AE1013" s="35"/>
      <c r="AR1013" s="217" t="s">
        <v>426</v>
      </c>
      <c r="AT1013" s="217" t="s">
        <v>585</v>
      </c>
      <c r="AU1013" s="217" t="s">
        <v>88</v>
      </c>
      <c r="AY1013" s="18" t="s">
        <v>201</v>
      </c>
      <c r="BE1013" s="218">
        <f t="shared" si="44"/>
        <v>0</v>
      </c>
      <c r="BF1013" s="218">
        <f t="shared" si="45"/>
        <v>0</v>
      </c>
      <c r="BG1013" s="218">
        <f t="shared" si="46"/>
        <v>0</v>
      </c>
      <c r="BH1013" s="218">
        <f t="shared" si="47"/>
        <v>0</v>
      </c>
      <c r="BI1013" s="218">
        <f t="shared" si="48"/>
        <v>0</v>
      </c>
      <c r="BJ1013" s="18" t="s">
        <v>88</v>
      </c>
      <c r="BK1013" s="218">
        <f t="shared" si="49"/>
        <v>0</v>
      </c>
      <c r="BL1013" s="18" t="s">
        <v>308</v>
      </c>
      <c r="BM1013" s="217" t="s">
        <v>1477</v>
      </c>
    </row>
    <row r="1014" spans="1:65" s="2" customFormat="1" ht="35.25" customHeight="1">
      <c r="A1014" s="35"/>
      <c r="B1014" s="36"/>
      <c r="C1014" s="205" t="s">
        <v>1478</v>
      </c>
      <c r="D1014" s="205" t="s">
        <v>203</v>
      </c>
      <c r="E1014" s="206" t="s">
        <v>1479</v>
      </c>
      <c r="F1014" s="207" t="s">
        <v>1480</v>
      </c>
      <c r="G1014" s="208" t="s">
        <v>366</v>
      </c>
      <c r="H1014" s="209">
        <v>8</v>
      </c>
      <c r="I1014" s="210"/>
      <c r="J1014" s="211">
        <f t="shared" si="40"/>
        <v>0</v>
      </c>
      <c r="K1014" s="212"/>
      <c r="L1014" s="40"/>
      <c r="M1014" s="213" t="s">
        <v>1</v>
      </c>
      <c r="N1014" s="214" t="s">
        <v>42</v>
      </c>
      <c r="O1014" s="72"/>
      <c r="P1014" s="215">
        <f t="shared" si="41"/>
        <v>0</v>
      </c>
      <c r="Q1014" s="215">
        <v>0</v>
      </c>
      <c r="R1014" s="215">
        <f t="shared" si="42"/>
        <v>0</v>
      </c>
      <c r="S1014" s="215">
        <v>0</v>
      </c>
      <c r="T1014" s="216">
        <f t="shared" si="43"/>
        <v>0</v>
      </c>
      <c r="U1014" s="35"/>
      <c r="V1014" s="35"/>
      <c r="W1014" s="35"/>
      <c r="X1014" s="35"/>
      <c r="Y1014" s="35"/>
      <c r="Z1014" s="35"/>
      <c r="AA1014" s="35"/>
      <c r="AB1014" s="35"/>
      <c r="AC1014" s="35"/>
      <c r="AD1014" s="35"/>
      <c r="AE1014" s="35"/>
      <c r="AR1014" s="217" t="s">
        <v>308</v>
      </c>
      <c r="AT1014" s="217" t="s">
        <v>203</v>
      </c>
      <c r="AU1014" s="217" t="s">
        <v>88</v>
      </c>
      <c r="AY1014" s="18" t="s">
        <v>201</v>
      </c>
      <c r="BE1014" s="218">
        <f t="shared" si="44"/>
        <v>0</v>
      </c>
      <c r="BF1014" s="218">
        <f t="shared" si="45"/>
        <v>0</v>
      </c>
      <c r="BG1014" s="218">
        <f t="shared" si="46"/>
        <v>0</v>
      </c>
      <c r="BH1014" s="218">
        <f t="shared" si="47"/>
        <v>0</v>
      </c>
      <c r="BI1014" s="218">
        <f t="shared" si="48"/>
        <v>0</v>
      </c>
      <c r="BJ1014" s="18" t="s">
        <v>88</v>
      </c>
      <c r="BK1014" s="218">
        <f t="shared" si="49"/>
        <v>0</v>
      </c>
      <c r="BL1014" s="18" t="s">
        <v>308</v>
      </c>
      <c r="BM1014" s="217" t="s">
        <v>1481</v>
      </c>
    </row>
    <row r="1015" spans="1:65" s="2" customFormat="1" ht="41.25" customHeight="1">
      <c r="A1015" s="35"/>
      <c r="B1015" s="36"/>
      <c r="C1015" s="253" t="s">
        <v>1482</v>
      </c>
      <c r="D1015" s="253" t="s">
        <v>585</v>
      </c>
      <c r="E1015" s="254" t="s">
        <v>1483</v>
      </c>
      <c r="F1015" s="255" t="s">
        <v>1484</v>
      </c>
      <c r="G1015" s="256" t="s">
        <v>366</v>
      </c>
      <c r="H1015" s="257">
        <v>5</v>
      </c>
      <c r="I1015" s="258"/>
      <c r="J1015" s="259">
        <f t="shared" si="40"/>
        <v>0</v>
      </c>
      <c r="K1015" s="260"/>
      <c r="L1015" s="261"/>
      <c r="M1015" s="262" t="s">
        <v>1</v>
      </c>
      <c r="N1015" s="263" t="s">
        <v>42</v>
      </c>
      <c r="O1015" s="72"/>
      <c r="P1015" s="215">
        <f t="shared" si="41"/>
        <v>0</v>
      </c>
      <c r="Q1015" s="215">
        <v>0.05</v>
      </c>
      <c r="R1015" s="215">
        <f t="shared" si="42"/>
        <v>0.25</v>
      </c>
      <c r="S1015" s="215">
        <v>0</v>
      </c>
      <c r="T1015" s="216">
        <f t="shared" si="43"/>
        <v>0</v>
      </c>
      <c r="U1015" s="35"/>
      <c r="V1015" s="35"/>
      <c r="W1015" s="35"/>
      <c r="X1015" s="35"/>
      <c r="Y1015" s="35"/>
      <c r="Z1015" s="35"/>
      <c r="AA1015" s="35"/>
      <c r="AB1015" s="35"/>
      <c r="AC1015" s="35"/>
      <c r="AD1015" s="35"/>
      <c r="AE1015" s="35"/>
      <c r="AR1015" s="217" t="s">
        <v>426</v>
      </c>
      <c r="AT1015" s="217" t="s">
        <v>585</v>
      </c>
      <c r="AU1015" s="217" t="s">
        <v>88</v>
      </c>
      <c r="AY1015" s="18" t="s">
        <v>201</v>
      </c>
      <c r="BE1015" s="218">
        <f t="shared" si="44"/>
        <v>0</v>
      </c>
      <c r="BF1015" s="218">
        <f t="shared" si="45"/>
        <v>0</v>
      </c>
      <c r="BG1015" s="218">
        <f t="shared" si="46"/>
        <v>0</v>
      </c>
      <c r="BH1015" s="218">
        <f t="shared" si="47"/>
        <v>0</v>
      </c>
      <c r="BI1015" s="218">
        <f t="shared" si="48"/>
        <v>0</v>
      </c>
      <c r="BJ1015" s="18" t="s">
        <v>88</v>
      </c>
      <c r="BK1015" s="218">
        <f t="shared" si="49"/>
        <v>0</v>
      </c>
      <c r="BL1015" s="18" t="s">
        <v>308</v>
      </c>
      <c r="BM1015" s="217" t="s">
        <v>1485</v>
      </c>
    </row>
    <row r="1016" spans="1:65" s="13" customFormat="1">
      <c r="B1016" s="219"/>
      <c r="C1016" s="220"/>
      <c r="D1016" s="221" t="s">
        <v>209</v>
      </c>
      <c r="E1016" s="222" t="s">
        <v>1</v>
      </c>
      <c r="F1016" s="223" t="s">
        <v>1486</v>
      </c>
      <c r="G1016" s="220"/>
      <c r="H1016" s="224">
        <v>5</v>
      </c>
      <c r="I1016" s="225"/>
      <c r="J1016" s="220"/>
      <c r="K1016" s="220"/>
      <c r="L1016" s="226"/>
      <c r="M1016" s="227"/>
      <c r="N1016" s="228"/>
      <c r="O1016" s="228"/>
      <c r="P1016" s="228"/>
      <c r="Q1016" s="228"/>
      <c r="R1016" s="228"/>
      <c r="S1016" s="228"/>
      <c r="T1016" s="229"/>
      <c r="AT1016" s="230" t="s">
        <v>209</v>
      </c>
      <c r="AU1016" s="230" t="s">
        <v>88</v>
      </c>
      <c r="AV1016" s="13" t="s">
        <v>88</v>
      </c>
      <c r="AW1016" s="13" t="s">
        <v>31</v>
      </c>
      <c r="AX1016" s="13" t="s">
        <v>83</v>
      </c>
      <c r="AY1016" s="230" t="s">
        <v>201</v>
      </c>
    </row>
    <row r="1017" spans="1:65" s="2" customFormat="1" ht="37.5" customHeight="1">
      <c r="A1017" s="35"/>
      <c r="B1017" s="36"/>
      <c r="C1017" s="253" t="s">
        <v>1487</v>
      </c>
      <c r="D1017" s="253" t="s">
        <v>585</v>
      </c>
      <c r="E1017" s="254" t="s">
        <v>1488</v>
      </c>
      <c r="F1017" s="255" t="s">
        <v>1489</v>
      </c>
      <c r="G1017" s="256" t="s">
        <v>366</v>
      </c>
      <c r="H1017" s="257">
        <v>2</v>
      </c>
      <c r="I1017" s="258"/>
      <c r="J1017" s="259">
        <f t="shared" ref="J1017:J1025" si="50">ROUND(I1017*H1017,2)</f>
        <v>0</v>
      </c>
      <c r="K1017" s="260"/>
      <c r="L1017" s="261"/>
      <c r="M1017" s="262" t="s">
        <v>1</v>
      </c>
      <c r="N1017" s="263" t="s">
        <v>42</v>
      </c>
      <c r="O1017" s="72"/>
      <c r="P1017" s="215">
        <f t="shared" ref="P1017:P1025" si="51">O1017*H1017</f>
        <v>0</v>
      </c>
      <c r="Q1017" s="215">
        <v>0.05</v>
      </c>
      <c r="R1017" s="215">
        <f t="shared" ref="R1017:R1025" si="52">Q1017*H1017</f>
        <v>0.1</v>
      </c>
      <c r="S1017" s="215">
        <v>0</v>
      </c>
      <c r="T1017" s="216">
        <f t="shared" ref="T1017:T1025" si="53">S1017*H1017</f>
        <v>0</v>
      </c>
      <c r="U1017" s="35"/>
      <c r="V1017" s="35"/>
      <c r="W1017" s="35"/>
      <c r="X1017" s="35"/>
      <c r="Y1017" s="35"/>
      <c r="Z1017" s="35"/>
      <c r="AA1017" s="35"/>
      <c r="AB1017" s="35"/>
      <c r="AC1017" s="35"/>
      <c r="AD1017" s="35"/>
      <c r="AE1017" s="35"/>
      <c r="AR1017" s="217" t="s">
        <v>426</v>
      </c>
      <c r="AT1017" s="217" t="s">
        <v>585</v>
      </c>
      <c r="AU1017" s="217" t="s">
        <v>88</v>
      </c>
      <c r="AY1017" s="18" t="s">
        <v>201</v>
      </c>
      <c r="BE1017" s="218">
        <f t="shared" ref="BE1017:BE1025" si="54">IF(N1017="základná",J1017,0)</f>
        <v>0</v>
      </c>
      <c r="BF1017" s="218">
        <f t="shared" ref="BF1017:BF1025" si="55">IF(N1017="znížená",J1017,0)</f>
        <v>0</v>
      </c>
      <c r="BG1017" s="218">
        <f t="shared" ref="BG1017:BG1025" si="56">IF(N1017="zákl. prenesená",J1017,0)</f>
        <v>0</v>
      </c>
      <c r="BH1017" s="218">
        <f t="shared" ref="BH1017:BH1025" si="57">IF(N1017="zníž. prenesená",J1017,0)</f>
        <v>0</v>
      </c>
      <c r="BI1017" s="218">
        <f t="shared" ref="BI1017:BI1025" si="58">IF(N1017="nulová",J1017,0)</f>
        <v>0</v>
      </c>
      <c r="BJ1017" s="18" t="s">
        <v>88</v>
      </c>
      <c r="BK1017" s="218">
        <f t="shared" ref="BK1017:BK1025" si="59">ROUND(I1017*H1017,2)</f>
        <v>0</v>
      </c>
      <c r="BL1017" s="18" t="s">
        <v>308</v>
      </c>
      <c r="BM1017" s="217" t="s">
        <v>1490</v>
      </c>
    </row>
    <row r="1018" spans="1:65" s="2" customFormat="1" ht="32.25" customHeight="1">
      <c r="A1018" s="35"/>
      <c r="B1018" s="36"/>
      <c r="C1018" s="253" t="s">
        <v>1491</v>
      </c>
      <c r="D1018" s="253" t="s">
        <v>585</v>
      </c>
      <c r="E1018" s="254" t="s">
        <v>1492</v>
      </c>
      <c r="F1018" s="255" t="s">
        <v>1493</v>
      </c>
      <c r="G1018" s="256" t="s">
        <v>366</v>
      </c>
      <c r="H1018" s="257">
        <v>1</v>
      </c>
      <c r="I1018" s="258"/>
      <c r="J1018" s="259">
        <f t="shared" si="50"/>
        <v>0</v>
      </c>
      <c r="K1018" s="260"/>
      <c r="L1018" s="261"/>
      <c r="M1018" s="262" t="s">
        <v>1</v>
      </c>
      <c r="N1018" s="263" t="s">
        <v>42</v>
      </c>
      <c r="O1018" s="72"/>
      <c r="P1018" s="215">
        <f t="shared" si="51"/>
        <v>0</v>
      </c>
      <c r="Q1018" s="215">
        <v>0.05</v>
      </c>
      <c r="R1018" s="215">
        <f t="shared" si="52"/>
        <v>0.05</v>
      </c>
      <c r="S1018" s="215">
        <v>0</v>
      </c>
      <c r="T1018" s="216">
        <f t="shared" si="53"/>
        <v>0</v>
      </c>
      <c r="U1018" s="35"/>
      <c r="V1018" s="35"/>
      <c r="W1018" s="35"/>
      <c r="X1018" s="35"/>
      <c r="Y1018" s="35"/>
      <c r="Z1018" s="35"/>
      <c r="AA1018" s="35"/>
      <c r="AB1018" s="35"/>
      <c r="AC1018" s="35"/>
      <c r="AD1018" s="35"/>
      <c r="AE1018" s="35"/>
      <c r="AR1018" s="217" t="s">
        <v>426</v>
      </c>
      <c r="AT1018" s="217" t="s">
        <v>585</v>
      </c>
      <c r="AU1018" s="217" t="s">
        <v>88</v>
      </c>
      <c r="AY1018" s="18" t="s">
        <v>201</v>
      </c>
      <c r="BE1018" s="218">
        <f t="shared" si="54"/>
        <v>0</v>
      </c>
      <c r="BF1018" s="218">
        <f t="shared" si="55"/>
        <v>0</v>
      </c>
      <c r="BG1018" s="218">
        <f t="shared" si="56"/>
        <v>0</v>
      </c>
      <c r="BH1018" s="218">
        <f t="shared" si="57"/>
        <v>0</v>
      </c>
      <c r="BI1018" s="218">
        <f t="shared" si="58"/>
        <v>0</v>
      </c>
      <c r="BJ1018" s="18" t="s">
        <v>88</v>
      </c>
      <c r="BK1018" s="218">
        <f t="shared" si="59"/>
        <v>0</v>
      </c>
      <c r="BL1018" s="18" t="s">
        <v>308</v>
      </c>
      <c r="BM1018" s="217" t="s">
        <v>1494</v>
      </c>
    </row>
    <row r="1019" spans="1:65" s="2" customFormat="1" ht="31.5" customHeight="1">
      <c r="A1019" s="35"/>
      <c r="B1019" s="36"/>
      <c r="C1019" s="253" t="s">
        <v>1495</v>
      </c>
      <c r="D1019" s="253" t="s">
        <v>585</v>
      </c>
      <c r="E1019" s="254" t="s">
        <v>1475</v>
      </c>
      <c r="F1019" s="255" t="s">
        <v>1476</v>
      </c>
      <c r="G1019" s="256" t="s">
        <v>366</v>
      </c>
      <c r="H1019" s="257">
        <v>8</v>
      </c>
      <c r="I1019" s="258"/>
      <c r="J1019" s="259">
        <f t="shared" si="50"/>
        <v>0</v>
      </c>
      <c r="K1019" s="260"/>
      <c r="L1019" s="261"/>
      <c r="M1019" s="262" t="s">
        <v>1</v>
      </c>
      <c r="N1019" s="263" t="s">
        <v>42</v>
      </c>
      <c r="O1019" s="72"/>
      <c r="P1019" s="215">
        <f t="shared" si="51"/>
        <v>0</v>
      </c>
      <c r="Q1019" s="215">
        <v>1E-3</v>
      </c>
      <c r="R1019" s="215">
        <f t="shared" si="52"/>
        <v>8.0000000000000002E-3</v>
      </c>
      <c r="S1019" s="215">
        <v>0</v>
      </c>
      <c r="T1019" s="216">
        <f t="shared" si="53"/>
        <v>0</v>
      </c>
      <c r="U1019" s="35"/>
      <c r="V1019" s="35"/>
      <c r="W1019" s="35"/>
      <c r="X1019" s="35"/>
      <c r="Y1019" s="35"/>
      <c r="Z1019" s="35"/>
      <c r="AA1019" s="35"/>
      <c r="AB1019" s="35"/>
      <c r="AC1019" s="35"/>
      <c r="AD1019" s="35"/>
      <c r="AE1019" s="35"/>
      <c r="AR1019" s="217" t="s">
        <v>426</v>
      </c>
      <c r="AT1019" s="217" t="s">
        <v>585</v>
      </c>
      <c r="AU1019" s="217" t="s">
        <v>88</v>
      </c>
      <c r="AY1019" s="18" t="s">
        <v>201</v>
      </c>
      <c r="BE1019" s="218">
        <f t="shared" si="54"/>
        <v>0</v>
      </c>
      <c r="BF1019" s="218">
        <f t="shared" si="55"/>
        <v>0</v>
      </c>
      <c r="BG1019" s="218">
        <f t="shared" si="56"/>
        <v>0</v>
      </c>
      <c r="BH1019" s="218">
        <f t="shared" si="57"/>
        <v>0</v>
      </c>
      <c r="BI1019" s="218">
        <f t="shared" si="58"/>
        <v>0</v>
      </c>
      <c r="BJ1019" s="18" t="s">
        <v>88</v>
      </c>
      <c r="BK1019" s="218">
        <f t="shared" si="59"/>
        <v>0</v>
      </c>
      <c r="BL1019" s="18" t="s">
        <v>308</v>
      </c>
      <c r="BM1019" s="217" t="s">
        <v>1496</v>
      </c>
    </row>
    <row r="1020" spans="1:65" s="2" customFormat="1" ht="41.25" customHeight="1">
      <c r="A1020" s="35"/>
      <c r="B1020" s="36"/>
      <c r="C1020" s="205" t="s">
        <v>1497</v>
      </c>
      <c r="D1020" s="205" t="s">
        <v>203</v>
      </c>
      <c r="E1020" s="206" t="s">
        <v>1498</v>
      </c>
      <c r="F1020" s="207" t="s">
        <v>1499</v>
      </c>
      <c r="G1020" s="208" t="s">
        <v>366</v>
      </c>
      <c r="H1020" s="209">
        <v>4</v>
      </c>
      <c r="I1020" s="210"/>
      <c r="J1020" s="211">
        <f t="shared" si="50"/>
        <v>0</v>
      </c>
      <c r="K1020" s="212"/>
      <c r="L1020" s="40"/>
      <c r="M1020" s="213" t="s">
        <v>1</v>
      </c>
      <c r="N1020" s="214" t="s">
        <v>42</v>
      </c>
      <c r="O1020" s="72"/>
      <c r="P1020" s="215">
        <f t="shared" si="51"/>
        <v>0</v>
      </c>
      <c r="Q1020" s="215">
        <v>6.9999999999999994E-5</v>
      </c>
      <c r="R1020" s="215">
        <f t="shared" si="52"/>
        <v>2.7999999999999998E-4</v>
      </c>
      <c r="S1020" s="215">
        <v>0</v>
      </c>
      <c r="T1020" s="216">
        <f t="shared" si="53"/>
        <v>0</v>
      </c>
      <c r="U1020" s="35"/>
      <c r="V1020" s="35"/>
      <c r="W1020" s="35"/>
      <c r="X1020" s="35"/>
      <c r="Y1020" s="35"/>
      <c r="Z1020" s="35"/>
      <c r="AA1020" s="35"/>
      <c r="AB1020" s="35"/>
      <c r="AC1020" s="35"/>
      <c r="AD1020" s="35"/>
      <c r="AE1020" s="35"/>
      <c r="AR1020" s="217" t="s">
        <v>308</v>
      </c>
      <c r="AT1020" s="217" t="s">
        <v>203</v>
      </c>
      <c r="AU1020" s="217" t="s">
        <v>88</v>
      </c>
      <c r="AY1020" s="18" t="s">
        <v>201</v>
      </c>
      <c r="BE1020" s="218">
        <f t="shared" si="54"/>
        <v>0</v>
      </c>
      <c r="BF1020" s="218">
        <f t="shared" si="55"/>
        <v>0</v>
      </c>
      <c r="BG1020" s="218">
        <f t="shared" si="56"/>
        <v>0</v>
      </c>
      <c r="BH1020" s="218">
        <f t="shared" si="57"/>
        <v>0</v>
      </c>
      <c r="BI1020" s="218">
        <f t="shared" si="58"/>
        <v>0</v>
      </c>
      <c r="BJ1020" s="18" t="s">
        <v>88</v>
      </c>
      <c r="BK1020" s="218">
        <f t="shared" si="59"/>
        <v>0</v>
      </c>
      <c r="BL1020" s="18" t="s">
        <v>308</v>
      </c>
      <c r="BM1020" s="217" t="s">
        <v>1500</v>
      </c>
    </row>
    <row r="1021" spans="1:65" s="2" customFormat="1" ht="39" customHeight="1">
      <c r="A1021" s="35"/>
      <c r="B1021" s="36"/>
      <c r="C1021" s="253" t="s">
        <v>1501</v>
      </c>
      <c r="D1021" s="253" t="s">
        <v>585</v>
      </c>
      <c r="E1021" s="254" t="s">
        <v>1502</v>
      </c>
      <c r="F1021" s="255" t="s">
        <v>1503</v>
      </c>
      <c r="G1021" s="256" t="s">
        <v>366</v>
      </c>
      <c r="H1021" s="257">
        <v>4</v>
      </c>
      <c r="I1021" s="258"/>
      <c r="J1021" s="259">
        <f t="shared" si="50"/>
        <v>0</v>
      </c>
      <c r="K1021" s="260"/>
      <c r="L1021" s="261"/>
      <c r="M1021" s="262" t="s">
        <v>1</v>
      </c>
      <c r="N1021" s="263" t="s">
        <v>42</v>
      </c>
      <c r="O1021" s="72"/>
      <c r="P1021" s="215">
        <f t="shared" si="51"/>
        <v>0</v>
      </c>
      <c r="Q1021" s="215">
        <v>0</v>
      </c>
      <c r="R1021" s="215">
        <f t="shared" si="52"/>
        <v>0</v>
      </c>
      <c r="S1021" s="215">
        <v>0</v>
      </c>
      <c r="T1021" s="216">
        <f t="shared" si="53"/>
        <v>0</v>
      </c>
      <c r="U1021" s="35"/>
      <c r="V1021" s="35"/>
      <c r="W1021" s="35"/>
      <c r="X1021" s="35"/>
      <c r="Y1021" s="35"/>
      <c r="Z1021" s="35"/>
      <c r="AA1021" s="35"/>
      <c r="AB1021" s="35"/>
      <c r="AC1021" s="35"/>
      <c r="AD1021" s="35"/>
      <c r="AE1021" s="35"/>
      <c r="AR1021" s="217" t="s">
        <v>426</v>
      </c>
      <c r="AT1021" s="217" t="s">
        <v>585</v>
      </c>
      <c r="AU1021" s="217" t="s">
        <v>88</v>
      </c>
      <c r="AY1021" s="18" t="s">
        <v>201</v>
      </c>
      <c r="BE1021" s="218">
        <f t="shared" si="54"/>
        <v>0</v>
      </c>
      <c r="BF1021" s="218">
        <f t="shared" si="55"/>
        <v>0</v>
      </c>
      <c r="BG1021" s="218">
        <f t="shared" si="56"/>
        <v>0</v>
      </c>
      <c r="BH1021" s="218">
        <f t="shared" si="57"/>
        <v>0</v>
      </c>
      <c r="BI1021" s="218">
        <f t="shared" si="58"/>
        <v>0</v>
      </c>
      <c r="BJ1021" s="18" t="s">
        <v>88</v>
      </c>
      <c r="BK1021" s="218">
        <f t="shared" si="59"/>
        <v>0</v>
      </c>
      <c r="BL1021" s="18" t="s">
        <v>308</v>
      </c>
      <c r="BM1021" s="217" t="s">
        <v>1504</v>
      </c>
    </row>
    <row r="1022" spans="1:65" s="2" customFormat="1" ht="42.75" customHeight="1">
      <c r="A1022" s="35"/>
      <c r="B1022" s="36"/>
      <c r="C1022" s="253" t="s">
        <v>1505</v>
      </c>
      <c r="D1022" s="253" t="s">
        <v>585</v>
      </c>
      <c r="E1022" s="254" t="s">
        <v>1506</v>
      </c>
      <c r="F1022" s="255" t="s">
        <v>1507</v>
      </c>
      <c r="G1022" s="256" t="s">
        <v>366</v>
      </c>
      <c r="H1022" s="257">
        <v>4</v>
      </c>
      <c r="I1022" s="258"/>
      <c r="J1022" s="259">
        <f t="shared" si="50"/>
        <v>0</v>
      </c>
      <c r="K1022" s="260"/>
      <c r="L1022" s="261"/>
      <c r="M1022" s="262" t="s">
        <v>1</v>
      </c>
      <c r="N1022" s="263" t="s">
        <v>42</v>
      </c>
      <c r="O1022" s="72"/>
      <c r="P1022" s="215">
        <f t="shared" si="51"/>
        <v>0</v>
      </c>
      <c r="Q1022" s="215">
        <v>4.8900000000000002E-3</v>
      </c>
      <c r="R1022" s="215">
        <f t="shared" si="52"/>
        <v>1.9560000000000001E-2</v>
      </c>
      <c r="S1022" s="215">
        <v>0</v>
      </c>
      <c r="T1022" s="216">
        <f t="shared" si="53"/>
        <v>0</v>
      </c>
      <c r="U1022" s="35"/>
      <c r="V1022" s="35"/>
      <c r="W1022" s="35"/>
      <c r="X1022" s="35"/>
      <c r="Y1022" s="35"/>
      <c r="Z1022" s="35"/>
      <c r="AA1022" s="35"/>
      <c r="AB1022" s="35"/>
      <c r="AC1022" s="35"/>
      <c r="AD1022" s="35"/>
      <c r="AE1022" s="35"/>
      <c r="AR1022" s="217" t="s">
        <v>426</v>
      </c>
      <c r="AT1022" s="217" t="s">
        <v>585</v>
      </c>
      <c r="AU1022" s="217" t="s">
        <v>88</v>
      </c>
      <c r="AY1022" s="18" t="s">
        <v>201</v>
      </c>
      <c r="BE1022" s="218">
        <f t="shared" si="54"/>
        <v>0</v>
      </c>
      <c r="BF1022" s="218">
        <f t="shared" si="55"/>
        <v>0</v>
      </c>
      <c r="BG1022" s="218">
        <f t="shared" si="56"/>
        <v>0</v>
      </c>
      <c r="BH1022" s="218">
        <f t="shared" si="57"/>
        <v>0</v>
      </c>
      <c r="BI1022" s="218">
        <f t="shared" si="58"/>
        <v>0</v>
      </c>
      <c r="BJ1022" s="18" t="s">
        <v>88</v>
      </c>
      <c r="BK1022" s="218">
        <f t="shared" si="59"/>
        <v>0</v>
      </c>
      <c r="BL1022" s="18" t="s">
        <v>308</v>
      </c>
      <c r="BM1022" s="217" t="s">
        <v>1508</v>
      </c>
    </row>
    <row r="1023" spans="1:65" s="2" customFormat="1" ht="32.25" customHeight="1">
      <c r="A1023" s="35"/>
      <c r="B1023" s="36"/>
      <c r="C1023" s="253" t="s">
        <v>1509</v>
      </c>
      <c r="D1023" s="253" t="s">
        <v>585</v>
      </c>
      <c r="E1023" s="254" t="s">
        <v>1510</v>
      </c>
      <c r="F1023" s="255" t="s">
        <v>1511</v>
      </c>
      <c r="G1023" s="256" t="s">
        <v>366</v>
      </c>
      <c r="H1023" s="257">
        <v>4</v>
      </c>
      <c r="I1023" s="258"/>
      <c r="J1023" s="259">
        <f t="shared" si="50"/>
        <v>0</v>
      </c>
      <c r="K1023" s="260"/>
      <c r="L1023" s="261"/>
      <c r="M1023" s="262" t="s">
        <v>1</v>
      </c>
      <c r="N1023" s="263" t="s">
        <v>42</v>
      </c>
      <c r="O1023" s="72"/>
      <c r="P1023" s="215">
        <f t="shared" si="51"/>
        <v>0</v>
      </c>
      <c r="Q1023" s="215">
        <v>8.3000000000000001E-4</v>
      </c>
      <c r="R1023" s="215">
        <f t="shared" si="52"/>
        <v>3.32E-3</v>
      </c>
      <c r="S1023" s="215">
        <v>0</v>
      </c>
      <c r="T1023" s="216">
        <f t="shared" si="53"/>
        <v>0</v>
      </c>
      <c r="U1023" s="35"/>
      <c r="V1023" s="35"/>
      <c r="W1023" s="35"/>
      <c r="X1023" s="35"/>
      <c r="Y1023" s="35"/>
      <c r="Z1023" s="35"/>
      <c r="AA1023" s="35"/>
      <c r="AB1023" s="35"/>
      <c r="AC1023" s="35"/>
      <c r="AD1023" s="35"/>
      <c r="AE1023" s="35"/>
      <c r="AR1023" s="217" t="s">
        <v>426</v>
      </c>
      <c r="AT1023" s="217" t="s">
        <v>585</v>
      </c>
      <c r="AU1023" s="217" t="s">
        <v>88</v>
      </c>
      <c r="AY1023" s="18" t="s">
        <v>201</v>
      </c>
      <c r="BE1023" s="218">
        <f t="shared" si="54"/>
        <v>0</v>
      </c>
      <c r="BF1023" s="218">
        <f t="shared" si="55"/>
        <v>0</v>
      </c>
      <c r="BG1023" s="218">
        <f t="shared" si="56"/>
        <v>0</v>
      </c>
      <c r="BH1023" s="218">
        <f t="shared" si="57"/>
        <v>0</v>
      </c>
      <c r="BI1023" s="218">
        <f t="shared" si="58"/>
        <v>0</v>
      </c>
      <c r="BJ1023" s="18" t="s">
        <v>88</v>
      </c>
      <c r="BK1023" s="218">
        <f t="shared" si="59"/>
        <v>0</v>
      </c>
      <c r="BL1023" s="18" t="s">
        <v>308</v>
      </c>
      <c r="BM1023" s="217" t="s">
        <v>1512</v>
      </c>
    </row>
    <row r="1024" spans="1:65" s="2" customFormat="1" ht="31.5" customHeight="1">
      <c r="A1024" s="35"/>
      <c r="B1024" s="36"/>
      <c r="C1024" s="205" t="s">
        <v>1513</v>
      </c>
      <c r="D1024" s="205" t="s">
        <v>203</v>
      </c>
      <c r="E1024" s="206" t="s">
        <v>1514</v>
      </c>
      <c r="F1024" s="207" t="s">
        <v>1515</v>
      </c>
      <c r="G1024" s="208" t="s">
        <v>366</v>
      </c>
      <c r="H1024" s="209">
        <v>24</v>
      </c>
      <c r="I1024" s="210"/>
      <c r="J1024" s="211">
        <f t="shared" si="50"/>
        <v>0</v>
      </c>
      <c r="K1024" s="212"/>
      <c r="L1024" s="40"/>
      <c r="M1024" s="213" t="s">
        <v>1</v>
      </c>
      <c r="N1024" s="214" t="s">
        <v>42</v>
      </c>
      <c r="O1024" s="72"/>
      <c r="P1024" s="215">
        <f t="shared" si="51"/>
        <v>0</v>
      </c>
      <c r="Q1024" s="215">
        <v>3.0000000000000001E-5</v>
      </c>
      <c r="R1024" s="215">
        <f t="shared" si="52"/>
        <v>7.2000000000000005E-4</v>
      </c>
      <c r="S1024" s="215">
        <v>0</v>
      </c>
      <c r="T1024" s="216">
        <f t="shared" si="53"/>
        <v>0</v>
      </c>
      <c r="U1024" s="35"/>
      <c r="V1024" s="35"/>
      <c r="W1024" s="35"/>
      <c r="X1024" s="35"/>
      <c r="Y1024" s="35"/>
      <c r="Z1024" s="35"/>
      <c r="AA1024" s="35"/>
      <c r="AB1024" s="35"/>
      <c r="AC1024" s="35"/>
      <c r="AD1024" s="35"/>
      <c r="AE1024" s="35"/>
      <c r="AR1024" s="217" t="s">
        <v>308</v>
      </c>
      <c r="AT1024" s="217" t="s">
        <v>203</v>
      </c>
      <c r="AU1024" s="217" t="s">
        <v>88</v>
      </c>
      <c r="AY1024" s="18" t="s">
        <v>201</v>
      </c>
      <c r="BE1024" s="218">
        <f t="shared" si="54"/>
        <v>0</v>
      </c>
      <c r="BF1024" s="218">
        <f t="shared" si="55"/>
        <v>0</v>
      </c>
      <c r="BG1024" s="218">
        <f t="shared" si="56"/>
        <v>0</v>
      </c>
      <c r="BH1024" s="218">
        <f t="shared" si="57"/>
        <v>0</v>
      </c>
      <c r="BI1024" s="218">
        <f t="shared" si="58"/>
        <v>0</v>
      </c>
      <c r="BJ1024" s="18" t="s">
        <v>88</v>
      </c>
      <c r="BK1024" s="218">
        <f t="shared" si="59"/>
        <v>0</v>
      </c>
      <c r="BL1024" s="18" t="s">
        <v>308</v>
      </c>
      <c r="BM1024" s="217" t="s">
        <v>1516</v>
      </c>
    </row>
    <row r="1025" spans="1:65" s="2" customFormat="1" ht="27.75" customHeight="1">
      <c r="A1025" s="35"/>
      <c r="B1025" s="36"/>
      <c r="C1025" s="253" t="s">
        <v>1517</v>
      </c>
      <c r="D1025" s="253" t="s">
        <v>585</v>
      </c>
      <c r="E1025" s="254" t="s">
        <v>1518</v>
      </c>
      <c r="F1025" s="255" t="s">
        <v>1519</v>
      </c>
      <c r="G1025" s="256" t="s">
        <v>618</v>
      </c>
      <c r="H1025" s="257">
        <v>21.7</v>
      </c>
      <c r="I1025" s="258"/>
      <c r="J1025" s="259">
        <f t="shared" si="50"/>
        <v>0</v>
      </c>
      <c r="K1025" s="260"/>
      <c r="L1025" s="261"/>
      <c r="M1025" s="262" t="s">
        <v>1</v>
      </c>
      <c r="N1025" s="263" t="s">
        <v>42</v>
      </c>
      <c r="O1025" s="72"/>
      <c r="P1025" s="215">
        <f t="shared" si="51"/>
        <v>0</v>
      </c>
      <c r="Q1025" s="215">
        <v>1.1000000000000001E-3</v>
      </c>
      <c r="R1025" s="215">
        <f t="shared" si="52"/>
        <v>2.3870000000000002E-2</v>
      </c>
      <c r="S1025" s="215">
        <v>0</v>
      </c>
      <c r="T1025" s="216">
        <f t="shared" si="53"/>
        <v>0</v>
      </c>
      <c r="U1025" s="35"/>
      <c r="V1025" s="35"/>
      <c r="W1025" s="35"/>
      <c r="X1025" s="35"/>
      <c r="Y1025" s="35"/>
      <c r="Z1025" s="35"/>
      <c r="AA1025" s="35"/>
      <c r="AB1025" s="35"/>
      <c r="AC1025" s="35"/>
      <c r="AD1025" s="35"/>
      <c r="AE1025" s="35"/>
      <c r="AR1025" s="217" t="s">
        <v>426</v>
      </c>
      <c r="AT1025" s="217" t="s">
        <v>585</v>
      </c>
      <c r="AU1025" s="217" t="s">
        <v>88</v>
      </c>
      <c r="AY1025" s="18" t="s">
        <v>201</v>
      </c>
      <c r="BE1025" s="218">
        <f t="shared" si="54"/>
        <v>0</v>
      </c>
      <c r="BF1025" s="218">
        <f t="shared" si="55"/>
        <v>0</v>
      </c>
      <c r="BG1025" s="218">
        <f t="shared" si="56"/>
        <v>0</v>
      </c>
      <c r="BH1025" s="218">
        <f t="shared" si="57"/>
        <v>0</v>
      </c>
      <c r="BI1025" s="218">
        <f t="shared" si="58"/>
        <v>0</v>
      </c>
      <c r="BJ1025" s="18" t="s">
        <v>88</v>
      </c>
      <c r="BK1025" s="218">
        <f t="shared" si="59"/>
        <v>0</v>
      </c>
      <c r="BL1025" s="18" t="s">
        <v>308</v>
      </c>
      <c r="BM1025" s="217" t="s">
        <v>1520</v>
      </c>
    </row>
    <row r="1026" spans="1:65" s="13" customFormat="1" ht="22.5">
      <c r="B1026" s="219"/>
      <c r="C1026" s="220"/>
      <c r="D1026" s="221" t="s">
        <v>209</v>
      </c>
      <c r="E1026" s="222" t="s">
        <v>1</v>
      </c>
      <c r="F1026" s="223" t="s">
        <v>1521</v>
      </c>
      <c r="G1026" s="220"/>
      <c r="H1026" s="224">
        <v>21.683</v>
      </c>
      <c r="I1026" s="225"/>
      <c r="J1026" s="220"/>
      <c r="K1026" s="220"/>
      <c r="L1026" s="226"/>
      <c r="M1026" s="227"/>
      <c r="N1026" s="228"/>
      <c r="O1026" s="228"/>
      <c r="P1026" s="228"/>
      <c r="Q1026" s="228"/>
      <c r="R1026" s="228"/>
      <c r="S1026" s="228"/>
      <c r="T1026" s="229"/>
      <c r="AT1026" s="230" t="s">
        <v>209</v>
      </c>
      <c r="AU1026" s="230" t="s">
        <v>88</v>
      </c>
      <c r="AV1026" s="13" t="s">
        <v>88</v>
      </c>
      <c r="AW1026" s="13" t="s">
        <v>31</v>
      </c>
      <c r="AX1026" s="13" t="s">
        <v>76</v>
      </c>
      <c r="AY1026" s="230" t="s">
        <v>201</v>
      </c>
    </row>
    <row r="1027" spans="1:65" s="13" customFormat="1">
      <c r="B1027" s="219"/>
      <c r="C1027" s="220"/>
      <c r="D1027" s="221" t="s">
        <v>209</v>
      </c>
      <c r="E1027" s="222" t="s">
        <v>1</v>
      </c>
      <c r="F1027" s="223" t="s">
        <v>1522</v>
      </c>
      <c r="G1027" s="220"/>
      <c r="H1027" s="224">
        <v>1.7000000000000001E-2</v>
      </c>
      <c r="I1027" s="225"/>
      <c r="J1027" s="220"/>
      <c r="K1027" s="220"/>
      <c r="L1027" s="226"/>
      <c r="M1027" s="227"/>
      <c r="N1027" s="228"/>
      <c r="O1027" s="228"/>
      <c r="P1027" s="228"/>
      <c r="Q1027" s="228"/>
      <c r="R1027" s="228"/>
      <c r="S1027" s="228"/>
      <c r="T1027" s="229"/>
      <c r="AT1027" s="230" t="s">
        <v>209</v>
      </c>
      <c r="AU1027" s="230" t="s">
        <v>88</v>
      </c>
      <c r="AV1027" s="13" t="s">
        <v>88</v>
      </c>
      <c r="AW1027" s="13" t="s">
        <v>31</v>
      </c>
      <c r="AX1027" s="13" t="s">
        <v>76</v>
      </c>
      <c r="AY1027" s="230" t="s">
        <v>201</v>
      </c>
    </row>
    <row r="1028" spans="1:65" s="14" customFormat="1">
      <c r="B1028" s="231"/>
      <c r="C1028" s="232"/>
      <c r="D1028" s="221" t="s">
        <v>209</v>
      </c>
      <c r="E1028" s="233" t="s">
        <v>1</v>
      </c>
      <c r="F1028" s="234" t="s">
        <v>232</v>
      </c>
      <c r="G1028" s="232"/>
      <c r="H1028" s="235">
        <v>21.7</v>
      </c>
      <c r="I1028" s="236"/>
      <c r="J1028" s="232"/>
      <c r="K1028" s="232"/>
      <c r="L1028" s="237"/>
      <c r="M1028" s="238"/>
      <c r="N1028" s="239"/>
      <c r="O1028" s="239"/>
      <c r="P1028" s="239"/>
      <c r="Q1028" s="239"/>
      <c r="R1028" s="239"/>
      <c r="S1028" s="239"/>
      <c r="T1028" s="240"/>
      <c r="AT1028" s="241" t="s">
        <v>209</v>
      </c>
      <c r="AU1028" s="241" t="s">
        <v>88</v>
      </c>
      <c r="AV1028" s="14" t="s">
        <v>207</v>
      </c>
      <c r="AW1028" s="14" t="s">
        <v>31</v>
      </c>
      <c r="AX1028" s="14" t="s">
        <v>83</v>
      </c>
      <c r="AY1028" s="241" t="s">
        <v>201</v>
      </c>
    </row>
    <row r="1029" spans="1:65" s="2" customFormat="1" ht="16.5" customHeight="1">
      <c r="A1029" s="35"/>
      <c r="B1029" s="36"/>
      <c r="C1029" s="253" t="s">
        <v>1523</v>
      </c>
      <c r="D1029" s="253" t="s">
        <v>585</v>
      </c>
      <c r="E1029" s="254" t="s">
        <v>1524</v>
      </c>
      <c r="F1029" s="255" t="s">
        <v>1525</v>
      </c>
      <c r="G1029" s="256" t="s">
        <v>1526</v>
      </c>
      <c r="H1029" s="257">
        <v>24</v>
      </c>
      <c r="I1029" s="258"/>
      <c r="J1029" s="259">
        <f>ROUND(I1029*H1029,2)</f>
        <v>0</v>
      </c>
      <c r="K1029" s="260"/>
      <c r="L1029" s="261"/>
      <c r="M1029" s="262" t="s">
        <v>1</v>
      </c>
      <c r="N1029" s="263" t="s">
        <v>42</v>
      </c>
      <c r="O1029" s="72"/>
      <c r="P1029" s="215">
        <f>O1029*H1029</f>
        <v>0</v>
      </c>
      <c r="Q1029" s="215">
        <v>1E-4</v>
      </c>
      <c r="R1029" s="215">
        <f>Q1029*H1029</f>
        <v>2.4000000000000002E-3</v>
      </c>
      <c r="S1029" s="215">
        <v>0</v>
      </c>
      <c r="T1029" s="216">
        <f>S1029*H1029</f>
        <v>0</v>
      </c>
      <c r="U1029" s="35"/>
      <c r="V1029" s="35"/>
      <c r="W1029" s="35"/>
      <c r="X1029" s="35"/>
      <c r="Y1029" s="35"/>
      <c r="Z1029" s="35"/>
      <c r="AA1029" s="35"/>
      <c r="AB1029" s="35"/>
      <c r="AC1029" s="35"/>
      <c r="AD1029" s="35"/>
      <c r="AE1029" s="35"/>
      <c r="AR1029" s="217" t="s">
        <v>426</v>
      </c>
      <c r="AT1029" s="217" t="s">
        <v>585</v>
      </c>
      <c r="AU1029" s="217" t="s">
        <v>88</v>
      </c>
      <c r="AY1029" s="18" t="s">
        <v>201</v>
      </c>
      <c r="BE1029" s="218">
        <f>IF(N1029="základná",J1029,0)</f>
        <v>0</v>
      </c>
      <c r="BF1029" s="218">
        <f>IF(N1029="znížená",J1029,0)</f>
        <v>0</v>
      </c>
      <c r="BG1029" s="218">
        <f>IF(N1029="zákl. prenesená",J1029,0)</f>
        <v>0</v>
      </c>
      <c r="BH1029" s="218">
        <f>IF(N1029="zníž. prenesená",J1029,0)</f>
        <v>0</v>
      </c>
      <c r="BI1029" s="218">
        <f>IF(N1029="nulová",J1029,0)</f>
        <v>0</v>
      </c>
      <c r="BJ1029" s="18" t="s">
        <v>88</v>
      </c>
      <c r="BK1029" s="218">
        <f>ROUND(I1029*H1029,2)</f>
        <v>0</v>
      </c>
      <c r="BL1029" s="18" t="s">
        <v>308</v>
      </c>
      <c r="BM1029" s="217" t="s">
        <v>1527</v>
      </c>
    </row>
    <row r="1030" spans="1:65" s="2" customFormat="1" ht="29.25" customHeight="1">
      <c r="A1030" s="35"/>
      <c r="B1030" s="36"/>
      <c r="C1030" s="205" t="s">
        <v>1528</v>
      </c>
      <c r="D1030" s="205" t="s">
        <v>203</v>
      </c>
      <c r="E1030" s="206" t="s">
        <v>1529</v>
      </c>
      <c r="F1030" s="207" t="s">
        <v>1530</v>
      </c>
      <c r="G1030" s="208" t="s">
        <v>366</v>
      </c>
      <c r="H1030" s="209">
        <v>3</v>
      </c>
      <c r="I1030" s="210"/>
      <c r="J1030" s="211">
        <f>ROUND(I1030*H1030,2)</f>
        <v>0</v>
      </c>
      <c r="K1030" s="212"/>
      <c r="L1030" s="40"/>
      <c r="M1030" s="213" t="s">
        <v>1</v>
      </c>
      <c r="N1030" s="214" t="s">
        <v>42</v>
      </c>
      <c r="O1030" s="72"/>
      <c r="P1030" s="215">
        <f>O1030*H1030</f>
        <v>0</v>
      </c>
      <c r="Q1030" s="215">
        <v>4.0000000000000003E-5</v>
      </c>
      <c r="R1030" s="215">
        <f>Q1030*H1030</f>
        <v>1.2000000000000002E-4</v>
      </c>
      <c r="S1030" s="215">
        <v>0</v>
      </c>
      <c r="T1030" s="216">
        <f>S1030*H1030</f>
        <v>0</v>
      </c>
      <c r="U1030" s="35"/>
      <c r="V1030" s="35"/>
      <c r="W1030" s="35"/>
      <c r="X1030" s="35"/>
      <c r="Y1030" s="35"/>
      <c r="Z1030" s="35"/>
      <c r="AA1030" s="35"/>
      <c r="AB1030" s="35"/>
      <c r="AC1030" s="35"/>
      <c r="AD1030" s="35"/>
      <c r="AE1030" s="35"/>
      <c r="AR1030" s="217" t="s">
        <v>308</v>
      </c>
      <c r="AT1030" s="217" t="s">
        <v>203</v>
      </c>
      <c r="AU1030" s="217" t="s">
        <v>88</v>
      </c>
      <c r="AY1030" s="18" t="s">
        <v>201</v>
      </c>
      <c r="BE1030" s="218">
        <f>IF(N1030="základná",J1030,0)</f>
        <v>0</v>
      </c>
      <c r="BF1030" s="218">
        <f>IF(N1030="znížená",J1030,0)</f>
        <v>0</v>
      </c>
      <c r="BG1030" s="218">
        <f>IF(N1030="zákl. prenesená",J1030,0)</f>
        <v>0</v>
      </c>
      <c r="BH1030" s="218">
        <f>IF(N1030="zníž. prenesená",J1030,0)</f>
        <v>0</v>
      </c>
      <c r="BI1030" s="218">
        <f>IF(N1030="nulová",J1030,0)</f>
        <v>0</v>
      </c>
      <c r="BJ1030" s="18" t="s">
        <v>88</v>
      </c>
      <c r="BK1030" s="218">
        <f>ROUND(I1030*H1030,2)</f>
        <v>0</v>
      </c>
      <c r="BL1030" s="18" t="s">
        <v>308</v>
      </c>
      <c r="BM1030" s="217" t="s">
        <v>1531</v>
      </c>
    </row>
    <row r="1031" spans="1:65" s="2" customFormat="1" ht="30" customHeight="1">
      <c r="A1031" s="35"/>
      <c r="B1031" s="36"/>
      <c r="C1031" s="253" t="s">
        <v>1532</v>
      </c>
      <c r="D1031" s="253" t="s">
        <v>585</v>
      </c>
      <c r="E1031" s="254" t="s">
        <v>1518</v>
      </c>
      <c r="F1031" s="255" t="s">
        <v>1519</v>
      </c>
      <c r="G1031" s="256" t="s">
        <v>618</v>
      </c>
      <c r="H1031" s="257">
        <v>3.8</v>
      </c>
      <c r="I1031" s="258"/>
      <c r="J1031" s="259">
        <f>ROUND(I1031*H1031,2)</f>
        <v>0</v>
      </c>
      <c r="K1031" s="260"/>
      <c r="L1031" s="261"/>
      <c r="M1031" s="262" t="s">
        <v>1</v>
      </c>
      <c r="N1031" s="263" t="s">
        <v>42</v>
      </c>
      <c r="O1031" s="72"/>
      <c r="P1031" s="215">
        <f>O1031*H1031</f>
        <v>0</v>
      </c>
      <c r="Q1031" s="215">
        <v>1.1000000000000001E-3</v>
      </c>
      <c r="R1031" s="215">
        <f>Q1031*H1031</f>
        <v>4.1799999999999997E-3</v>
      </c>
      <c r="S1031" s="215">
        <v>0</v>
      </c>
      <c r="T1031" s="216">
        <f>S1031*H1031</f>
        <v>0</v>
      </c>
      <c r="U1031" s="35"/>
      <c r="V1031" s="35"/>
      <c r="W1031" s="35"/>
      <c r="X1031" s="35"/>
      <c r="Y1031" s="35"/>
      <c r="Z1031" s="35"/>
      <c r="AA1031" s="35"/>
      <c r="AB1031" s="35"/>
      <c r="AC1031" s="35"/>
      <c r="AD1031" s="35"/>
      <c r="AE1031" s="35"/>
      <c r="AR1031" s="217" t="s">
        <v>426</v>
      </c>
      <c r="AT1031" s="217" t="s">
        <v>585</v>
      </c>
      <c r="AU1031" s="217" t="s">
        <v>88</v>
      </c>
      <c r="AY1031" s="18" t="s">
        <v>201</v>
      </c>
      <c r="BE1031" s="218">
        <f>IF(N1031="základná",J1031,0)</f>
        <v>0</v>
      </c>
      <c r="BF1031" s="218">
        <f>IF(N1031="znížená",J1031,0)</f>
        <v>0</v>
      </c>
      <c r="BG1031" s="218">
        <f>IF(N1031="zákl. prenesená",J1031,0)</f>
        <v>0</v>
      </c>
      <c r="BH1031" s="218">
        <f>IF(N1031="zníž. prenesená",J1031,0)</f>
        <v>0</v>
      </c>
      <c r="BI1031" s="218">
        <f>IF(N1031="nulová",J1031,0)</f>
        <v>0</v>
      </c>
      <c r="BJ1031" s="18" t="s">
        <v>88</v>
      </c>
      <c r="BK1031" s="218">
        <f>ROUND(I1031*H1031,2)</f>
        <v>0</v>
      </c>
      <c r="BL1031" s="18" t="s">
        <v>308</v>
      </c>
      <c r="BM1031" s="217" t="s">
        <v>1533</v>
      </c>
    </row>
    <row r="1032" spans="1:65" s="13" customFormat="1">
      <c r="B1032" s="219"/>
      <c r="C1032" s="220"/>
      <c r="D1032" s="221" t="s">
        <v>209</v>
      </c>
      <c r="E1032" s="222" t="s">
        <v>1</v>
      </c>
      <c r="F1032" s="223" t="s">
        <v>1534</v>
      </c>
      <c r="G1032" s="220"/>
      <c r="H1032" s="224">
        <v>3.78</v>
      </c>
      <c r="I1032" s="225"/>
      <c r="J1032" s="220"/>
      <c r="K1032" s="220"/>
      <c r="L1032" s="226"/>
      <c r="M1032" s="227"/>
      <c r="N1032" s="228"/>
      <c r="O1032" s="228"/>
      <c r="P1032" s="228"/>
      <c r="Q1032" s="228"/>
      <c r="R1032" s="228"/>
      <c r="S1032" s="228"/>
      <c r="T1032" s="229"/>
      <c r="AT1032" s="230" t="s">
        <v>209</v>
      </c>
      <c r="AU1032" s="230" t="s">
        <v>88</v>
      </c>
      <c r="AV1032" s="13" t="s">
        <v>88</v>
      </c>
      <c r="AW1032" s="13" t="s">
        <v>31</v>
      </c>
      <c r="AX1032" s="13" t="s">
        <v>76</v>
      </c>
      <c r="AY1032" s="230" t="s">
        <v>201</v>
      </c>
    </row>
    <row r="1033" spans="1:65" s="13" customFormat="1">
      <c r="B1033" s="219"/>
      <c r="C1033" s="220"/>
      <c r="D1033" s="221" t="s">
        <v>209</v>
      </c>
      <c r="E1033" s="222" t="s">
        <v>1</v>
      </c>
      <c r="F1033" s="223" t="s">
        <v>610</v>
      </c>
      <c r="G1033" s="220"/>
      <c r="H1033" s="224">
        <v>0.02</v>
      </c>
      <c r="I1033" s="225"/>
      <c r="J1033" s="220"/>
      <c r="K1033" s="220"/>
      <c r="L1033" s="226"/>
      <c r="M1033" s="227"/>
      <c r="N1033" s="228"/>
      <c r="O1033" s="228"/>
      <c r="P1033" s="228"/>
      <c r="Q1033" s="228"/>
      <c r="R1033" s="228"/>
      <c r="S1033" s="228"/>
      <c r="T1033" s="229"/>
      <c r="AT1033" s="230" t="s">
        <v>209</v>
      </c>
      <c r="AU1033" s="230" t="s">
        <v>88</v>
      </c>
      <c r="AV1033" s="13" t="s">
        <v>88</v>
      </c>
      <c r="AW1033" s="13" t="s">
        <v>31</v>
      </c>
      <c r="AX1033" s="13" t="s">
        <v>76</v>
      </c>
      <c r="AY1033" s="230" t="s">
        <v>201</v>
      </c>
    </row>
    <row r="1034" spans="1:65" s="14" customFormat="1">
      <c r="B1034" s="231"/>
      <c r="C1034" s="232"/>
      <c r="D1034" s="221" t="s">
        <v>209</v>
      </c>
      <c r="E1034" s="233" t="s">
        <v>1</v>
      </c>
      <c r="F1034" s="234" t="s">
        <v>232</v>
      </c>
      <c r="G1034" s="232"/>
      <c r="H1034" s="235">
        <v>3.8</v>
      </c>
      <c r="I1034" s="236"/>
      <c r="J1034" s="232"/>
      <c r="K1034" s="232"/>
      <c r="L1034" s="237"/>
      <c r="M1034" s="238"/>
      <c r="N1034" s="239"/>
      <c r="O1034" s="239"/>
      <c r="P1034" s="239"/>
      <c r="Q1034" s="239"/>
      <c r="R1034" s="239"/>
      <c r="S1034" s="239"/>
      <c r="T1034" s="240"/>
      <c r="AT1034" s="241" t="s">
        <v>209</v>
      </c>
      <c r="AU1034" s="241" t="s">
        <v>88</v>
      </c>
      <c r="AV1034" s="14" t="s">
        <v>207</v>
      </c>
      <c r="AW1034" s="14" t="s">
        <v>31</v>
      </c>
      <c r="AX1034" s="14" t="s">
        <v>83</v>
      </c>
      <c r="AY1034" s="241" t="s">
        <v>201</v>
      </c>
    </row>
    <row r="1035" spans="1:65" s="2" customFormat="1" ht="16.5" customHeight="1">
      <c r="A1035" s="35"/>
      <c r="B1035" s="36"/>
      <c r="C1035" s="253" t="s">
        <v>1535</v>
      </c>
      <c r="D1035" s="253" t="s">
        <v>585</v>
      </c>
      <c r="E1035" s="254" t="s">
        <v>1524</v>
      </c>
      <c r="F1035" s="255" t="s">
        <v>1525</v>
      </c>
      <c r="G1035" s="256" t="s">
        <v>1526</v>
      </c>
      <c r="H1035" s="257">
        <v>3</v>
      </c>
      <c r="I1035" s="258"/>
      <c r="J1035" s="259">
        <f>ROUND(I1035*H1035,2)</f>
        <v>0</v>
      </c>
      <c r="K1035" s="260"/>
      <c r="L1035" s="261"/>
      <c r="M1035" s="262" t="s">
        <v>1</v>
      </c>
      <c r="N1035" s="263" t="s">
        <v>42</v>
      </c>
      <c r="O1035" s="72"/>
      <c r="P1035" s="215">
        <f>O1035*H1035</f>
        <v>0</v>
      </c>
      <c r="Q1035" s="215">
        <v>1E-4</v>
      </c>
      <c r="R1035" s="215">
        <f>Q1035*H1035</f>
        <v>3.0000000000000003E-4</v>
      </c>
      <c r="S1035" s="215">
        <v>0</v>
      </c>
      <c r="T1035" s="216">
        <f>S1035*H1035</f>
        <v>0</v>
      </c>
      <c r="U1035" s="35"/>
      <c r="V1035" s="35"/>
      <c r="W1035" s="35"/>
      <c r="X1035" s="35"/>
      <c r="Y1035" s="35"/>
      <c r="Z1035" s="35"/>
      <c r="AA1035" s="35"/>
      <c r="AB1035" s="35"/>
      <c r="AC1035" s="35"/>
      <c r="AD1035" s="35"/>
      <c r="AE1035" s="35"/>
      <c r="AR1035" s="217" t="s">
        <v>426</v>
      </c>
      <c r="AT1035" s="217" t="s">
        <v>585</v>
      </c>
      <c r="AU1035" s="217" t="s">
        <v>88</v>
      </c>
      <c r="AY1035" s="18" t="s">
        <v>201</v>
      </c>
      <c r="BE1035" s="218">
        <f>IF(N1035="základná",J1035,0)</f>
        <v>0</v>
      </c>
      <c r="BF1035" s="218">
        <f>IF(N1035="znížená",J1035,0)</f>
        <v>0</v>
      </c>
      <c r="BG1035" s="218">
        <f>IF(N1035="zákl. prenesená",J1035,0)</f>
        <v>0</v>
      </c>
      <c r="BH1035" s="218">
        <f>IF(N1035="zníž. prenesená",J1035,0)</f>
        <v>0</v>
      </c>
      <c r="BI1035" s="218">
        <f>IF(N1035="nulová",J1035,0)</f>
        <v>0</v>
      </c>
      <c r="BJ1035" s="18" t="s">
        <v>88</v>
      </c>
      <c r="BK1035" s="218">
        <f>ROUND(I1035*H1035,2)</f>
        <v>0</v>
      </c>
      <c r="BL1035" s="18" t="s">
        <v>308</v>
      </c>
      <c r="BM1035" s="217" t="s">
        <v>1536</v>
      </c>
    </row>
    <row r="1036" spans="1:65" s="2" customFormat="1" ht="26.25" customHeight="1">
      <c r="A1036" s="35"/>
      <c r="B1036" s="36"/>
      <c r="C1036" s="205" t="s">
        <v>1537</v>
      </c>
      <c r="D1036" s="205" t="s">
        <v>203</v>
      </c>
      <c r="E1036" s="206" t="s">
        <v>1538</v>
      </c>
      <c r="F1036" s="207" t="s">
        <v>1539</v>
      </c>
      <c r="G1036" s="208" t="s">
        <v>366</v>
      </c>
      <c r="H1036" s="209">
        <v>1</v>
      </c>
      <c r="I1036" s="210"/>
      <c r="J1036" s="211">
        <f>ROUND(I1036*H1036,2)</f>
        <v>0</v>
      </c>
      <c r="K1036" s="212"/>
      <c r="L1036" s="40"/>
      <c r="M1036" s="213" t="s">
        <v>1</v>
      </c>
      <c r="N1036" s="214" t="s">
        <v>42</v>
      </c>
      <c r="O1036" s="72"/>
      <c r="P1036" s="215">
        <f>O1036*H1036</f>
        <v>0</v>
      </c>
      <c r="Q1036" s="215">
        <v>6.0000000000000002E-5</v>
      </c>
      <c r="R1036" s="215">
        <f>Q1036*H1036</f>
        <v>6.0000000000000002E-5</v>
      </c>
      <c r="S1036" s="215">
        <v>0</v>
      </c>
      <c r="T1036" s="216">
        <f>S1036*H1036</f>
        <v>0</v>
      </c>
      <c r="U1036" s="35"/>
      <c r="V1036" s="35"/>
      <c r="W1036" s="35"/>
      <c r="X1036" s="35"/>
      <c r="Y1036" s="35"/>
      <c r="Z1036" s="35"/>
      <c r="AA1036" s="35"/>
      <c r="AB1036" s="35"/>
      <c r="AC1036" s="35"/>
      <c r="AD1036" s="35"/>
      <c r="AE1036" s="35"/>
      <c r="AR1036" s="217" t="s">
        <v>308</v>
      </c>
      <c r="AT1036" s="217" t="s">
        <v>203</v>
      </c>
      <c r="AU1036" s="217" t="s">
        <v>88</v>
      </c>
      <c r="AY1036" s="18" t="s">
        <v>201</v>
      </c>
      <c r="BE1036" s="218">
        <f>IF(N1036="základná",J1036,0)</f>
        <v>0</v>
      </c>
      <c r="BF1036" s="218">
        <f>IF(N1036="znížená",J1036,0)</f>
        <v>0</v>
      </c>
      <c r="BG1036" s="218">
        <f>IF(N1036="zákl. prenesená",J1036,0)</f>
        <v>0</v>
      </c>
      <c r="BH1036" s="218">
        <f>IF(N1036="zníž. prenesená",J1036,0)</f>
        <v>0</v>
      </c>
      <c r="BI1036" s="218">
        <f>IF(N1036="nulová",J1036,0)</f>
        <v>0</v>
      </c>
      <c r="BJ1036" s="18" t="s">
        <v>88</v>
      </c>
      <c r="BK1036" s="218">
        <f>ROUND(I1036*H1036,2)</f>
        <v>0</v>
      </c>
      <c r="BL1036" s="18" t="s">
        <v>308</v>
      </c>
      <c r="BM1036" s="217" t="s">
        <v>1540</v>
      </c>
    </row>
    <row r="1037" spans="1:65" s="2" customFormat="1" ht="31.5" customHeight="1">
      <c r="A1037" s="35"/>
      <c r="B1037" s="36"/>
      <c r="C1037" s="253" t="s">
        <v>1541</v>
      </c>
      <c r="D1037" s="253" t="s">
        <v>585</v>
      </c>
      <c r="E1037" s="254" t="s">
        <v>1518</v>
      </c>
      <c r="F1037" s="255" t="s">
        <v>1519</v>
      </c>
      <c r="G1037" s="256" t="s">
        <v>618</v>
      </c>
      <c r="H1037" s="257">
        <v>2.5</v>
      </c>
      <c r="I1037" s="258"/>
      <c r="J1037" s="259">
        <f>ROUND(I1037*H1037,2)</f>
        <v>0</v>
      </c>
      <c r="K1037" s="260"/>
      <c r="L1037" s="261"/>
      <c r="M1037" s="262" t="s">
        <v>1</v>
      </c>
      <c r="N1037" s="263" t="s">
        <v>42</v>
      </c>
      <c r="O1037" s="72"/>
      <c r="P1037" s="215">
        <f>O1037*H1037</f>
        <v>0</v>
      </c>
      <c r="Q1037" s="215">
        <v>1.1000000000000001E-3</v>
      </c>
      <c r="R1037" s="215">
        <f>Q1037*H1037</f>
        <v>2.7500000000000003E-3</v>
      </c>
      <c r="S1037" s="215">
        <v>0</v>
      </c>
      <c r="T1037" s="216">
        <f>S1037*H1037</f>
        <v>0</v>
      </c>
      <c r="U1037" s="35"/>
      <c r="V1037" s="35"/>
      <c r="W1037" s="35"/>
      <c r="X1037" s="35"/>
      <c r="Y1037" s="35"/>
      <c r="Z1037" s="35"/>
      <c r="AA1037" s="35"/>
      <c r="AB1037" s="35"/>
      <c r="AC1037" s="35"/>
      <c r="AD1037" s="35"/>
      <c r="AE1037" s="35"/>
      <c r="AR1037" s="217" t="s">
        <v>426</v>
      </c>
      <c r="AT1037" s="217" t="s">
        <v>585</v>
      </c>
      <c r="AU1037" s="217" t="s">
        <v>88</v>
      </c>
      <c r="AY1037" s="18" t="s">
        <v>201</v>
      </c>
      <c r="BE1037" s="218">
        <f>IF(N1037="základná",J1037,0)</f>
        <v>0</v>
      </c>
      <c r="BF1037" s="218">
        <f>IF(N1037="znížená",J1037,0)</f>
        <v>0</v>
      </c>
      <c r="BG1037" s="218">
        <f>IF(N1037="zákl. prenesená",J1037,0)</f>
        <v>0</v>
      </c>
      <c r="BH1037" s="218">
        <f>IF(N1037="zníž. prenesená",J1037,0)</f>
        <v>0</v>
      </c>
      <c r="BI1037" s="218">
        <f>IF(N1037="nulová",J1037,0)</f>
        <v>0</v>
      </c>
      <c r="BJ1037" s="18" t="s">
        <v>88</v>
      </c>
      <c r="BK1037" s="218">
        <f>ROUND(I1037*H1037,2)</f>
        <v>0</v>
      </c>
      <c r="BL1037" s="18" t="s">
        <v>308</v>
      </c>
      <c r="BM1037" s="217" t="s">
        <v>1542</v>
      </c>
    </row>
    <row r="1038" spans="1:65" s="13" customFormat="1">
      <c r="B1038" s="219"/>
      <c r="C1038" s="220"/>
      <c r="D1038" s="221" t="s">
        <v>209</v>
      </c>
      <c r="E1038" s="222" t="s">
        <v>1</v>
      </c>
      <c r="F1038" s="223" t="s">
        <v>1543</v>
      </c>
      <c r="G1038" s="220"/>
      <c r="H1038" s="224">
        <v>2.52</v>
      </c>
      <c r="I1038" s="225"/>
      <c r="J1038" s="220"/>
      <c r="K1038" s="220"/>
      <c r="L1038" s="226"/>
      <c r="M1038" s="227"/>
      <c r="N1038" s="228"/>
      <c r="O1038" s="228"/>
      <c r="P1038" s="228"/>
      <c r="Q1038" s="228"/>
      <c r="R1038" s="228"/>
      <c r="S1038" s="228"/>
      <c r="T1038" s="229"/>
      <c r="AT1038" s="230" t="s">
        <v>209</v>
      </c>
      <c r="AU1038" s="230" t="s">
        <v>88</v>
      </c>
      <c r="AV1038" s="13" t="s">
        <v>88</v>
      </c>
      <c r="AW1038" s="13" t="s">
        <v>31</v>
      </c>
      <c r="AX1038" s="13" t="s">
        <v>76</v>
      </c>
      <c r="AY1038" s="230" t="s">
        <v>201</v>
      </c>
    </row>
    <row r="1039" spans="1:65" s="13" customFormat="1">
      <c r="B1039" s="219"/>
      <c r="C1039" s="220"/>
      <c r="D1039" s="221" t="s">
        <v>209</v>
      </c>
      <c r="E1039" s="222" t="s">
        <v>1</v>
      </c>
      <c r="F1039" s="223" t="s">
        <v>1106</v>
      </c>
      <c r="G1039" s="220"/>
      <c r="H1039" s="224">
        <v>-0.02</v>
      </c>
      <c r="I1039" s="225"/>
      <c r="J1039" s="220"/>
      <c r="K1039" s="220"/>
      <c r="L1039" s="226"/>
      <c r="M1039" s="227"/>
      <c r="N1039" s="228"/>
      <c r="O1039" s="228"/>
      <c r="P1039" s="228"/>
      <c r="Q1039" s="228"/>
      <c r="R1039" s="228"/>
      <c r="S1039" s="228"/>
      <c r="T1039" s="229"/>
      <c r="AT1039" s="230" t="s">
        <v>209</v>
      </c>
      <c r="AU1039" s="230" t="s">
        <v>88</v>
      </c>
      <c r="AV1039" s="13" t="s">
        <v>88</v>
      </c>
      <c r="AW1039" s="13" t="s">
        <v>31</v>
      </c>
      <c r="AX1039" s="13" t="s">
        <v>76</v>
      </c>
      <c r="AY1039" s="230" t="s">
        <v>201</v>
      </c>
    </row>
    <row r="1040" spans="1:65" s="14" customFormat="1">
      <c r="B1040" s="231"/>
      <c r="C1040" s="232"/>
      <c r="D1040" s="221" t="s">
        <v>209</v>
      </c>
      <c r="E1040" s="233" t="s">
        <v>1</v>
      </c>
      <c r="F1040" s="234" t="s">
        <v>232</v>
      </c>
      <c r="G1040" s="232"/>
      <c r="H1040" s="235">
        <v>2.5</v>
      </c>
      <c r="I1040" s="236"/>
      <c r="J1040" s="232"/>
      <c r="K1040" s="232"/>
      <c r="L1040" s="237"/>
      <c r="M1040" s="238"/>
      <c r="N1040" s="239"/>
      <c r="O1040" s="239"/>
      <c r="P1040" s="239"/>
      <c r="Q1040" s="239"/>
      <c r="R1040" s="239"/>
      <c r="S1040" s="239"/>
      <c r="T1040" s="240"/>
      <c r="AT1040" s="241" t="s">
        <v>209</v>
      </c>
      <c r="AU1040" s="241" t="s">
        <v>88</v>
      </c>
      <c r="AV1040" s="14" t="s">
        <v>207</v>
      </c>
      <c r="AW1040" s="14" t="s">
        <v>31</v>
      </c>
      <c r="AX1040" s="14" t="s">
        <v>83</v>
      </c>
      <c r="AY1040" s="241" t="s">
        <v>201</v>
      </c>
    </row>
    <row r="1041" spans="1:65" s="2" customFormat="1" ht="16.5" customHeight="1">
      <c r="A1041" s="35"/>
      <c r="B1041" s="36"/>
      <c r="C1041" s="253" t="s">
        <v>1544</v>
      </c>
      <c r="D1041" s="253" t="s">
        <v>585</v>
      </c>
      <c r="E1041" s="254" t="s">
        <v>1524</v>
      </c>
      <c r="F1041" s="255" t="s">
        <v>1525</v>
      </c>
      <c r="G1041" s="256" t="s">
        <v>1526</v>
      </c>
      <c r="H1041" s="257">
        <v>1</v>
      </c>
      <c r="I1041" s="258"/>
      <c r="J1041" s="259">
        <f>ROUND(I1041*H1041,2)</f>
        <v>0</v>
      </c>
      <c r="K1041" s="260"/>
      <c r="L1041" s="261"/>
      <c r="M1041" s="262" t="s">
        <v>1</v>
      </c>
      <c r="N1041" s="263" t="s">
        <v>42</v>
      </c>
      <c r="O1041" s="72"/>
      <c r="P1041" s="215">
        <f>O1041*H1041</f>
        <v>0</v>
      </c>
      <c r="Q1041" s="215">
        <v>1E-4</v>
      </c>
      <c r="R1041" s="215">
        <f>Q1041*H1041</f>
        <v>1E-4</v>
      </c>
      <c r="S1041" s="215">
        <v>0</v>
      </c>
      <c r="T1041" s="216">
        <f>S1041*H1041</f>
        <v>0</v>
      </c>
      <c r="U1041" s="35"/>
      <c r="V1041" s="35"/>
      <c r="W1041" s="35"/>
      <c r="X1041" s="35"/>
      <c r="Y1041" s="35"/>
      <c r="Z1041" s="35"/>
      <c r="AA1041" s="35"/>
      <c r="AB1041" s="35"/>
      <c r="AC1041" s="35"/>
      <c r="AD1041" s="35"/>
      <c r="AE1041" s="35"/>
      <c r="AR1041" s="217" t="s">
        <v>426</v>
      </c>
      <c r="AT1041" s="217" t="s">
        <v>585</v>
      </c>
      <c r="AU1041" s="217" t="s">
        <v>88</v>
      </c>
      <c r="AY1041" s="18" t="s">
        <v>201</v>
      </c>
      <c r="BE1041" s="218">
        <f>IF(N1041="základná",J1041,0)</f>
        <v>0</v>
      </c>
      <c r="BF1041" s="218">
        <f>IF(N1041="znížená",J1041,0)</f>
        <v>0</v>
      </c>
      <c r="BG1041" s="218">
        <f>IF(N1041="zákl. prenesená",J1041,0)</f>
        <v>0</v>
      </c>
      <c r="BH1041" s="218">
        <f>IF(N1041="zníž. prenesená",J1041,0)</f>
        <v>0</v>
      </c>
      <c r="BI1041" s="218">
        <f>IF(N1041="nulová",J1041,0)</f>
        <v>0</v>
      </c>
      <c r="BJ1041" s="18" t="s">
        <v>88</v>
      </c>
      <c r="BK1041" s="218">
        <f>ROUND(I1041*H1041,2)</f>
        <v>0</v>
      </c>
      <c r="BL1041" s="18" t="s">
        <v>308</v>
      </c>
      <c r="BM1041" s="217" t="s">
        <v>1545</v>
      </c>
    </row>
    <row r="1042" spans="1:65" s="2" customFormat="1" ht="27.75" customHeight="1">
      <c r="A1042" s="35"/>
      <c r="B1042" s="36"/>
      <c r="C1042" s="205" t="s">
        <v>1546</v>
      </c>
      <c r="D1042" s="205" t="s">
        <v>203</v>
      </c>
      <c r="E1042" s="206" t="s">
        <v>1547</v>
      </c>
      <c r="F1042" s="207" t="s">
        <v>1548</v>
      </c>
      <c r="G1042" s="208" t="s">
        <v>329</v>
      </c>
      <c r="H1042" s="209">
        <v>3.9060000000000001</v>
      </c>
      <c r="I1042" s="210"/>
      <c r="J1042" s="211">
        <f>ROUND(I1042*H1042,2)</f>
        <v>0</v>
      </c>
      <c r="K1042" s="212"/>
      <c r="L1042" s="40"/>
      <c r="M1042" s="213" t="s">
        <v>1</v>
      </c>
      <c r="N1042" s="214" t="s">
        <v>42</v>
      </c>
      <c r="O1042" s="72"/>
      <c r="P1042" s="215">
        <f>O1042*H1042</f>
        <v>0</v>
      </c>
      <c r="Q1042" s="215">
        <v>0</v>
      </c>
      <c r="R1042" s="215">
        <f>Q1042*H1042</f>
        <v>0</v>
      </c>
      <c r="S1042" s="215">
        <v>0</v>
      </c>
      <c r="T1042" s="216">
        <f>S1042*H1042</f>
        <v>0</v>
      </c>
      <c r="U1042" s="35"/>
      <c r="V1042" s="35"/>
      <c r="W1042" s="35"/>
      <c r="X1042" s="35"/>
      <c r="Y1042" s="35"/>
      <c r="Z1042" s="35"/>
      <c r="AA1042" s="35"/>
      <c r="AB1042" s="35"/>
      <c r="AC1042" s="35"/>
      <c r="AD1042" s="35"/>
      <c r="AE1042" s="35"/>
      <c r="AR1042" s="217" t="s">
        <v>308</v>
      </c>
      <c r="AT1042" s="217" t="s">
        <v>203</v>
      </c>
      <c r="AU1042" s="217" t="s">
        <v>88</v>
      </c>
      <c r="AY1042" s="18" t="s">
        <v>201</v>
      </c>
      <c r="BE1042" s="218">
        <f>IF(N1042="základná",J1042,0)</f>
        <v>0</v>
      </c>
      <c r="BF1042" s="218">
        <f>IF(N1042="znížená",J1042,0)</f>
        <v>0</v>
      </c>
      <c r="BG1042" s="218">
        <f>IF(N1042="zákl. prenesená",J1042,0)</f>
        <v>0</v>
      </c>
      <c r="BH1042" s="218">
        <f>IF(N1042="zníž. prenesená",J1042,0)</f>
        <v>0</v>
      </c>
      <c r="BI1042" s="218">
        <f>IF(N1042="nulová",J1042,0)</f>
        <v>0</v>
      </c>
      <c r="BJ1042" s="18" t="s">
        <v>88</v>
      </c>
      <c r="BK1042" s="218">
        <f>ROUND(I1042*H1042,2)</f>
        <v>0</v>
      </c>
      <c r="BL1042" s="18" t="s">
        <v>308</v>
      </c>
      <c r="BM1042" s="217" t="s">
        <v>1549</v>
      </c>
    </row>
    <row r="1043" spans="1:65" s="12" customFormat="1" ht="22.9" customHeight="1">
      <c r="B1043" s="189"/>
      <c r="C1043" s="190"/>
      <c r="D1043" s="191" t="s">
        <v>75</v>
      </c>
      <c r="E1043" s="203" t="s">
        <v>1550</v>
      </c>
      <c r="F1043" s="203" t="s">
        <v>1551</v>
      </c>
      <c r="G1043" s="190"/>
      <c r="H1043" s="190"/>
      <c r="I1043" s="193"/>
      <c r="J1043" s="204">
        <f>BK1043</f>
        <v>0</v>
      </c>
      <c r="K1043" s="190"/>
      <c r="L1043" s="195"/>
      <c r="M1043" s="196"/>
      <c r="N1043" s="197"/>
      <c r="O1043" s="197"/>
      <c r="P1043" s="198">
        <f>SUM(P1044:P1087)</f>
        <v>0</v>
      </c>
      <c r="Q1043" s="197"/>
      <c r="R1043" s="198">
        <f>SUM(R1044:R1087)</f>
        <v>6.0350000000000001</v>
      </c>
      <c r="S1043" s="197"/>
      <c r="T1043" s="199">
        <f>SUM(T1044:T1087)</f>
        <v>0</v>
      </c>
      <c r="AR1043" s="200" t="s">
        <v>88</v>
      </c>
      <c r="AT1043" s="201" t="s">
        <v>75</v>
      </c>
      <c r="AU1043" s="201" t="s">
        <v>83</v>
      </c>
      <c r="AY1043" s="200" t="s">
        <v>201</v>
      </c>
      <c r="BK1043" s="202">
        <f>SUM(BK1044:BK1087)</f>
        <v>0</v>
      </c>
    </row>
    <row r="1044" spans="1:65" s="2" customFormat="1" ht="41.25" customHeight="1">
      <c r="A1044" s="35"/>
      <c r="B1044" s="36"/>
      <c r="C1044" s="205" t="s">
        <v>1552</v>
      </c>
      <c r="D1044" s="205" t="s">
        <v>203</v>
      </c>
      <c r="E1044" s="206" t="s">
        <v>1553</v>
      </c>
      <c r="F1044" s="207" t="s">
        <v>1554</v>
      </c>
      <c r="G1044" s="208" t="s">
        <v>618</v>
      </c>
      <c r="H1044" s="209">
        <v>15.6</v>
      </c>
      <c r="I1044" s="210"/>
      <c r="J1044" s="211">
        <f>ROUND(I1044*H1044,2)</f>
        <v>0</v>
      </c>
      <c r="K1044" s="212"/>
      <c r="L1044" s="40"/>
      <c r="M1044" s="213" t="s">
        <v>1</v>
      </c>
      <c r="N1044" s="214" t="s">
        <v>42</v>
      </c>
      <c r="O1044" s="72"/>
      <c r="P1044" s="215">
        <f>O1044*H1044</f>
        <v>0</v>
      </c>
      <c r="Q1044" s="215">
        <v>1.72E-3</v>
      </c>
      <c r="R1044" s="215">
        <f>Q1044*H1044</f>
        <v>2.6831999999999998E-2</v>
      </c>
      <c r="S1044" s="215">
        <v>0</v>
      </c>
      <c r="T1044" s="216">
        <f>S1044*H1044</f>
        <v>0</v>
      </c>
      <c r="U1044" s="35"/>
      <c r="V1044" s="35"/>
      <c r="W1044" s="35"/>
      <c r="X1044" s="35"/>
      <c r="Y1044" s="35"/>
      <c r="Z1044" s="35"/>
      <c r="AA1044" s="35"/>
      <c r="AB1044" s="35"/>
      <c r="AC1044" s="35"/>
      <c r="AD1044" s="35"/>
      <c r="AE1044" s="35"/>
      <c r="AR1044" s="217" t="s">
        <v>308</v>
      </c>
      <c r="AT1044" s="217" t="s">
        <v>203</v>
      </c>
      <c r="AU1044" s="217" t="s">
        <v>88</v>
      </c>
      <c r="AY1044" s="18" t="s">
        <v>201</v>
      </c>
      <c r="BE1044" s="218">
        <f>IF(N1044="základná",J1044,0)</f>
        <v>0</v>
      </c>
      <c r="BF1044" s="218">
        <f>IF(N1044="znížená",J1044,0)</f>
        <v>0</v>
      </c>
      <c r="BG1044" s="218">
        <f>IF(N1044="zákl. prenesená",J1044,0)</f>
        <v>0</v>
      </c>
      <c r="BH1044" s="218">
        <f>IF(N1044="zníž. prenesená",J1044,0)</f>
        <v>0</v>
      </c>
      <c r="BI1044" s="218">
        <f>IF(N1044="nulová",J1044,0)</f>
        <v>0</v>
      </c>
      <c r="BJ1044" s="18" t="s">
        <v>88</v>
      </c>
      <c r="BK1044" s="218">
        <f>ROUND(I1044*H1044,2)</f>
        <v>0</v>
      </c>
      <c r="BL1044" s="18" t="s">
        <v>308</v>
      </c>
      <c r="BM1044" s="217" t="s">
        <v>1555</v>
      </c>
    </row>
    <row r="1045" spans="1:65" s="13" customFormat="1">
      <c r="B1045" s="219"/>
      <c r="C1045" s="220"/>
      <c r="D1045" s="221" t="s">
        <v>209</v>
      </c>
      <c r="E1045" s="222" t="s">
        <v>1</v>
      </c>
      <c r="F1045" s="223" t="s">
        <v>1556</v>
      </c>
      <c r="G1045" s="220"/>
      <c r="H1045" s="224">
        <v>15.6</v>
      </c>
      <c r="I1045" s="225"/>
      <c r="J1045" s="220"/>
      <c r="K1045" s="220"/>
      <c r="L1045" s="226"/>
      <c r="M1045" s="227"/>
      <c r="N1045" s="228"/>
      <c r="O1045" s="228"/>
      <c r="P1045" s="228"/>
      <c r="Q1045" s="228"/>
      <c r="R1045" s="228"/>
      <c r="S1045" s="228"/>
      <c r="T1045" s="229"/>
      <c r="AT1045" s="230" t="s">
        <v>209</v>
      </c>
      <c r="AU1045" s="230" t="s">
        <v>88</v>
      </c>
      <c r="AV1045" s="13" t="s">
        <v>88</v>
      </c>
      <c r="AW1045" s="13" t="s">
        <v>31</v>
      </c>
      <c r="AX1045" s="13" t="s">
        <v>83</v>
      </c>
      <c r="AY1045" s="230" t="s">
        <v>201</v>
      </c>
    </row>
    <row r="1046" spans="1:65" s="2" customFormat="1" ht="48" customHeight="1">
      <c r="A1046" s="35"/>
      <c r="B1046" s="36"/>
      <c r="C1046" s="253" t="s">
        <v>1557</v>
      </c>
      <c r="D1046" s="253" t="s">
        <v>585</v>
      </c>
      <c r="E1046" s="254" t="s">
        <v>1558</v>
      </c>
      <c r="F1046" s="255" t="s">
        <v>1559</v>
      </c>
      <c r="G1046" s="256" t="s">
        <v>366</v>
      </c>
      <c r="H1046" s="257">
        <v>2</v>
      </c>
      <c r="I1046" s="258"/>
      <c r="J1046" s="259">
        <f>ROUND(I1046*H1046,2)</f>
        <v>0</v>
      </c>
      <c r="K1046" s="260"/>
      <c r="L1046" s="261"/>
      <c r="M1046" s="262" t="s">
        <v>1</v>
      </c>
      <c r="N1046" s="263" t="s">
        <v>42</v>
      </c>
      <c r="O1046" s="72"/>
      <c r="P1046" s="215">
        <f>O1046*H1046</f>
        <v>0</v>
      </c>
      <c r="Q1046" s="215">
        <v>0.11700000000000001</v>
      </c>
      <c r="R1046" s="215">
        <f>Q1046*H1046</f>
        <v>0.23400000000000001</v>
      </c>
      <c r="S1046" s="215">
        <v>0</v>
      </c>
      <c r="T1046" s="216">
        <f>S1046*H1046</f>
        <v>0</v>
      </c>
      <c r="U1046" s="35"/>
      <c r="V1046" s="35"/>
      <c r="W1046" s="35"/>
      <c r="X1046" s="35"/>
      <c r="Y1046" s="35"/>
      <c r="Z1046" s="35"/>
      <c r="AA1046" s="35"/>
      <c r="AB1046" s="35"/>
      <c r="AC1046" s="35"/>
      <c r="AD1046" s="35"/>
      <c r="AE1046" s="35"/>
      <c r="AR1046" s="217" t="s">
        <v>426</v>
      </c>
      <c r="AT1046" s="217" t="s">
        <v>585</v>
      </c>
      <c r="AU1046" s="217" t="s">
        <v>88</v>
      </c>
      <c r="AY1046" s="18" t="s">
        <v>201</v>
      </c>
      <c r="BE1046" s="218">
        <f>IF(N1046="základná",J1046,0)</f>
        <v>0</v>
      </c>
      <c r="BF1046" s="218">
        <f>IF(N1046="znížená",J1046,0)</f>
        <v>0</v>
      </c>
      <c r="BG1046" s="218">
        <f>IF(N1046="zákl. prenesená",J1046,0)</f>
        <v>0</v>
      </c>
      <c r="BH1046" s="218">
        <f>IF(N1046="zníž. prenesená",J1046,0)</f>
        <v>0</v>
      </c>
      <c r="BI1046" s="218">
        <f>IF(N1046="nulová",J1046,0)</f>
        <v>0</v>
      </c>
      <c r="BJ1046" s="18" t="s">
        <v>88</v>
      </c>
      <c r="BK1046" s="218">
        <f>ROUND(I1046*H1046,2)</f>
        <v>0</v>
      </c>
      <c r="BL1046" s="18" t="s">
        <v>308</v>
      </c>
      <c r="BM1046" s="217" t="s">
        <v>1560</v>
      </c>
    </row>
    <row r="1047" spans="1:65" s="2" customFormat="1" ht="44.25" customHeight="1">
      <c r="A1047" s="35"/>
      <c r="B1047" s="36"/>
      <c r="C1047" s="205" t="s">
        <v>1561</v>
      </c>
      <c r="D1047" s="205" t="s">
        <v>203</v>
      </c>
      <c r="E1047" s="206" t="s">
        <v>1562</v>
      </c>
      <c r="F1047" s="207" t="s">
        <v>1563</v>
      </c>
      <c r="G1047" s="208" t="s">
        <v>618</v>
      </c>
      <c r="H1047" s="209">
        <v>1.9</v>
      </c>
      <c r="I1047" s="210"/>
      <c r="J1047" s="211">
        <f>ROUND(I1047*H1047,2)</f>
        <v>0</v>
      </c>
      <c r="K1047" s="212"/>
      <c r="L1047" s="40"/>
      <c r="M1047" s="213" t="s">
        <v>1</v>
      </c>
      <c r="N1047" s="214" t="s">
        <v>42</v>
      </c>
      <c r="O1047" s="72"/>
      <c r="P1047" s="215">
        <f>O1047*H1047</f>
        <v>0</v>
      </c>
      <c r="Q1047" s="215">
        <v>1.72E-3</v>
      </c>
      <c r="R1047" s="215">
        <f>Q1047*H1047</f>
        <v>3.2679999999999996E-3</v>
      </c>
      <c r="S1047" s="215">
        <v>0</v>
      </c>
      <c r="T1047" s="216">
        <f>S1047*H1047</f>
        <v>0</v>
      </c>
      <c r="U1047" s="35"/>
      <c r="V1047" s="35"/>
      <c r="W1047" s="35"/>
      <c r="X1047" s="35"/>
      <c r="Y1047" s="35"/>
      <c r="Z1047" s="35"/>
      <c r="AA1047" s="35"/>
      <c r="AB1047" s="35"/>
      <c r="AC1047" s="35"/>
      <c r="AD1047" s="35"/>
      <c r="AE1047" s="35"/>
      <c r="AR1047" s="217" t="s">
        <v>308</v>
      </c>
      <c r="AT1047" s="217" t="s">
        <v>203</v>
      </c>
      <c r="AU1047" s="217" t="s">
        <v>88</v>
      </c>
      <c r="AY1047" s="18" t="s">
        <v>201</v>
      </c>
      <c r="BE1047" s="218">
        <f>IF(N1047="základná",J1047,0)</f>
        <v>0</v>
      </c>
      <c r="BF1047" s="218">
        <f>IF(N1047="znížená",J1047,0)</f>
        <v>0</v>
      </c>
      <c r="BG1047" s="218">
        <f>IF(N1047="zákl. prenesená",J1047,0)</f>
        <v>0</v>
      </c>
      <c r="BH1047" s="218">
        <f>IF(N1047="zníž. prenesená",J1047,0)</f>
        <v>0</v>
      </c>
      <c r="BI1047" s="218">
        <f>IF(N1047="nulová",J1047,0)</f>
        <v>0</v>
      </c>
      <c r="BJ1047" s="18" t="s">
        <v>88</v>
      </c>
      <c r="BK1047" s="218">
        <f>ROUND(I1047*H1047,2)</f>
        <v>0</v>
      </c>
      <c r="BL1047" s="18" t="s">
        <v>308</v>
      </c>
      <c r="BM1047" s="217" t="s">
        <v>1564</v>
      </c>
    </row>
    <row r="1048" spans="1:65" s="13" customFormat="1">
      <c r="B1048" s="219"/>
      <c r="C1048" s="220"/>
      <c r="D1048" s="221" t="s">
        <v>209</v>
      </c>
      <c r="E1048" s="222" t="s">
        <v>1</v>
      </c>
      <c r="F1048" s="223" t="s">
        <v>1565</v>
      </c>
      <c r="G1048" s="220"/>
      <c r="H1048" s="224">
        <v>1.9</v>
      </c>
      <c r="I1048" s="225"/>
      <c r="J1048" s="220"/>
      <c r="K1048" s="220"/>
      <c r="L1048" s="226"/>
      <c r="M1048" s="227"/>
      <c r="N1048" s="228"/>
      <c r="O1048" s="228"/>
      <c r="P1048" s="228"/>
      <c r="Q1048" s="228"/>
      <c r="R1048" s="228"/>
      <c r="S1048" s="228"/>
      <c r="T1048" s="229"/>
      <c r="AT1048" s="230" t="s">
        <v>209</v>
      </c>
      <c r="AU1048" s="230" t="s">
        <v>88</v>
      </c>
      <c r="AV1048" s="13" t="s">
        <v>88</v>
      </c>
      <c r="AW1048" s="13" t="s">
        <v>31</v>
      </c>
      <c r="AX1048" s="13" t="s">
        <v>83</v>
      </c>
      <c r="AY1048" s="230" t="s">
        <v>201</v>
      </c>
    </row>
    <row r="1049" spans="1:65" s="2" customFormat="1" ht="43.5" customHeight="1">
      <c r="A1049" s="35"/>
      <c r="B1049" s="36"/>
      <c r="C1049" s="253" t="s">
        <v>1566</v>
      </c>
      <c r="D1049" s="253" t="s">
        <v>585</v>
      </c>
      <c r="E1049" s="254" t="s">
        <v>1567</v>
      </c>
      <c r="F1049" s="255" t="s">
        <v>1568</v>
      </c>
      <c r="G1049" s="256" t="s">
        <v>366</v>
      </c>
      <c r="H1049" s="257">
        <v>2</v>
      </c>
      <c r="I1049" s="258"/>
      <c r="J1049" s="259">
        <f t="shared" ref="J1049:J1054" si="60">ROUND(I1049*H1049,2)</f>
        <v>0</v>
      </c>
      <c r="K1049" s="260"/>
      <c r="L1049" s="261"/>
      <c r="M1049" s="262" t="s">
        <v>1</v>
      </c>
      <c r="N1049" s="263" t="s">
        <v>42</v>
      </c>
      <c r="O1049" s="72"/>
      <c r="P1049" s="215">
        <f t="shared" ref="P1049:P1054" si="61">O1049*H1049</f>
        <v>0</v>
      </c>
      <c r="Q1049" s="215">
        <v>0</v>
      </c>
      <c r="R1049" s="215">
        <f t="shared" ref="R1049:R1054" si="62">Q1049*H1049</f>
        <v>0</v>
      </c>
      <c r="S1049" s="215">
        <v>0</v>
      </c>
      <c r="T1049" s="216">
        <f t="shared" ref="T1049:T1054" si="63">S1049*H1049</f>
        <v>0</v>
      </c>
      <c r="U1049" s="35"/>
      <c r="V1049" s="35"/>
      <c r="W1049" s="35"/>
      <c r="X1049" s="35"/>
      <c r="Y1049" s="35"/>
      <c r="Z1049" s="35"/>
      <c r="AA1049" s="35"/>
      <c r="AB1049" s="35"/>
      <c r="AC1049" s="35"/>
      <c r="AD1049" s="35"/>
      <c r="AE1049" s="35"/>
      <c r="AR1049" s="217" t="s">
        <v>426</v>
      </c>
      <c r="AT1049" s="217" t="s">
        <v>585</v>
      </c>
      <c r="AU1049" s="217" t="s">
        <v>88</v>
      </c>
      <c r="AY1049" s="18" t="s">
        <v>201</v>
      </c>
      <c r="BE1049" s="218">
        <f t="shared" ref="BE1049:BE1054" si="64">IF(N1049="základná",J1049,0)</f>
        <v>0</v>
      </c>
      <c r="BF1049" s="218">
        <f t="shared" ref="BF1049:BF1054" si="65">IF(N1049="znížená",J1049,0)</f>
        <v>0</v>
      </c>
      <c r="BG1049" s="218">
        <f t="shared" ref="BG1049:BG1054" si="66">IF(N1049="zákl. prenesená",J1049,0)</f>
        <v>0</v>
      </c>
      <c r="BH1049" s="218">
        <f t="shared" ref="BH1049:BH1054" si="67">IF(N1049="zníž. prenesená",J1049,0)</f>
        <v>0</v>
      </c>
      <c r="BI1049" s="218">
        <f t="shared" ref="BI1049:BI1054" si="68">IF(N1049="nulová",J1049,0)</f>
        <v>0</v>
      </c>
      <c r="BJ1049" s="18" t="s">
        <v>88</v>
      </c>
      <c r="BK1049" s="218">
        <f t="shared" ref="BK1049:BK1054" si="69">ROUND(I1049*H1049,2)</f>
        <v>0</v>
      </c>
      <c r="BL1049" s="18" t="s">
        <v>308</v>
      </c>
      <c r="BM1049" s="217" t="s">
        <v>1569</v>
      </c>
    </row>
    <row r="1050" spans="1:65" s="2" customFormat="1" ht="42.75" customHeight="1">
      <c r="A1050" s="35"/>
      <c r="B1050" s="36"/>
      <c r="C1050" s="205" t="s">
        <v>1570</v>
      </c>
      <c r="D1050" s="205" t="s">
        <v>203</v>
      </c>
      <c r="E1050" s="206" t="s">
        <v>1571</v>
      </c>
      <c r="F1050" s="207" t="s">
        <v>1572</v>
      </c>
      <c r="G1050" s="208" t="s">
        <v>618</v>
      </c>
      <c r="H1050" s="209">
        <v>6.05</v>
      </c>
      <c r="I1050" s="210"/>
      <c r="J1050" s="211">
        <f t="shared" si="60"/>
        <v>0</v>
      </c>
      <c r="K1050" s="212"/>
      <c r="L1050" s="40"/>
      <c r="M1050" s="213" t="s">
        <v>1</v>
      </c>
      <c r="N1050" s="214" t="s">
        <v>42</v>
      </c>
      <c r="O1050" s="72"/>
      <c r="P1050" s="215">
        <f t="shared" si="61"/>
        <v>0</v>
      </c>
      <c r="Q1050" s="215">
        <v>1.72E-3</v>
      </c>
      <c r="R1050" s="215">
        <f t="shared" si="62"/>
        <v>1.0405999999999999E-2</v>
      </c>
      <c r="S1050" s="215">
        <v>0</v>
      </c>
      <c r="T1050" s="216">
        <f t="shared" si="63"/>
        <v>0</v>
      </c>
      <c r="U1050" s="35"/>
      <c r="V1050" s="35"/>
      <c r="W1050" s="35"/>
      <c r="X1050" s="35"/>
      <c r="Y1050" s="35"/>
      <c r="Z1050" s="35"/>
      <c r="AA1050" s="35"/>
      <c r="AB1050" s="35"/>
      <c r="AC1050" s="35"/>
      <c r="AD1050" s="35"/>
      <c r="AE1050" s="35"/>
      <c r="AR1050" s="217" t="s">
        <v>308</v>
      </c>
      <c r="AT1050" s="217" t="s">
        <v>203</v>
      </c>
      <c r="AU1050" s="217" t="s">
        <v>88</v>
      </c>
      <c r="AY1050" s="18" t="s">
        <v>201</v>
      </c>
      <c r="BE1050" s="218">
        <f t="shared" si="64"/>
        <v>0</v>
      </c>
      <c r="BF1050" s="218">
        <f t="shared" si="65"/>
        <v>0</v>
      </c>
      <c r="BG1050" s="218">
        <f t="shared" si="66"/>
        <v>0</v>
      </c>
      <c r="BH1050" s="218">
        <f t="shared" si="67"/>
        <v>0</v>
      </c>
      <c r="BI1050" s="218">
        <f t="shared" si="68"/>
        <v>0</v>
      </c>
      <c r="BJ1050" s="18" t="s">
        <v>88</v>
      </c>
      <c r="BK1050" s="218">
        <f t="shared" si="69"/>
        <v>0</v>
      </c>
      <c r="BL1050" s="18" t="s">
        <v>308</v>
      </c>
      <c r="BM1050" s="217" t="s">
        <v>1573</v>
      </c>
    </row>
    <row r="1051" spans="1:65" s="2" customFormat="1" ht="54.75" customHeight="1">
      <c r="A1051" s="35"/>
      <c r="B1051" s="36"/>
      <c r="C1051" s="253" t="s">
        <v>1574</v>
      </c>
      <c r="D1051" s="253" t="s">
        <v>585</v>
      </c>
      <c r="E1051" s="254" t="s">
        <v>1575</v>
      </c>
      <c r="F1051" s="255" t="s">
        <v>1576</v>
      </c>
      <c r="G1051" s="256" t="s">
        <v>366</v>
      </c>
      <c r="H1051" s="257">
        <v>1</v>
      </c>
      <c r="I1051" s="258"/>
      <c r="J1051" s="259">
        <f t="shared" si="60"/>
        <v>0</v>
      </c>
      <c r="K1051" s="260"/>
      <c r="L1051" s="261"/>
      <c r="M1051" s="262" t="s">
        <v>1</v>
      </c>
      <c r="N1051" s="263" t="s">
        <v>42</v>
      </c>
      <c r="O1051" s="72"/>
      <c r="P1051" s="215">
        <f t="shared" si="61"/>
        <v>0</v>
      </c>
      <c r="Q1051" s="215">
        <v>9.0999999999999998E-2</v>
      </c>
      <c r="R1051" s="215">
        <f t="shared" si="62"/>
        <v>9.0999999999999998E-2</v>
      </c>
      <c r="S1051" s="215">
        <v>0</v>
      </c>
      <c r="T1051" s="216">
        <f t="shared" si="63"/>
        <v>0</v>
      </c>
      <c r="U1051" s="35"/>
      <c r="V1051" s="35"/>
      <c r="W1051" s="35"/>
      <c r="X1051" s="35"/>
      <c r="Y1051" s="35"/>
      <c r="Z1051" s="35"/>
      <c r="AA1051" s="35"/>
      <c r="AB1051" s="35"/>
      <c r="AC1051" s="35"/>
      <c r="AD1051" s="35"/>
      <c r="AE1051" s="35"/>
      <c r="AR1051" s="217" t="s">
        <v>426</v>
      </c>
      <c r="AT1051" s="217" t="s">
        <v>585</v>
      </c>
      <c r="AU1051" s="217" t="s">
        <v>88</v>
      </c>
      <c r="AY1051" s="18" t="s">
        <v>201</v>
      </c>
      <c r="BE1051" s="218">
        <f t="shared" si="64"/>
        <v>0</v>
      </c>
      <c r="BF1051" s="218">
        <f t="shared" si="65"/>
        <v>0</v>
      </c>
      <c r="BG1051" s="218">
        <f t="shared" si="66"/>
        <v>0</v>
      </c>
      <c r="BH1051" s="218">
        <f t="shared" si="67"/>
        <v>0</v>
      </c>
      <c r="BI1051" s="218">
        <f t="shared" si="68"/>
        <v>0</v>
      </c>
      <c r="BJ1051" s="18" t="s">
        <v>88</v>
      </c>
      <c r="BK1051" s="218">
        <f t="shared" si="69"/>
        <v>0</v>
      </c>
      <c r="BL1051" s="18" t="s">
        <v>308</v>
      </c>
      <c r="BM1051" s="217" t="s">
        <v>1577</v>
      </c>
    </row>
    <row r="1052" spans="1:65" s="2" customFormat="1" ht="16.5" customHeight="1">
      <c r="A1052" s="35"/>
      <c r="B1052" s="36"/>
      <c r="C1052" s="205" t="s">
        <v>1578</v>
      </c>
      <c r="D1052" s="205" t="s">
        <v>203</v>
      </c>
      <c r="E1052" s="206" t="s">
        <v>1579</v>
      </c>
      <c r="F1052" s="207" t="s">
        <v>1580</v>
      </c>
      <c r="G1052" s="208" t="s">
        <v>618</v>
      </c>
      <c r="H1052" s="209">
        <v>3</v>
      </c>
      <c r="I1052" s="210"/>
      <c r="J1052" s="211">
        <f t="shared" si="60"/>
        <v>0</v>
      </c>
      <c r="K1052" s="212"/>
      <c r="L1052" s="40"/>
      <c r="M1052" s="213" t="s">
        <v>1</v>
      </c>
      <c r="N1052" s="214" t="s">
        <v>42</v>
      </c>
      <c r="O1052" s="72"/>
      <c r="P1052" s="215">
        <f t="shared" si="61"/>
        <v>0</v>
      </c>
      <c r="Q1052" s="215">
        <v>1.72E-3</v>
      </c>
      <c r="R1052" s="215">
        <f t="shared" si="62"/>
        <v>5.1599999999999997E-3</v>
      </c>
      <c r="S1052" s="215">
        <v>0</v>
      </c>
      <c r="T1052" s="216">
        <f t="shared" si="63"/>
        <v>0</v>
      </c>
      <c r="U1052" s="35"/>
      <c r="V1052" s="35"/>
      <c r="W1052" s="35"/>
      <c r="X1052" s="35"/>
      <c r="Y1052" s="35"/>
      <c r="Z1052" s="35"/>
      <c r="AA1052" s="35"/>
      <c r="AB1052" s="35"/>
      <c r="AC1052" s="35"/>
      <c r="AD1052" s="35"/>
      <c r="AE1052" s="35"/>
      <c r="AR1052" s="217" t="s">
        <v>308</v>
      </c>
      <c r="AT1052" s="217" t="s">
        <v>203</v>
      </c>
      <c r="AU1052" s="217" t="s">
        <v>88</v>
      </c>
      <c r="AY1052" s="18" t="s">
        <v>201</v>
      </c>
      <c r="BE1052" s="218">
        <f t="shared" si="64"/>
        <v>0</v>
      </c>
      <c r="BF1052" s="218">
        <f t="shared" si="65"/>
        <v>0</v>
      </c>
      <c r="BG1052" s="218">
        <f t="shared" si="66"/>
        <v>0</v>
      </c>
      <c r="BH1052" s="218">
        <f t="shared" si="67"/>
        <v>0</v>
      </c>
      <c r="BI1052" s="218">
        <f t="shared" si="68"/>
        <v>0</v>
      </c>
      <c r="BJ1052" s="18" t="s">
        <v>88</v>
      </c>
      <c r="BK1052" s="218">
        <f t="shared" si="69"/>
        <v>0</v>
      </c>
      <c r="BL1052" s="18" t="s">
        <v>308</v>
      </c>
      <c r="BM1052" s="217" t="s">
        <v>1581</v>
      </c>
    </row>
    <row r="1053" spans="1:65" s="2" customFormat="1" ht="16.5" customHeight="1">
      <c r="A1053" s="35"/>
      <c r="B1053" s="36"/>
      <c r="C1053" s="253" t="s">
        <v>1582</v>
      </c>
      <c r="D1053" s="253" t="s">
        <v>585</v>
      </c>
      <c r="E1053" s="254" t="s">
        <v>1583</v>
      </c>
      <c r="F1053" s="255" t="s">
        <v>1584</v>
      </c>
      <c r="G1053" s="256" t="s">
        <v>618</v>
      </c>
      <c r="H1053" s="257">
        <v>3</v>
      </c>
      <c r="I1053" s="258"/>
      <c r="J1053" s="259">
        <f t="shared" si="60"/>
        <v>0</v>
      </c>
      <c r="K1053" s="260"/>
      <c r="L1053" s="261"/>
      <c r="M1053" s="262" t="s">
        <v>1</v>
      </c>
      <c r="N1053" s="263" t="s">
        <v>42</v>
      </c>
      <c r="O1053" s="72"/>
      <c r="P1053" s="215">
        <f t="shared" si="61"/>
        <v>0</v>
      </c>
      <c r="Q1053" s="215">
        <v>1.1999999999999999E-3</v>
      </c>
      <c r="R1053" s="215">
        <f t="shared" si="62"/>
        <v>3.5999999999999999E-3</v>
      </c>
      <c r="S1053" s="215">
        <v>0</v>
      </c>
      <c r="T1053" s="216">
        <f t="shared" si="63"/>
        <v>0</v>
      </c>
      <c r="U1053" s="35"/>
      <c r="V1053" s="35"/>
      <c r="W1053" s="35"/>
      <c r="X1053" s="35"/>
      <c r="Y1053" s="35"/>
      <c r="Z1053" s="35"/>
      <c r="AA1053" s="35"/>
      <c r="AB1053" s="35"/>
      <c r="AC1053" s="35"/>
      <c r="AD1053" s="35"/>
      <c r="AE1053" s="35"/>
      <c r="AR1053" s="217" t="s">
        <v>426</v>
      </c>
      <c r="AT1053" s="217" t="s">
        <v>585</v>
      </c>
      <c r="AU1053" s="217" t="s">
        <v>88</v>
      </c>
      <c r="AY1053" s="18" t="s">
        <v>201</v>
      </c>
      <c r="BE1053" s="218">
        <f t="shared" si="64"/>
        <v>0</v>
      </c>
      <c r="BF1053" s="218">
        <f t="shared" si="65"/>
        <v>0</v>
      </c>
      <c r="BG1053" s="218">
        <f t="shared" si="66"/>
        <v>0</v>
      </c>
      <c r="BH1053" s="218">
        <f t="shared" si="67"/>
        <v>0</v>
      </c>
      <c r="BI1053" s="218">
        <f t="shared" si="68"/>
        <v>0</v>
      </c>
      <c r="BJ1053" s="18" t="s">
        <v>88</v>
      </c>
      <c r="BK1053" s="218">
        <f t="shared" si="69"/>
        <v>0</v>
      </c>
      <c r="BL1053" s="18" t="s">
        <v>308</v>
      </c>
      <c r="BM1053" s="217" t="s">
        <v>1585</v>
      </c>
    </row>
    <row r="1054" spans="1:65" s="2" customFormat="1" ht="26.25" customHeight="1">
      <c r="A1054" s="35"/>
      <c r="B1054" s="36"/>
      <c r="C1054" s="205" t="s">
        <v>1586</v>
      </c>
      <c r="D1054" s="205" t="s">
        <v>203</v>
      </c>
      <c r="E1054" s="206" t="s">
        <v>1587</v>
      </c>
      <c r="F1054" s="207" t="s">
        <v>1588</v>
      </c>
      <c r="G1054" s="208" t="s">
        <v>276</v>
      </c>
      <c r="H1054" s="209">
        <v>28</v>
      </c>
      <c r="I1054" s="210"/>
      <c r="J1054" s="211">
        <f t="shared" si="60"/>
        <v>0</v>
      </c>
      <c r="K1054" s="212"/>
      <c r="L1054" s="40"/>
      <c r="M1054" s="213" t="s">
        <v>1</v>
      </c>
      <c r="N1054" s="214" t="s">
        <v>42</v>
      </c>
      <c r="O1054" s="72"/>
      <c r="P1054" s="215">
        <f t="shared" si="61"/>
        <v>0</v>
      </c>
      <c r="Q1054" s="215">
        <v>1.2E-4</v>
      </c>
      <c r="R1054" s="215">
        <f t="shared" si="62"/>
        <v>3.3600000000000001E-3</v>
      </c>
      <c r="S1054" s="215">
        <v>0</v>
      </c>
      <c r="T1054" s="216">
        <f t="shared" si="63"/>
        <v>0</v>
      </c>
      <c r="U1054" s="35"/>
      <c r="V1054" s="35"/>
      <c r="W1054" s="35"/>
      <c r="X1054" s="35"/>
      <c r="Y1054" s="35"/>
      <c r="Z1054" s="35"/>
      <c r="AA1054" s="35"/>
      <c r="AB1054" s="35"/>
      <c r="AC1054" s="35"/>
      <c r="AD1054" s="35"/>
      <c r="AE1054" s="35"/>
      <c r="AR1054" s="217" t="s">
        <v>308</v>
      </c>
      <c r="AT1054" s="217" t="s">
        <v>203</v>
      </c>
      <c r="AU1054" s="217" t="s">
        <v>88</v>
      </c>
      <c r="AY1054" s="18" t="s">
        <v>201</v>
      </c>
      <c r="BE1054" s="218">
        <f t="shared" si="64"/>
        <v>0</v>
      </c>
      <c r="BF1054" s="218">
        <f t="shared" si="65"/>
        <v>0</v>
      </c>
      <c r="BG1054" s="218">
        <f t="shared" si="66"/>
        <v>0</v>
      </c>
      <c r="BH1054" s="218">
        <f t="shared" si="67"/>
        <v>0</v>
      </c>
      <c r="BI1054" s="218">
        <f t="shared" si="68"/>
        <v>0</v>
      </c>
      <c r="BJ1054" s="18" t="s">
        <v>88</v>
      </c>
      <c r="BK1054" s="218">
        <f t="shared" si="69"/>
        <v>0</v>
      </c>
      <c r="BL1054" s="18" t="s">
        <v>308</v>
      </c>
      <c r="BM1054" s="217" t="s">
        <v>1589</v>
      </c>
    </row>
    <row r="1055" spans="1:65" s="13" customFormat="1">
      <c r="B1055" s="219"/>
      <c r="C1055" s="220"/>
      <c r="D1055" s="221" t="s">
        <v>209</v>
      </c>
      <c r="E1055" s="222" t="s">
        <v>1</v>
      </c>
      <c r="F1055" s="223" t="s">
        <v>1590</v>
      </c>
      <c r="G1055" s="220"/>
      <c r="H1055" s="224">
        <v>26.85</v>
      </c>
      <c r="I1055" s="225"/>
      <c r="J1055" s="220"/>
      <c r="K1055" s="220"/>
      <c r="L1055" s="226"/>
      <c r="M1055" s="227"/>
      <c r="N1055" s="228"/>
      <c r="O1055" s="228"/>
      <c r="P1055" s="228"/>
      <c r="Q1055" s="228"/>
      <c r="R1055" s="228"/>
      <c r="S1055" s="228"/>
      <c r="T1055" s="229"/>
      <c r="AT1055" s="230" t="s">
        <v>209</v>
      </c>
      <c r="AU1055" s="230" t="s">
        <v>88</v>
      </c>
      <c r="AV1055" s="13" t="s">
        <v>88</v>
      </c>
      <c r="AW1055" s="13" t="s">
        <v>31</v>
      </c>
      <c r="AX1055" s="13" t="s">
        <v>76</v>
      </c>
      <c r="AY1055" s="230" t="s">
        <v>201</v>
      </c>
    </row>
    <row r="1056" spans="1:65" s="13" customFormat="1">
      <c r="B1056" s="219"/>
      <c r="C1056" s="220"/>
      <c r="D1056" s="221" t="s">
        <v>209</v>
      </c>
      <c r="E1056" s="222" t="s">
        <v>1</v>
      </c>
      <c r="F1056" s="223" t="s">
        <v>1591</v>
      </c>
      <c r="G1056" s="220"/>
      <c r="H1056" s="224">
        <v>0.72</v>
      </c>
      <c r="I1056" s="225"/>
      <c r="J1056" s="220"/>
      <c r="K1056" s="220"/>
      <c r="L1056" s="226"/>
      <c r="M1056" s="227"/>
      <c r="N1056" s="228"/>
      <c r="O1056" s="228"/>
      <c r="P1056" s="228"/>
      <c r="Q1056" s="228"/>
      <c r="R1056" s="228"/>
      <c r="S1056" s="228"/>
      <c r="T1056" s="229"/>
      <c r="AT1056" s="230" t="s">
        <v>209</v>
      </c>
      <c r="AU1056" s="230" t="s">
        <v>88</v>
      </c>
      <c r="AV1056" s="13" t="s">
        <v>88</v>
      </c>
      <c r="AW1056" s="13" t="s">
        <v>31</v>
      </c>
      <c r="AX1056" s="13" t="s">
        <v>76</v>
      </c>
      <c r="AY1056" s="230" t="s">
        <v>201</v>
      </c>
    </row>
    <row r="1057" spans="1:65" s="15" customFormat="1">
      <c r="B1057" s="242"/>
      <c r="C1057" s="243"/>
      <c r="D1057" s="221" t="s">
        <v>209</v>
      </c>
      <c r="E1057" s="244" t="s">
        <v>1</v>
      </c>
      <c r="F1057" s="245" t="s">
        <v>240</v>
      </c>
      <c r="G1057" s="243"/>
      <c r="H1057" s="246">
        <v>27.57</v>
      </c>
      <c r="I1057" s="247"/>
      <c r="J1057" s="243"/>
      <c r="K1057" s="243"/>
      <c r="L1057" s="248"/>
      <c r="M1057" s="249"/>
      <c r="N1057" s="250"/>
      <c r="O1057" s="250"/>
      <c r="P1057" s="250"/>
      <c r="Q1057" s="250"/>
      <c r="R1057" s="250"/>
      <c r="S1057" s="250"/>
      <c r="T1057" s="251"/>
      <c r="AT1057" s="252" t="s">
        <v>209</v>
      </c>
      <c r="AU1057" s="252" t="s">
        <v>88</v>
      </c>
      <c r="AV1057" s="15" t="s">
        <v>219</v>
      </c>
      <c r="AW1057" s="15" t="s">
        <v>31</v>
      </c>
      <c r="AX1057" s="15" t="s">
        <v>76</v>
      </c>
      <c r="AY1057" s="252" t="s">
        <v>201</v>
      </c>
    </row>
    <row r="1058" spans="1:65" s="13" customFormat="1">
      <c r="B1058" s="219"/>
      <c r="C1058" s="220"/>
      <c r="D1058" s="221" t="s">
        <v>209</v>
      </c>
      <c r="E1058" s="222" t="s">
        <v>1</v>
      </c>
      <c r="F1058" s="223" t="s">
        <v>1592</v>
      </c>
      <c r="G1058" s="220"/>
      <c r="H1058" s="224">
        <v>0.43</v>
      </c>
      <c r="I1058" s="225"/>
      <c r="J1058" s="220"/>
      <c r="K1058" s="220"/>
      <c r="L1058" s="226"/>
      <c r="M1058" s="227"/>
      <c r="N1058" s="228"/>
      <c r="O1058" s="228"/>
      <c r="P1058" s="228"/>
      <c r="Q1058" s="228"/>
      <c r="R1058" s="228"/>
      <c r="S1058" s="228"/>
      <c r="T1058" s="229"/>
      <c r="AT1058" s="230" t="s">
        <v>209</v>
      </c>
      <c r="AU1058" s="230" t="s">
        <v>88</v>
      </c>
      <c r="AV1058" s="13" t="s">
        <v>88</v>
      </c>
      <c r="AW1058" s="13" t="s">
        <v>31</v>
      </c>
      <c r="AX1058" s="13" t="s">
        <v>76</v>
      </c>
      <c r="AY1058" s="230" t="s">
        <v>201</v>
      </c>
    </row>
    <row r="1059" spans="1:65" s="14" customFormat="1">
      <c r="B1059" s="231"/>
      <c r="C1059" s="232"/>
      <c r="D1059" s="221" t="s">
        <v>209</v>
      </c>
      <c r="E1059" s="233" t="s">
        <v>1</v>
      </c>
      <c r="F1059" s="234" t="s">
        <v>1593</v>
      </c>
      <c r="G1059" s="232"/>
      <c r="H1059" s="235">
        <v>28</v>
      </c>
      <c r="I1059" s="236"/>
      <c r="J1059" s="232"/>
      <c r="K1059" s="232"/>
      <c r="L1059" s="237"/>
      <c r="M1059" s="238"/>
      <c r="N1059" s="239"/>
      <c r="O1059" s="239"/>
      <c r="P1059" s="239"/>
      <c r="Q1059" s="239"/>
      <c r="R1059" s="239"/>
      <c r="S1059" s="239"/>
      <c r="T1059" s="240"/>
      <c r="AT1059" s="241" t="s">
        <v>209</v>
      </c>
      <c r="AU1059" s="241" t="s">
        <v>88</v>
      </c>
      <c r="AV1059" s="14" t="s">
        <v>207</v>
      </c>
      <c r="AW1059" s="14" t="s">
        <v>31</v>
      </c>
      <c r="AX1059" s="14" t="s">
        <v>83</v>
      </c>
      <c r="AY1059" s="241" t="s">
        <v>201</v>
      </c>
    </row>
    <row r="1060" spans="1:65" s="2" customFormat="1" ht="16.5" customHeight="1">
      <c r="A1060" s="35"/>
      <c r="B1060" s="36"/>
      <c r="C1060" s="253" t="s">
        <v>1594</v>
      </c>
      <c r="D1060" s="253" t="s">
        <v>585</v>
      </c>
      <c r="E1060" s="254" t="s">
        <v>1595</v>
      </c>
      <c r="F1060" s="255" t="s">
        <v>1596</v>
      </c>
      <c r="G1060" s="256" t="s">
        <v>276</v>
      </c>
      <c r="H1060" s="257">
        <v>29.4</v>
      </c>
      <c r="I1060" s="258"/>
      <c r="J1060" s="259">
        <f>ROUND(I1060*H1060,2)</f>
        <v>0</v>
      </c>
      <c r="K1060" s="260"/>
      <c r="L1060" s="261"/>
      <c r="M1060" s="262" t="s">
        <v>1</v>
      </c>
      <c r="N1060" s="263" t="s">
        <v>42</v>
      </c>
      <c r="O1060" s="72"/>
      <c r="P1060" s="215">
        <f>O1060*H1060</f>
        <v>0</v>
      </c>
      <c r="Q1060" s="215">
        <v>7.26E-3</v>
      </c>
      <c r="R1060" s="215">
        <f>Q1060*H1060</f>
        <v>0.21344399999999999</v>
      </c>
      <c r="S1060" s="215">
        <v>0</v>
      </c>
      <c r="T1060" s="216">
        <f>S1060*H1060</f>
        <v>0</v>
      </c>
      <c r="U1060" s="35"/>
      <c r="V1060" s="35"/>
      <c r="W1060" s="35"/>
      <c r="X1060" s="35"/>
      <c r="Y1060" s="35"/>
      <c r="Z1060" s="35"/>
      <c r="AA1060" s="35"/>
      <c r="AB1060" s="35"/>
      <c r="AC1060" s="35"/>
      <c r="AD1060" s="35"/>
      <c r="AE1060" s="35"/>
      <c r="AR1060" s="217" t="s">
        <v>426</v>
      </c>
      <c r="AT1060" s="217" t="s">
        <v>585</v>
      </c>
      <c r="AU1060" s="217" t="s">
        <v>88</v>
      </c>
      <c r="AY1060" s="18" t="s">
        <v>201</v>
      </c>
      <c r="BE1060" s="218">
        <f>IF(N1060="základná",J1060,0)</f>
        <v>0</v>
      </c>
      <c r="BF1060" s="218">
        <f>IF(N1060="znížená",J1060,0)</f>
        <v>0</v>
      </c>
      <c r="BG1060" s="218">
        <f>IF(N1060="zákl. prenesená",J1060,0)</f>
        <v>0</v>
      </c>
      <c r="BH1060" s="218">
        <f>IF(N1060="zníž. prenesená",J1060,0)</f>
        <v>0</v>
      </c>
      <c r="BI1060" s="218">
        <f>IF(N1060="nulová",J1060,0)</f>
        <v>0</v>
      </c>
      <c r="BJ1060" s="18" t="s">
        <v>88</v>
      </c>
      <c r="BK1060" s="218">
        <f>ROUND(I1060*H1060,2)</f>
        <v>0</v>
      </c>
      <c r="BL1060" s="18" t="s">
        <v>308</v>
      </c>
      <c r="BM1060" s="217" t="s">
        <v>1597</v>
      </c>
    </row>
    <row r="1061" spans="1:65" s="13" customFormat="1">
      <c r="B1061" s="219"/>
      <c r="C1061" s="220"/>
      <c r="D1061" s="221" t="s">
        <v>209</v>
      </c>
      <c r="E1061" s="222" t="s">
        <v>1</v>
      </c>
      <c r="F1061" s="223" t="s">
        <v>1598</v>
      </c>
      <c r="G1061" s="220"/>
      <c r="H1061" s="224">
        <v>29.4</v>
      </c>
      <c r="I1061" s="225"/>
      <c r="J1061" s="220"/>
      <c r="K1061" s="220"/>
      <c r="L1061" s="226"/>
      <c r="M1061" s="227"/>
      <c r="N1061" s="228"/>
      <c r="O1061" s="228"/>
      <c r="P1061" s="228"/>
      <c r="Q1061" s="228"/>
      <c r="R1061" s="228"/>
      <c r="S1061" s="228"/>
      <c r="T1061" s="229"/>
      <c r="AT1061" s="230" t="s">
        <v>209</v>
      </c>
      <c r="AU1061" s="230" t="s">
        <v>88</v>
      </c>
      <c r="AV1061" s="13" t="s">
        <v>88</v>
      </c>
      <c r="AW1061" s="13" t="s">
        <v>31</v>
      </c>
      <c r="AX1061" s="13" t="s">
        <v>83</v>
      </c>
      <c r="AY1061" s="230" t="s">
        <v>201</v>
      </c>
    </row>
    <row r="1062" spans="1:65" s="2" customFormat="1" ht="27.75" customHeight="1">
      <c r="A1062" s="35"/>
      <c r="B1062" s="36"/>
      <c r="C1062" s="205" t="s">
        <v>1599</v>
      </c>
      <c r="D1062" s="205" t="s">
        <v>203</v>
      </c>
      <c r="E1062" s="206" t="s">
        <v>1600</v>
      </c>
      <c r="F1062" s="207" t="s">
        <v>1601</v>
      </c>
      <c r="G1062" s="208" t="s">
        <v>276</v>
      </c>
      <c r="H1062" s="209">
        <v>63.3</v>
      </c>
      <c r="I1062" s="210"/>
      <c r="J1062" s="211">
        <f>ROUND(I1062*H1062,2)</f>
        <v>0</v>
      </c>
      <c r="K1062" s="212"/>
      <c r="L1062" s="40"/>
      <c r="M1062" s="213" t="s">
        <v>1</v>
      </c>
      <c r="N1062" s="214" t="s">
        <v>42</v>
      </c>
      <c r="O1062" s="72"/>
      <c r="P1062" s="215">
        <f>O1062*H1062</f>
        <v>0</v>
      </c>
      <c r="Q1062" s="215">
        <v>1E-4</v>
      </c>
      <c r="R1062" s="215">
        <f>Q1062*H1062</f>
        <v>6.3299999999999997E-3</v>
      </c>
      <c r="S1062" s="215">
        <v>0</v>
      </c>
      <c r="T1062" s="216">
        <f>S1062*H1062</f>
        <v>0</v>
      </c>
      <c r="U1062" s="35"/>
      <c r="V1062" s="35"/>
      <c r="W1062" s="35"/>
      <c r="X1062" s="35"/>
      <c r="Y1062" s="35"/>
      <c r="Z1062" s="35"/>
      <c r="AA1062" s="35"/>
      <c r="AB1062" s="35"/>
      <c r="AC1062" s="35"/>
      <c r="AD1062" s="35"/>
      <c r="AE1062" s="35"/>
      <c r="AR1062" s="217" t="s">
        <v>308</v>
      </c>
      <c r="AT1062" s="217" t="s">
        <v>203</v>
      </c>
      <c r="AU1062" s="217" t="s">
        <v>88</v>
      </c>
      <c r="AY1062" s="18" t="s">
        <v>201</v>
      </c>
      <c r="BE1062" s="218">
        <f>IF(N1062="základná",J1062,0)</f>
        <v>0</v>
      </c>
      <c r="BF1062" s="218">
        <f>IF(N1062="znížená",J1062,0)</f>
        <v>0</v>
      </c>
      <c r="BG1062" s="218">
        <f>IF(N1062="zákl. prenesená",J1062,0)</f>
        <v>0</v>
      </c>
      <c r="BH1062" s="218">
        <f>IF(N1062="zníž. prenesená",J1062,0)</f>
        <v>0</v>
      </c>
      <c r="BI1062" s="218">
        <f>IF(N1062="nulová",J1062,0)</f>
        <v>0</v>
      </c>
      <c r="BJ1062" s="18" t="s">
        <v>88</v>
      </c>
      <c r="BK1062" s="218">
        <f>ROUND(I1062*H1062,2)</f>
        <v>0</v>
      </c>
      <c r="BL1062" s="18" t="s">
        <v>308</v>
      </c>
      <c r="BM1062" s="217" t="s">
        <v>1602</v>
      </c>
    </row>
    <row r="1063" spans="1:65" s="13" customFormat="1">
      <c r="B1063" s="219"/>
      <c r="C1063" s="220"/>
      <c r="D1063" s="221" t="s">
        <v>209</v>
      </c>
      <c r="E1063" s="222" t="s">
        <v>1</v>
      </c>
      <c r="F1063" s="223" t="s">
        <v>1603</v>
      </c>
      <c r="G1063" s="220"/>
      <c r="H1063" s="224">
        <v>63.3</v>
      </c>
      <c r="I1063" s="225"/>
      <c r="J1063" s="220"/>
      <c r="K1063" s="220"/>
      <c r="L1063" s="226"/>
      <c r="M1063" s="227"/>
      <c r="N1063" s="228"/>
      <c r="O1063" s="228"/>
      <c r="P1063" s="228"/>
      <c r="Q1063" s="228"/>
      <c r="R1063" s="228"/>
      <c r="S1063" s="228"/>
      <c r="T1063" s="229"/>
      <c r="AT1063" s="230" t="s">
        <v>209</v>
      </c>
      <c r="AU1063" s="230" t="s">
        <v>88</v>
      </c>
      <c r="AV1063" s="13" t="s">
        <v>88</v>
      </c>
      <c r="AW1063" s="13" t="s">
        <v>31</v>
      </c>
      <c r="AX1063" s="13" t="s">
        <v>83</v>
      </c>
      <c r="AY1063" s="230" t="s">
        <v>201</v>
      </c>
    </row>
    <row r="1064" spans="1:65" s="2" customFormat="1" ht="29.25" customHeight="1">
      <c r="A1064" s="35"/>
      <c r="B1064" s="36"/>
      <c r="C1064" s="253" t="s">
        <v>1604</v>
      </c>
      <c r="D1064" s="253" t="s">
        <v>585</v>
      </c>
      <c r="E1064" s="254" t="s">
        <v>1605</v>
      </c>
      <c r="F1064" s="255" t="s">
        <v>1606</v>
      </c>
      <c r="G1064" s="256" t="s">
        <v>276</v>
      </c>
      <c r="H1064" s="257">
        <v>63.3</v>
      </c>
      <c r="I1064" s="258"/>
      <c r="J1064" s="259">
        <f>ROUND(I1064*H1064,2)</f>
        <v>0</v>
      </c>
      <c r="K1064" s="260"/>
      <c r="L1064" s="261"/>
      <c r="M1064" s="262" t="s">
        <v>1</v>
      </c>
      <c r="N1064" s="263" t="s">
        <v>42</v>
      </c>
      <c r="O1064" s="72"/>
      <c r="P1064" s="215">
        <f>O1064*H1064</f>
        <v>0</v>
      </c>
      <c r="Q1064" s="215">
        <v>2E-3</v>
      </c>
      <c r="R1064" s="215">
        <f>Q1064*H1064</f>
        <v>0.12659999999999999</v>
      </c>
      <c r="S1064" s="215">
        <v>0</v>
      </c>
      <c r="T1064" s="216">
        <f>S1064*H1064</f>
        <v>0</v>
      </c>
      <c r="U1064" s="35"/>
      <c r="V1064" s="35"/>
      <c r="W1064" s="35"/>
      <c r="X1064" s="35"/>
      <c r="Y1064" s="35"/>
      <c r="Z1064" s="35"/>
      <c r="AA1064" s="35"/>
      <c r="AB1064" s="35"/>
      <c r="AC1064" s="35"/>
      <c r="AD1064" s="35"/>
      <c r="AE1064" s="35"/>
      <c r="AR1064" s="217" t="s">
        <v>426</v>
      </c>
      <c r="AT1064" s="217" t="s">
        <v>585</v>
      </c>
      <c r="AU1064" s="217" t="s">
        <v>88</v>
      </c>
      <c r="AY1064" s="18" t="s">
        <v>201</v>
      </c>
      <c r="BE1064" s="218">
        <f>IF(N1064="základná",J1064,0)</f>
        <v>0</v>
      </c>
      <c r="BF1064" s="218">
        <f>IF(N1064="znížená",J1064,0)</f>
        <v>0</v>
      </c>
      <c r="BG1064" s="218">
        <f>IF(N1064="zákl. prenesená",J1064,0)</f>
        <v>0</v>
      </c>
      <c r="BH1064" s="218">
        <f>IF(N1064="zníž. prenesená",J1064,0)</f>
        <v>0</v>
      </c>
      <c r="BI1064" s="218">
        <f>IF(N1064="nulová",J1064,0)</f>
        <v>0</v>
      </c>
      <c r="BJ1064" s="18" t="s">
        <v>88</v>
      </c>
      <c r="BK1064" s="218">
        <f>ROUND(I1064*H1064,2)</f>
        <v>0</v>
      </c>
      <c r="BL1064" s="18" t="s">
        <v>308</v>
      </c>
      <c r="BM1064" s="217" t="s">
        <v>1607</v>
      </c>
    </row>
    <row r="1065" spans="1:65" s="2" customFormat="1" ht="16.5" customHeight="1">
      <c r="A1065" s="35"/>
      <c r="B1065" s="36"/>
      <c r="C1065" s="253" t="s">
        <v>1608</v>
      </c>
      <c r="D1065" s="253" t="s">
        <v>585</v>
      </c>
      <c r="E1065" s="254" t="s">
        <v>1609</v>
      </c>
      <c r="F1065" s="255" t="s">
        <v>1610</v>
      </c>
      <c r="G1065" s="256" t="s">
        <v>366</v>
      </c>
      <c r="H1065" s="257">
        <v>37</v>
      </c>
      <c r="I1065" s="258"/>
      <c r="J1065" s="259">
        <f>ROUND(I1065*H1065,2)</f>
        <v>0</v>
      </c>
      <c r="K1065" s="260"/>
      <c r="L1065" s="261"/>
      <c r="M1065" s="262" t="s">
        <v>1</v>
      </c>
      <c r="N1065" s="263" t="s">
        <v>42</v>
      </c>
      <c r="O1065" s="72"/>
      <c r="P1065" s="215">
        <f>O1065*H1065</f>
        <v>0</v>
      </c>
      <c r="Q1065" s="215">
        <v>1E-4</v>
      </c>
      <c r="R1065" s="215">
        <f>Q1065*H1065</f>
        <v>3.7000000000000002E-3</v>
      </c>
      <c r="S1065" s="215">
        <v>0</v>
      </c>
      <c r="T1065" s="216">
        <f>S1065*H1065</f>
        <v>0</v>
      </c>
      <c r="U1065" s="35"/>
      <c r="V1065" s="35"/>
      <c r="W1065" s="35"/>
      <c r="X1065" s="35"/>
      <c r="Y1065" s="35"/>
      <c r="Z1065" s="35"/>
      <c r="AA1065" s="35"/>
      <c r="AB1065" s="35"/>
      <c r="AC1065" s="35"/>
      <c r="AD1065" s="35"/>
      <c r="AE1065" s="35"/>
      <c r="AR1065" s="217" t="s">
        <v>426</v>
      </c>
      <c r="AT1065" s="217" t="s">
        <v>585</v>
      </c>
      <c r="AU1065" s="217" t="s">
        <v>88</v>
      </c>
      <c r="AY1065" s="18" t="s">
        <v>201</v>
      </c>
      <c r="BE1065" s="218">
        <f>IF(N1065="základná",J1065,0)</f>
        <v>0</v>
      </c>
      <c r="BF1065" s="218">
        <f>IF(N1065="znížená",J1065,0)</f>
        <v>0</v>
      </c>
      <c r="BG1065" s="218">
        <f>IF(N1065="zákl. prenesená",J1065,0)</f>
        <v>0</v>
      </c>
      <c r="BH1065" s="218">
        <f>IF(N1065="zníž. prenesená",J1065,0)</f>
        <v>0</v>
      </c>
      <c r="BI1065" s="218">
        <f>IF(N1065="nulová",J1065,0)</f>
        <v>0</v>
      </c>
      <c r="BJ1065" s="18" t="s">
        <v>88</v>
      </c>
      <c r="BK1065" s="218">
        <f>ROUND(I1065*H1065,2)</f>
        <v>0</v>
      </c>
      <c r="BL1065" s="18" t="s">
        <v>308</v>
      </c>
      <c r="BM1065" s="217" t="s">
        <v>1611</v>
      </c>
    </row>
    <row r="1066" spans="1:65" s="2" customFormat="1" ht="30" customHeight="1">
      <c r="A1066" s="35"/>
      <c r="B1066" s="36"/>
      <c r="C1066" s="205" t="s">
        <v>1612</v>
      </c>
      <c r="D1066" s="205" t="s">
        <v>203</v>
      </c>
      <c r="E1066" s="206" t="s">
        <v>1613</v>
      </c>
      <c r="F1066" s="207" t="s">
        <v>1614</v>
      </c>
      <c r="G1066" s="208" t="s">
        <v>1615</v>
      </c>
      <c r="H1066" s="209">
        <v>500</v>
      </c>
      <c r="I1066" s="210"/>
      <c r="J1066" s="211">
        <f>ROUND(I1066*H1066,2)</f>
        <v>0</v>
      </c>
      <c r="K1066" s="212"/>
      <c r="L1066" s="40"/>
      <c r="M1066" s="213" t="s">
        <v>1</v>
      </c>
      <c r="N1066" s="214" t="s">
        <v>42</v>
      </c>
      <c r="O1066" s="72"/>
      <c r="P1066" s="215">
        <f>O1066*H1066</f>
        <v>0</v>
      </c>
      <c r="Q1066" s="215">
        <v>6.0000000000000002E-5</v>
      </c>
      <c r="R1066" s="215">
        <f>Q1066*H1066</f>
        <v>3.0000000000000002E-2</v>
      </c>
      <c r="S1066" s="215">
        <v>0</v>
      </c>
      <c r="T1066" s="216">
        <f>S1066*H1066</f>
        <v>0</v>
      </c>
      <c r="U1066" s="35"/>
      <c r="V1066" s="35"/>
      <c r="W1066" s="35"/>
      <c r="X1066" s="35"/>
      <c r="Y1066" s="35"/>
      <c r="Z1066" s="35"/>
      <c r="AA1066" s="35"/>
      <c r="AB1066" s="35"/>
      <c r="AC1066" s="35"/>
      <c r="AD1066" s="35"/>
      <c r="AE1066" s="35"/>
      <c r="AR1066" s="217" t="s">
        <v>308</v>
      </c>
      <c r="AT1066" s="217" t="s">
        <v>203</v>
      </c>
      <c r="AU1066" s="217" t="s">
        <v>88</v>
      </c>
      <c r="AY1066" s="18" t="s">
        <v>201</v>
      </c>
      <c r="BE1066" s="218">
        <f>IF(N1066="základná",J1066,0)</f>
        <v>0</v>
      </c>
      <c r="BF1066" s="218">
        <f>IF(N1066="znížená",J1066,0)</f>
        <v>0</v>
      </c>
      <c r="BG1066" s="218">
        <f>IF(N1066="zákl. prenesená",J1066,0)</f>
        <v>0</v>
      </c>
      <c r="BH1066" s="218">
        <f>IF(N1066="zníž. prenesená",J1066,0)</f>
        <v>0</v>
      </c>
      <c r="BI1066" s="218">
        <f>IF(N1066="nulová",J1066,0)</f>
        <v>0</v>
      </c>
      <c r="BJ1066" s="18" t="s">
        <v>88</v>
      </c>
      <c r="BK1066" s="218">
        <f>ROUND(I1066*H1066,2)</f>
        <v>0</v>
      </c>
      <c r="BL1066" s="18" t="s">
        <v>308</v>
      </c>
      <c r="BM1066" s="217" t="s">
        <v>1616</v>
      </c>
    </row>
    <row r="1067" spans="1:65" s="2" customFormat="1" ht="41.25" customHeight="1">
      <c r="A1067" s="35"/>
      <c r="B1067" s="36"/>
      <c r="C1067" s="253" t="s">
        <v>1617</v>
      </c>
      <c r="D1067" s="253" t="s">
        <v>585</v>
      </c>
      <c r="E1067" s="254" t="s">
        <v>1618</v>
      </c>
      <c r="F1067" s="255" t="s">
        <v>1619</v>
      </c>
      <c r="G1067" s="256" t="s">
        <v>366</v>
      </c>
      <c r="H1067" s="257">
        <v>1</v>
      </c>
      <c r="I1067" s="258"/>
      <c r="J1067" s="259">
        <f>ROUND(I1067*H1067,2)</f>
        <v>0</v>
      </c>
      <c r="K1067" s="260"/>
      <c r="L1067" s="261"/>
      <c r="M1067" s="262" t="s">
        <v>1</v>
      </c>
      <c r="N1067" s="263" t="s">
        <v>42</v>
      </c>
      <c r="O1067" s="72"/>
      <c r="P1067" s="215">
        <f>O1067*H1067</f>
        <v>0</v>
      </c>
      <c r="Q1067" s="215">
        <v>0.5</v>
      </c>
      <c r="R1067" s="215">
        <f>Q1067*H1067</f>
        <v>0.5</v>
      </c>
      <c r="S1067" s="215">
        <v>0</v>
      </c>
      <c r="T1067" s="216">
        <f>S1067*H1067</f>
        <v>0</v>
      </c>
      <c r="U1067" s="35"/>
      <c r="V1067" s="35"/>
      <c r="W1067" s="35"/>
      <c r="X1067" s="35"/>
      <c r="Y1067" s="35"/>
      <c r="Z1067" s="35"/>
      <c r="AA1067" s="35"/>
      <c r="AB1067" s="35"/>
      <c r="AC1067" s="35"/>
      <c r="AD1067" s="35"/>
      <c r="AE1067" s="35"/>
      <c r="AR1067" s="217" t="s">
        <v>426</v>
      </c>
      <c r="AT1067" s="217" t="s">
        <v>585</v>
      </c>
      <c r="AU1067" s="217" t="s">
        <v>88</v>
      </c>
      <c r="AY1067" s="18" t="s">
        <v>201</v>
      </c>
      <c r="BE1067" s="218">
        <f>IF(N1067="základná",J1067,0)</f>
        <v>0</v>
      </c>
      <c r="BF1067" s="218">
        <f>IF(N1067="znížená",J1067,0)</f>
        <v>0</v>
      </c>
      <c r="BG1067" s="218">
        <f>IF(N1067="zákl. prenesená",J1067,0)</f>
        <v>0</v>
      </c>
      <c r="BH1067" s="218">
        <f>IF(N1067="zníž. prenesená",J1067,0)</f>
        <v>0</v>
      </c>
      <c r="BI1067" s="218">
        <f>IF(N1067="nulová",J1067,0)</f>
        <v>0</v>
      </c>
      <c r="BJ1067" s="18" t="s">
        <v>88</v>
      </c>
      <c r="BK1067" s="218">
        <f>ROUND(I1067*H1067,2)</f>
        <v>0</v>
      </c>
      <c r="BL1067" s="18" t="s">
        <v>308</v>
      </c>
      <c r="BM1067" s="217" t="s">
        <v>1620</v>
      </c>
    </row>
    <row r="1068" spans="1:65" s="2" customFormat="1" ht="28.5" customHeight="1">
      <c r="A1068" s="35"/>
      <c r="B1068" s="36"/>
      <c r="C1068" s="205" t="s">
        <v>1621</v>
      </c>
      <c r="D1068" s="205" t="s">
        <v>203</v>
      </c>
      <c r="E1068" s="206" t="s">
        <v>1622</v>
      </c>
      <c r="F1068" s="207" t="s">
        <v>1623</v>
      </c>
      <c r="G1068" s="208" t="s">
        <v>1615</v>
      </c>
      <c r="H1068" s="209">
        <v>980</v>
      </c>
      <c r="I1068" s="210"/>
      <c r="J1068" s="211">
        <f>ROUND(I1068*H1068,2)</f>
        <v>0</v>
      </c>
      <c r="K1068" s="212"/>
      <c r="L1068" s="40"/>
      <c r="M1068" s="213" t="s">
        <v>1</v>
      </c>
      <c r="N1068" s="214" t="s">
        <v>42</v>
      </c>
      <c r="O1068" s="72"/>
      <c r="P1068" s="215">
        <f>O1068*H1068</f>
        <v>0</v>
      </c>
      <c r="Q1068" s="215">
        <v>5.0000000000000002E-5</v>
      </c>
      <c r="R1068" s="215">
        <f>Q1068*H1068</f>
        <v>4.9000000000000002E-2</v>
      </c>
      <c r="S1068" s="215">
        <v>0</v>
      </c>
      <c r="T1068" s="216">
        <f>S1068*H1068</f>
        <v>0</v>
      </c>
      <c r="U1068" s="35"/>
      <c r="V1068" s="35"/>
      <c r="W1068" s="35"/>
      <c r="X1068" s="35"/>
      <c r="Y1068" s="35"/>
      <c r="Z1068" s="35"/>
      <c r="AA1068" s="35"/>
      <c r="AB1068" s="35"/>
      <c r="AC1068" s="35"/>
      <c r="AD1068" s="35"/>
      <c r="AE1068" s="35"/>
      <c r="AR1068" s="217" t="s">
        <v>308</v>
      </c>
      <c r="AT1068" s="217" t="s">
        <v>203</v>
      </c>
      <c r="AU1068" s="217" t="s">
        <v>88</v>
      </c>
      <c r="AY1068" s="18" t="s">
        <v>201</v>
      </c>
      <c r="BE1068" s="218">
        <f>IF(N1068="základná",J1068,0)</f>
        <v>0</v>
      </c>
      <c r="BF1068" s="218">
        <f>IF(N1068="znížená",J1068,0)</f>
        <v>0</v>
      </c>
      <c r="BG1068" s="218">
        <f>IF(N1068="zákl. prenesená",J1068,0)</f>
        <v>0</v>
      </c>
      <c r="BH1068" s="218">
        <f>IF(N1068="zníž. prenesená",J1068,0)</f>
        <v>0</v>
      </c>
      <c r="BI1068" s="218">
        <f>IF(N1068="nulová",J1068,0)</f>
        <v>0</v>
      </c>
      <c r="BJ1068" s="18" t="s">
        <v>88</v>
      </c>
      <c r="BK1068" s="218">
        <f>ROUND(I1068*H1068,2)</f>
        <v>0</v>
      </c>
      <c r="BL1068" s="18" t="s">
        <v>308</v>
      </c>
      <c r="BM1068" s="217" t="s">
        <v>1624</v>
      </c>
    </row>
    <row r="1069" spans="1:65" s="16" customFormat="1">
      <c r="B1069" s="264"/>
      <c r="C1069" s="265"/>
      <c r="D1069" s="221" t="s">
        <v>209</v>
      </c>
      <c r="E1069" s="266" t="s">
        <v>1</v>
      </c>
      <c r="F1069" s="267" t="s">
        <v>1625</v>
      </c>
      <c r="G1069" s="265"/>
      <c r="H1069" s="266" t="s">
        <v>1</v>
      </c>
      <c r="I1069" s="268"/>
      <c r="J1069" s="265"/>
      <c r="K1069" s="265"/>
      <c r="L1069" s="269"/>
      <c r="M1069" s="270"/>
      <c r="N1069" s="271"/>
      <c r="O1069" s="271"/>
      <c r="P1069" s="271"/>
      <c r="Q1069" s="271"/>
      <c r="R1069" s="271"/>
      <c r="S1069" s="271"/>
      <c r="T1069" s="272"/>
      <c r="AT1069" s="273" t="s">
        <v>209</v>
      </c>
      <c r="AU1069" s="273" t="s">
        <v>88</v>
      </c>
      <c r="AV1069" s="16" t="s">
        <v>83</v>
      </c>
      <c r="AW1069" s="16" t="s">
        <v>31</v>
      </c>
      <c r="AX1069" s="16" t="s">
        <v>76</v>
      </c>
      <c r="AY1069" s="273" t="s">
        <v>201</v>
      </c>
    </row>
    <row r="1070" spans="1:65" s="13" customFormat="1">
      <c r="B1070" s="219"/>
      <c r="C1070" s="220"/>
      <c r="D1070" s="221" t="s">
        <v>209</v>
      </c>
      <c r="E1070" s="222" t="s">
        <v>1</v>
      </c>
      <c r="F1070" s="223" t="s">
        <v>1626</v>
      </c>
      <c r="G1070" s="220"/>
      <c r="H1070" s="224">
        <v>606.96</v>
      </c>
      <c r="I1070" s="225"/>
      <c r="J1070" s="220"/>
      <c r="K1070" s="220"/>
      <c r="L1070" s="226"/>
      <c r="M1070" s="227"/>
      <c r="N1070" s="228"/>
      <c r="O1070" s="228"/>
      <c r="P1070" s="228"/>
      <c r="Q1070" s="228"/>
      <c r="R1070" s="228"/>
      <c r="S1070" s="228"/>
      <c r="T1070" s="229"/>
      <c r="AT1070" s="230" t="s">
        <v>209</v>
      </c>
      <c r="AU1070" s="230" t="s">
        <v>88</v>
      </c>
      <c r="AV1070" s="13" t="s">
        <v>88</v>
      </c>
      <c r="AW1070" s="13" t="s">
        <v>31</v>
      </c>
      <c r="AX1070" s="13" t="s">
        <v>76</v>
      </c>
      <c r="AY1070" s="230" t="s">
        <v>201</v>
      </c>
    </row>
    <row r="1071" spans="1:65" s="16" customFormat="1">
      <c r="B1071" s="264"/>
      <c r="C1071" s="265"/>
      <c r="D1071" s="221" t="s">
        <v>209</v>
      </c>
      <c r="E1071" s="266" t="s">
        <v>1</v>
      </c>
      <c r="F1071" s="267" t="s">
        <v>1627</v>
      </c>
      <c r="G1071" s="265"/>
      <c r="H1071" s="266" t="s">
        <v>1</v>
      </c>
      <c r="I1071" s="268"/>
      <c r="J1071" s="265"/>
      <c r="K1071" s="265"/>
      <c r="L1071" s="269"/>
      <c r="M1071" s="270"/>
      <c r="N1071" s="271"/>
      <c r="O1071" s="271"/>
      <c r="P1071" s="271"/>
      <c r="Q1071" s="271"/>
      <c r="R1071" s="271"/>
      <c r="S1071" s="271"/>
      <c r="T1071" s="272"/>
      <c r="AT1071" s="273" t="s">
        <v>209</v>
      </c>
      <c r="AU1071" s="273" t="s">
        <v>88</v>
      </c>
      <c r="AV1071" s="16" t="s">
        <v>83</v>
      </c>
      <c r="AW1071" s="16" t="s">
        <v>31</v>
      </c>
      <c r="AX1071" s="16" t="s">
        <v>76</v>
      </c>
      <c r="AY1071" s="273" t="s">
        <v>201</v>
      </c>
    </row>
    <row r="1072" spans="1:65" s="13" customFormat="1">
      <c r="B1072" s="219"/>
      <c r="C1072" s="220"/>
      <c r="D1072" s="221" t="s">
        <v>209</v>
      </c>
      <c r="E1072" s="222" t="s">
        <v>1</v>
      </c>
      <c r="F1072" s="223" t="s">
        <v>1628</v>
      </c>
      <c r="G1072" s="220"/>
      <c r="H1072" s="224">
        <v>352.798</v>
      </c>
      <c r="I1072" s="225"/>
      <c r="J1072" s="220"/>
      <c r="K1072" s="220"/>
      <c r="L1072" s="226"/>
      <c r="M1072" s="227"/>
      <c r="N1072" s="228"/>
      <c r="O1072" s="228"/>
      <c r="P1072" s="228"/>
      <c r="Q1072" s="228"/>
      <c r="R1072" s="228"/>
      <c r="S1072" s="228"/>
      <c r="T1072" s="229"/>
      <c r="AT1072" s="230" t="s">
        <v>209</v>
      </c>
      <c r="AU1072" s="230" t="s">
        <v>88</v>
      </c>
      <c r="AV1072" s="13" t="s">
        <v>88</v>
      </c>
      <c r="AW1072" s="13" t="s">
        <v>31</v>
      </c>
      <c r="AX1072" s="13" t="s">
        <v>76</v>
      </c>
      <c r="AY1072" s="230" t="s">
        <v>201</v>
      </c>
    </row>
    <row r="1073" spans="1:65" s="15" customFormat="1">
      <c r="B1073" s="242"/>
      <c r="C1073" s="243"/>
      <c r="D1073" s="221" t="s">
        <v>209</v>
      </c>
      <c r="E1073" s="244" t="s">
        <v>1</v>
      </c>
      <c r="F1073" s="245" t="s">
        <v>240</v>
      </c>
      <c r="G1073" s="243"/>
      <c r="H1073" s="246">
        <v>959.75800000000004</v>
      </c>
      <c r="I1073" s="247"/>
      <c r="J1073" s="243"/>
      <c r="K1073" s="243"/>
      <c r="L1073" s="248"/>
      <c r="M1073" s="249"/>
      <c r="N1073" s="250"/>
      <c r="O1073" s="250"/>
      <c r="P1073" s="250"/>
      <c r="Q1073" s="250"/>
      <c r="R1073" s="250"/>
      <c r="S1073" s="250"/>
      <c r="T1073" s="251"/>
      <c r="AT1073" s="252" t="s">
        <v>209</v>
      </c>
      <c r="AU1073" s="252" t="s">
        <v>88</v>
      </c>
      <c r="AV1073" s="15" t="s">
        <v>219</v>
      </c>
      <c r="AW1073" s="15" t="s">
        <v>31</v>
      </c>
      <c r="AX1073" s="15" t="s">
        <v>76</v>
      </c>
      <c r="AY1073" s="252" t="s">
        <v>201</v>
      </c>
    </row>
    <row r="1074" spans="1:65" s="13" customFormat="1">
      <c r="B1074" s="219"/>
      <c r="C1074" s="220"/>
      <c r="D1074" s="221" t="s">
        <v>209</v>
      </c>
      <c r="E1074" s="222" t="s">
        <v>1</v>
      </c>
      <c r="F1074" s="223" t="s">
        <v>1629</v>
      </c>
      <c r="G1074" s="220"/>
      <c r="H1074" s="224">
        <v>19.195</v>
      </c>
      <c r="I1074" s="225"/>
      <c r="J1074" s="220"/>
      <c r="K1074" s="220"/>
      <c r="L1074" s="226"/>
      <c r="M1074" s="227"/>
      <c r="N1074" s="228"/>
      <c r="O1074" s="228"/>
      <c r="P1074" s="228"/>
      <c r="Q1074" s="228"/>
      <c r="R1074" s="228"/>
      <c r="S1074" s="228"/>
      <c r="T1074" s="229"/>
      <c r="AT1074" s="230" t="s">
        <v>209</v>
      </c>
      <c r="AU1074" s="230" t="s">
        <v>88</v>
      </c>
      <c r="AV1074" s="13" t="s">
        <v>88</v>
      </c>
      <c r="AW1074" s="13" t="s">
        <v>31</v>
      </c>
      <c r="AX1074" s="13" t="s">
        <v>76</v>
      </c>
      <c r="AY1074" s="230" t="s">
        <v>201</v>
      </c>
    </row>
    <row r="1075" spans="1:65" s="13" customFormat="1">
      <c r="B1075" s="219"/>
      <c r="C1075" s="220"/>
      <c r="D1075" s="221" t="s">
        <v>209</v>
      </c>
      <c r="E1075" s="222" t="s">
        <v>1</v>
      </c>
      <c r="F1075" s="223" t="s">
        <v>1630</v>
      </c>
      <c r="G1075" s="220"/>
      <c r="H1075" s="224">
        <v>1.0469999999999999</v>
      </c>
      <c r="I1075" s="225"/>
      <c r="J1075" s="220"/>
      <c r="K1075" s="220"/>
      <c r="L1075" s="226"/>
      <c r="M1075" s="227"/>
      <c r="N1075" s="228"/>
      <c r="O1075" s="228"/>
      <c r="P1075" s="228"/>
      <c r="Q1075" s="228"/>
      <c r="R1075" s="228"/>
      <c r="S1075" s="228"/>
      <c r="T1075" s="229"/>
      <c r="AT1075" s="230" t="s">
        <v>209</v>
      </c>
      <c r="AU1075" s="230" t="s">
        <v>88</v>
      </c>
      <c r="AV1075" s="13" t="s">
        <v>88</v>
      </c>
      <c r="AW1075" s="13" t="s">
        <v>31</v>
      </c>
      <c r="AX1075" s="13" t="s">
        <v>76</v>
      </c>
      <c r="AY1075" s="230" t="s">
        <v>201</v>
      </c>
    </row>
    <row r="1076" spans="1:65" s="14" customFormat="1">
      <c r="B1076" s="231"/>
      <c r="C1076" s="232"/>
      <c r="D1076" s="221" t="s">
        <v>209</v>
      </c>
      <c r="E1076" s="233" t="s">
        <v>1</v>
      </c>
      <c r="F1076" s="234" t="s">
        <v>1631</v>
      </c>
      <c r="G1076" s="232"/>
      <c r="H1076" s="235">
        <v>980</v>
      </c>
      <c r="I1076" s="236"/>
      <c r="J1076" s="232"/>
      <c r="K1076" s="232"/>
      <c r="L1076" s="237"/>
      <c r="M1076" s="238"/>
      <c r="N1076" s="239"/>
      <c r="O1076" s="239"/>
      <c r="P1076" s="239"/>
      <c r="Q1076" s="239"/>
      <c r="R1076" s="239"/>
      <c r="S1076" s="239"/>
      <c r="T1076" s="240"/>
      <c r="AT1076" s="241" t="s">
        <v>209</v>
      </c>
      <c r="AU1076" s="241" t="s">
        <v>88</v>
      </c>
      <c r="AV1076" s="14" t="s">
        <v>207</v>
      </c>
      <c r="AW1076" s="14" t="s">
        <v>31</v>
      </c>
      <c r="AX1076" s="14" t="s">
        <v>83</v>
      </c>
      <c r="AY1076" s="241" t="s">
        <v>201</v>
      </c>
    </row>
    <row r="1077" spans="1:65" s="2" customFormat="1" ht="29.25" customHeight="1">
      <c r="A1077" s="35"/>
      <c r="B1077" s="36"/>
      <c r="C1077" s="253" t="s">
        <v>1632</v>
      </c>
      <c r="D1077" s="253" t="s">
        <v>585</v>
      </c>
      <c r="E1077" s="254" t="s">
        <v>1633</v>
      </c>
      <c r="F1077" s="255" t="s">
        <v>1634</v>
      </c>
      <c r="G1077" s="256" t="s">
        <v>1615</v>
      </c>
      <c r="H1077" s="257">
        <v>980</v>
      </c>
      <c r="I1077" s="258"/>
      <c r="J1077" s="259">
        <f>ROUND(I1077*H1077,2)</f>
        <v>0</v>
      </c>
      <c r="K1077" s="260"/>
      <c r="L1077" s="261"/>
      <c r="M1077" s="262" t="s">
        <v>1</v>
      </c>
      <c r="N1077" s="263" t="s">
        <v>42</v>
      </c>
      <c r="O1077" s="72"/>
      <c r="P1077" s="215">
        <f>O1077*H1077</f>
        <v>0</v>
      </c>
      <c r="Q1077" s="215">
        <v>1E-3</v>
      </c>
      <c r="R1077" s="215">
        <f>Q1077*H1077</f>
        <v>0.98</v>
      </c>
      <c r="S1077" s="215">
        <v>0</v>
      </c>
      <c r="T1077" s="216">
        <f>S1077*H1077</f>
        <v>0</v>
      </c>
      <c r="U1077" s="35"/>
      <c r="V1077" s="35"/>
      <c r="W1077" s="35"/>
      <c r="X1077" s="35"/>
      <c r="Y1077" s="35"/>
      <c r="Z1077" s="35"/>
      <c r="AA1077" s="35"/>
      <c r="AB1077" s="35"/>
      <c r="AC1077" s="35"/>
      <c r="AD1077" s="35"/>
      <c r="AE1077" s="35"/>
      <c r="AR1077" s="217" t="s">
        <v>426</v>
      </c>
      <c r="AT1077" s="217" t="s">
        <v>585</v>
      </c>
      <c r="AU1077" s="217" t="s">
        <v>88</v>
      </c>
      <c r="AY1077" s="18" t="s">
        <v>201</v>
      </c>
      <c r="BE1077" s="218">
        <f>IF(N1077="základná",J1077,0)</f>
        <v>0</v>
      </c>
      <c r="BF1077" s="218">
        <f>IF(N1077="znížená",J1077,0)</f>
        <v>0</v>
      </c>
      <c r="BG1077" s="218">
        <f>IF(N1077="zákl. prenesená",J1077,0)</f>
        <v>0</v>
      </c>
      <c r="BH1077" s="218">
        <f>IF(N1077="zníž. prenesená",J1077,0)</f>
        <v>0</v>
      </c>
      <c r="BI1077" s="218">
        <f>IF(N1077="nulová",J1077,0)</f>
        <v>0</v>
      </c>
      <c r="BJ1077" s="18" t="s">
        <v>88</v>
      </c>
      <c r="BK1077" s="218">
        <f>ROUND(I1077*H1077,2)</f>
        <v>0</v>
      </c>
      <c r="BL1077" s="18" t="s">
        <v>308</v>
      </c>
      <c r="BM1077" s="217" t="s">
        <v>1635</v>
      </c>
    </row>
    <row r="1078" spans="1:65" s="2" customFormat="1" ht="30" customHeight="1">
      <c r="A1078" s="35"/>
      <c r="B1078" s="36"/>
      <c r="C1078" s="205" t="s">
        <v>1636</v>
      </c>
      <c r="D1078" s="205" t="s">
        <v>203</v>
      </c>
      <c r="E1078" s="206" t="s">
        <v>1637</v>
      </c>
      <c r="F1078" s="207" t="s">
        <v>1638</v>
      </c>
      <c r="G1078" s="208" t="s">
        <v>1615</v>
      </c>
      <c r="H1078" s="209">
        <v>3542</v>
      </c>
      <c r="I1078" s="210"/>
      <c r="J1078" s="211">
        <f>ROUND(I1078*H1078,2)</f>
        <v>0</v>
      </c>
      <c r="K1078" s="212"/>
      <c r="L1078" s="40"/>
      <c r="M1078" s="213" t="s">
        <v>1</v>
      </c>
      <c r="N1078" s="214" t="s">
        <v>42</v>
      </c>
      <c r="O1078" s="72"/>
      <c r="P1078" s="215">
        <f>O1078*H1078</f>
        <v>0</v>
      </c>
      <c r="Q1078" s="215">
        <v>5.0000000000000002E-5</v>
      </c>
      <c r="R1078" s="215">
        <f>Q1078*H1078</f>
        <v>0.17710000000000001</v>
      </c>
      <c r="S1078" s="215">
        <v>0</v>
      </c>
      <c r="T1078" s="216">
        <f>S1078*H1078</f>
        <v>0</v>
      </c>
      <c r="U1078" s="35"/>
      <c r="V1078" s="35"/>
      <c r="W1078" s="35"/>
      <c r="X1078" s="35"/>
      <c r="Y1078" s="35"/>
      <c r="Z1078" s="35"/>
      <c r="AA1078" s="35"/>
      <c r="AB1078" s="35"/>
      <c r="AC1078" s="35"/>
      <c r="AD1078" s="35"/>
      <c r="AE1078" s="35"/>
      <c r="AR1078" s="217" t="s">
        <v>308</v>
      </c>
      <c r="AT1078" s="217" t="s">
        <v>203</v>
      </c>
      <c r="AU1078" s="217" t="s">
        <v>88</v>
      </c>
      <c r="AY1078" s="18" t="s">
        <v>201</v>
      </c>
      <c r="BE1078" s="218">
        <f>IF(N1078="základná",J1078,0)</f>
        <v>0</v>
      </c>
      <c r="BF1078" s="218">
        <f>IF(N1078="znížená",J1078,0)</f>
        <v>0</v>
      </c>
      <c r="BG1078" s="218">
        <f>IF(N1078="zákl. prenesená",J1078,0)</f>
        <v>0</v>
      </c>
      <c r="BH1078" s="218">
        <f>IF(N1078="zníž. prenesená",J1078,0)</f>
        <v>0</v>
      </c>
      <c r="BI1078" s="218">
        <f>IF(N1078="nulová",J1078,0)</f>
        <v>0</v>
      </c>
      <c r="BJ1078" s="18" t="s">
        <v>88</v>
      </c>
      <c r="BK1078" s="218">
        <f>ROUND(I1078*H1078,2)</f>
        <v>0</v>
      </c>
      <c r="BL1078" s="18" t="s">
        <v>308</v>
      </c>
      <c r="BM1078" s="217" t="s">
        <v>1639</v>
      </c>
    </row>
    <row r="1079" spans="1:65" s="16" customFormat="1">
      <c r="B1079" s="264"/>
      <c r="C1079" s="265"/>
      <c r="D1079" s="221" t="s">
        <v>209</v>
      </c>
      <c r="E1079" s="266" t="s">
        <v>1</v>
      </c>
      <c r="F1079" s="267" t="s">
        <v>1640</v>
      </c>
      <c r="G1079" s="265"/>
      <c r="H1079" s="266" t="s">
        <v>1</v>
      </c>
      <c r="I1079" s="268"/>
      <c r="J1079" s="265"/>
      <c r="K1079" s="265"/>
      <c r="L1079" s="269"/>
      <c r="M1079" s="270"/>
      <c r="N1079" s="271"/>
      <c r="O1079" s="271"/>
      <c r="P1079" s="271"/>
      <c r="Q1079" s="271"/>
      <c r="R1079" s="271"/>
      <c r="S1079" s="271"/>
      <c r="T1079" s="272"/>
      <c r="AT1079" s="273" t="s">
        <v>209</v>
      </c>
      <c r="AU1079" s="273" t="s">
        <v>88</v>
      </c>
      <c r="AV1079" s="16" t="s">
        <v>83</v>
      </c>
      <c r="AW1079" s="16" t="s">
        <v>31</v>
      </c>
      <c r="AX1079" s="16" t="s">
        <v>76</v>
      </c>
      <c r="AY1079" s="273" t="s">
        <v>201</v>
      </c>
    </row>
    <row r="1080" spans="1:65" s="13" customFormat="1">
      <c r="B1080" s="219"/>
      <c r="C1080" s="220"/>
      <c r="D1080" s="221" t="s">
        <v>209</v>
      </c>
      <c r="E1080" s="222" t="s">
        <v>1</v>
      </c>
      <c r="F1080" s="223" t="s">
        <v>1641</v>
      </c>
      <c r="G1080" s="220"/>
      <c r="H1080" s="224">
        <v>3473.28</v>
      </c>
      <c r="I1080" s="225"/>
      <c r="J1080" s="220"/>
      <c r="K1080" s="220"/>
      <c r="L1080" s="226"/>
      <c r="M1080" s="227"/>
      <c r="N1080" s="228"/>
      <c r="O1080" s="228"/>
      <c r="P1080" s="228"/>
      <c r="Q1080" s="228"/>
      <c r="R1080" s="228"/>
      <c r="S1080" s="228"/>
      <c r="T1080" s="229"/>
      <c r="AT1080" s="230" t="s">
        <v>209</v>
      </c>
      <c r="AU1080" s="230" t="s">
        <v>88</v>
      </c>
      <c r="AV1080" s="13" t="s">
        <v>88</v>
      </c>
      <c r="AW1080" s="13" t="s">
        <v>31</v>
      </c>
      <c r="AX1080" s="13" t="s">
        <v>76</v>
      </c>
      <c r="AY1080" s="230" t="s">
        <v>201</v>
      </c>
    </row>
    <row r="1081" spans="1:65" s="13" customFormat="1">
      <c r="B1081" s="219"/>
      <c r="C1081" s="220"/>
      <c r="D1081" s="221" t="s">
        <v>209</v>
      </c>
      <c r="E1081" s="222" t="s">
        <v>1</v>
      </c>
      <c r="F1081" s="223" t="s">
        <v>1642</v>
      </c>
      <c r="G1081" s="220"/>
      <c r="H1081" s="224">
        <v>69.460999999999999</v>
      </c>
      <c r="I1081" s="225"/>
      <c r="J1081" s="220"/>
      <c r="K1081" s="220"/>
      <c r="L1081" s="226"/>
      <c r="M1081" s="227"/>
      <c r="N1081" s="228"/>
      <c r="O1081" s="228"/>
      <c r="P1081" s="228"/>
      <c r="Q1081" s="228"/>
      <c r="R1081" s="228"/>
      <c r="S1081" s="228"/>
      <c r="T1081" s="229"/>
      <c r="AT1081" s="230" t="s">
        <v>209</v>
      </c>
      <c r="AU1081" s="230" t="s">
        <v>88</v>
      </c>
      <c r="AV1081" s="13" t="s">
        <v>88</v>
      </c>
      <c r="AW1081" s="13" t="s">
        <v>31</v>
      </c>
      <c r="AX1081" s="13" t="s">
        <v>76</v>
      </c>
      <c r="AY1081" s="230" t="s">
        <v>201</v>
      </c>
    </row>
    <row r="1082" spans="1:65" s="15" customFormat="1">
      <c r="B1082" s="242"/>
      <c r="C1082" s="243"/>
      <c r="D1082" s="221" t="s">
        <v>209</v>
      </c>
      <c r="E1082" s="244" t="s">
        <v>1</v>
      </c>
      <c r="F1082" s="245" t="s">
        <v>240</v>
      </c>
      <c r="G1082" s="243"/>
      <c r="H1082" s="246">
        <v>3542.741</v>
      </c>
      <c r="I1082" s="247"/>
      <c r="J1082" s="243"/>
      <c r="K1082" s="243"/>
      <c r="L1082" s="248"/>
      <c r="M1082" s="249"/>
      <c r="N1082" s="250"/>
      <c r="O1082" s="250"/>
      <c r="P1082" s="250"/>
      <c r="Q1082" s="250"/>
      <c r="R1082" s="250"/>
      <c r="S1082" s="250"/>
      <c r="T1082" s="251"/>
      <c r="AT1082" s="252" t="s">
        <v>209</v>
      </c>
      <c r="AU1082" s="252" t="s">
        <v>88</v>
      </c>
      <c r="AV1082" s="15" t="s">
        <v>219</v>
      </c>
      <c r="AW1082" s="15" t="s">
        <v>31</v>
      </c>
      <c r="AX1082" s="15" t="s">
        <v>76</v>
      </c>
      <c r="AY1082" s="252" t="s">
        <v>201</v>
      </c>
    </row>
    <row r="1083" spans="1:65" s="13" customFormat="1">
      <c r="B1083" s="219"/>
      <c r="C1083" s="220"/>
      <c r="D1083" s="221" t="s">
        <v>209</v>
      </c>
      <c r="E1083" s="222" t="s">
        <v>1</v>
      </c>
      <c r="F1083" s="223" t="s">
        <v>1643</v>
      </c>
      <c r="G1083" s="220"/>
      <c r="H1083" s="224">
        <v>-0.74099999999999999</v>
      </c>
      <c r="I1083" s="225"/>
      <c r="J1083" s="220"/>
      <c r="K1083" s="220"/>
      <c r="L1083" s="226"/>
      <c r="M1083" s="227"/>
      <c r="N1083" s="228"/>
      <c r="O1083" s="228"/>
      <c r="P1083" s="228"/>
      <c r="Q1083" s="228"/>
      <c r="R1083" s="228"/>
      <c r="S1083" s="228"/>
      <c r="T1083" s="229"/>
      <c r="AT1083" s="230" t="s">
        <v>209</v>
      </c>
      <c r="AU1083" s="230" t="s">
        <v>88</v>
      </c>
      <c r="AV1083" s="13" t="s">
        <v>88</v>
      </c>
      <c r="AW1083" s="13" t="s">
        <v>31</v>
      </c>
      <c r="AX1083" s="13" t="s">
        <v>76</v>
      </c>
      <c r="AY1083" s="230" t="s">
        <v>201</v>
      </c>
    </row>
    <row r="1084" spans="1:65" s="14" customFormat="1">
      <c r="B1084" s="231"/>
      <c r="C1084" s="232"/>
      <c r="D1084" s="221" t="s">
        <v>209</v>
      </c>
      <c r="E1084" s="233" t="s">
        <v>1</v>
      </c>
      <c r="F1084" s="234" t="s">
        <v>232</v>
      </c>
      <c r="G1084" s="232"/>
      <c r="H1084" s="235">
        <v>3542</v>
      </c>
      <c r="I1084" s="236"/>
      <c r="J1084" s="232"/>
      <c r="K1084" s="232"/>
      <c r="L1084" s="237"/>
      <c r="M1084" s="238"/>
      <c r="N1084" s="239"/>
      <c r="O1084" s="239"/>
      <c r="P1084" s="239"/>
      <c r="Q1084" s="239"/>
      <c r="R1084" s="239"/>
      <c r="S1084" s="239"/>
      <c r="T1084" s="240"/>
      <c r="AT1084" s="241" t="s">
        <v>209</v>
      </c>
      <c r="AU1084" s="241" t="s">
        <v>88</v>
      </c>
      <c r="AV1084" s="14" t="s">
        <v>207</v>
      </c>
      <c r="AW1084" s="14" t="s">
        <v>31</v>
      </c>
      <c r="AX1084" s="14" t="s">
        <v>83</v>
      </c>
      <c r="AY1084" s="241" t="s">
        <v>201</v>
      </c>
    </row>
    <row r="1085" spans="1:65" s="2" customFormat="1" ht="29.25" customHeight="1">
      <c r="A1085" s="35"/>
      <c r="B1085" s="36"/>
      <c r="C1085" s="253" t="s">
        <v>1644</v>
      </c>
      <c r="D1085" s="253" t="s">
        <v>585</v>
      </c>
      <c r="E1085" s="254" t="s">
        <v>1645</v>
      </c>
      <c r="F1085" s="255" t="s">
        <v>1646</v>
      </c>
      <c r="G1085" s="256" t="s">
        <v>618</v>
      </c>
      <c r="H1085" s="257">
        <v>57.6</v>
      </c>
      <c r="I1085" s="258"/>
      <c r="J1085" s="259">
        <f>ROUND(I1085*H1085,2)</f>
        <v>0</v>
      </c>
      <c r="K1085" s="260"/>
      <c r="L1085" s="261"/>
      <c r="M1085" s="262" t="s">
        <v>1</v>
      </c>
      <c r="N1085" s="263" t="s">
        <v>42</v>
      </c>
      <c r="O1085" s="72"/>
      <c r="P1085" s="215">
        <f>O1085*H1085</f>
        <v>0</v>
      </c>
      <c r="Q1085" s="215">
        <v>6.2E-2</v>
      </c>
      <c r="R1085" s="215">
        <f>Q1085*H1085</f>
        <v>3.5712000000000002</v>
      </c>
      <c r="S1085" s="215">
        <v>0</v>
      </c>
      <c r="T1085" s="216">
        <f>S1085*H1085</f>
        <v>0</v>
      </c>
      <c r="U1085" s="35"/>
      <c r="V1085" s="35"/>
      <c r="W1085" s="35"/>
      <c r="X1085" s="35"/>
      <c r="Y1085" s="35"/>
      <c r="Z1085" s="35"/>
      <c r="AA1085" s="35"/>
      <c r="AB1085" s="35"/>
      <c r="AC1085" s="35"/>
      <c r="AD1085" s="35"/>
      <c r="AE1085" s="35"/>
      <c r="AR1085" s="217" t="s">
        <v>426</v>
      </c>
      <c r="AT1085" s="217" t="s">
        <v>585</v>
      </c>
      <c r="AU1085" s="217" t="s">
        <v>88</v>
      </c>
      <c r="AY1085" s="18" t="s">
        <v>201</v>
      </c>
      <c r="BE1085" s="218">
        <f>IF(N1085="základná",J1085,0)</f>
        <v>0</v>
      </c>
      <c r="BF1085" s="218">
        <f>IF(N1085="znížená",J1085,0)</f>
        <v>0</v>
      </c>
      <c r="BG1085" s="218">
        <f>IF(N1085="zákl. prenesená",J1085,0)</f>
        <v>0</v>
      </c>
      <c r="BH1085" s="218">
        <f>IF(N1085="zníž. prenesená",J1085,0)</f>
        <v>0</v>
      </c>
      <c r="BI1085" s="218">
        <f>IF(N1085="nulová",J1085,0)</f>
        <v>0</v>
      </c>
      <c r="BJ1085" s="18" t="s">
        <v>88</v>
      </c>
      <c r="BK1085" s="218">
        <f>ROUND(I1085*H1085,2)</f>
        <v>0</v>
      </c>
      <c r="BL1085" s="18" t="s">
        <v>308</v>
      </c>
      <c r="BM1085" s="217" t="s">
        <v>1647</v>
      </c>
    </row>
    <row r="1086" spans="1:65" s="13" customFormat="1">
      <c r="B1086" s="219"/>
      <c r="C1086" s="220"/>
      <c r="D1086" s="221" t="s">
        <v>209</v>
      </c>
      <c r="E1086" s="222" t="s">
        <v>1</v>
      </c>
      <c r="F1086" s="223" t="s">
        <v>1648</v>
      </c>
      <c r="G1086" s="220"/>
      <c r="H1086" s="224">
        <v>57.6</v>
      </c>
      <c r="I1086" s="225"/>
      <c r="J1086" s="220"/>
      <c r="K1086" s="220"/>
      <c r="L1086" s="226"/>
      <c r="M1086" s="227"/>
      <c r="N1086" s="228"/>
      <c r="O1086" s="228"/>
      <c r="P1086" s="228"/>
      <c r="Q1086" s="228"/>
      <c r="R1086" s="228"/>
      <c r="S1086" s="228"/>
      <c r="T1086" s="229"/>
      <c r="AT1086" s="230" t="s">
        <v>209</v>
      </c>
      <c r="AU1086" s="230" t="s">
        <v>88</v>
      </c>
      <c r="AV1086" s="13" t="s">
        <v>88</v>
      </c>
      <c r="AW1086" s="13" t="s">
        <v>31</v>
      </c>
      <c r="AX1086" s="13" t="s">
        <v>83</v>
      </c>
      <c r="AY1086" s="230" t="s">
        <v>201</v>
      </c>
    </row>
    <row r="1087" spans="1:65" s="2" customFormat="1" ht="32.25" customHeight="1">
      <c r="A1087" s="35"/>
      <c r="B1087" s="36"/>
      <c r="C1087" s="205" t="s">
        <v>1649</v>
      </c>
      <c r="D1087" s="205" t="s">
        <v>203</v>
      </c>
      <c r="E1087" s="206" t="s">
        <v>1650</v>
      </c>
      <c r="F1087" s="207" t="s">
        <v>1651</v>
      </c>
      <c r="G1087" s="208" t="s">
        <v>329</v>
      </c>
      <c r="H1087" s="209">
        <v>6.0350000000000001</v>
      </c>
      <c r="I1087" s="210"/>
      <c r="J1087" s="211">
        <f>ROUND(I1087*H1087,2)</f>
        <v>0</v>
      </c>
      <c r="K1087" s="212"/>
      <c r="L1087" s="40"/>
      <c r="M1087" s="213" t="s">
        <v>1</v>
      </c>
      <c r="N1087" s="214" t="s">
        <v>42</v>
      </c>
      <c r="O1087" s="72"/>
      <c r="P1087" s="215">
        <f>O1087*H1087</f>
        <v>0</v>
      </c>
      <c r="Q1087" s="215">
        <v>0</v>
      </c>
      <c r="R1087" s="215">
        <f>Q1087*H1087</f>
        <v>0</v>
      </c>
      <c r="S1087" s="215">
        <v>0</v>
      </c>
      <c r="T1087" s="216">
        <f>S1087*H1087</f>
        <v>0</v>
      </c>
      <c r="U1087" s="35"/>
      <c r="V1087" s="35"/>
      <c r="W1087" s="35"/>
      <c r="X1087" s="35"/>
      <c r="Y1087" s="35"/>
      <c r="Z1087" s="35"/>
      <c r="AA1087" s="35"/>
      <c r="AB1087" s="35"/>
      <c r="AC1087" s="35"/>
      <c r="AD1087" s="35"/>
      <c r="AE1087" s="35"/>
      <c r="AR1087" s="217" t="s">
        <v>308</v>
      </c>
      <c r="AT1087" s="217" t="s">
        <v>203</v>
      </c>
      <c r="AU1087" s="217" t="s">
        <v>88</v>
      </c>
      <c r="AY1087" s="18" t="s">
        <v>201</v>
      </c>
      <c r="BE1087" s="218">
        <f>IF(N1087="základná",J1087,0)</f>
        <v>0</v>
      </c>
      <c r="BF1087" s="218">
        <f>IF(N1087="znížená",J1087,0)</f>
        <v>0</v>
      </c>
      <c r="BG1087" s="218">
        <f>IF(N1087="zákl. prenesená",J1087,0)</f>
        <v>0</v>
      </c>
      <c r="BH1087" s="218">
        <f>IF(N1087="zníž. prenesená",J1087,0)</f>
        <v>0</v>
      </c>
      <c r="BI1087" s="218">
        <f>IF(N1087="nulová",J1087,0)</f>
        <v>0</v>
      </c>
      <c r="BJ1087" s="18" t="s">
        <v>88</v>
      </c>
      <c r="BK1087" s="218">
        <f>ROUND(I1087*H1087,2)</f>
        <v>0</v>
      </c>
      <c r="BL1087" s="18" t="s">
        <v>308</v>
      </c>
      <c r="BM1087" s="217" t="s">
        <v>1652</v>
      </c>
    </row>
    <row r="1088" spans="1:65" s="12" customFormat="1" ht="22.9" customHeight="1">
      <c r="B1088" s="189"/>
      <c r="C1088" s="190"/>
      <c r="D1088" s="191" t="s">
        <v>75</v>
      </c>
      <c r="E1088" s="203" t="s">
        <v>1653</v>
      </c>
      <c r="F1088" s="203" t="s">
        <v>1654</v>
      </c>
      <c r="G1088" s="190"/>
      <c r="H1088" s="190"/>
      <c r="I1088" s="193"/>
      <c r="J1088" s="204">
        <f>BK1088</f>
        <v>0</v>
      </c>
      <c r="K1088" s="190"/>
      <c r="L1088" s="195"/>
      <c r="M1088" s="196"/>
      <c r="N1088" s="197"/>
      <c r="O1088" s="197"/>
      <c r="P1088" s="198">
        <f>SUM(P1089:P1118)</f>
        <v>0</v>
      </c>
      <c r="Q1088" s="197"/>
      <c r="R1088" s="198">
        <f>SUM(R1089:R1118)</f>
        <v>2.2014939999999998</v>
      </c>
      <c r="S1088" s="197"/>
      <c r="T1088" s="199">
        <f>SUM(T1089:T1118)</f>
        <v>0</v>
      </c>
      <c r="AR1088" s="200" t="s">
        <v>88</v>
      </c>
      <c r="AT1088" s="201" t="s">
        <v>75</v>
      </c>
      <c r="AU1088" s="201" t="s">
        <v>83</v>
      </c>
      <c r="AY1088" s="200" t="s">
        <v>201</v>
      </c>
      <c r="BK1088" s="202">
        <f>SUM(BK1089:BK1118)</f>
        <v>0</v>
      </c>
    </row>
    <row r="1089" spans="1:65" s="2" customFormat="1" ht="26.25" customHeight="1">
      <c r="A1089" s="35"/>
      <c r="B1089" s="36"/>
      <c r="C1089" s="205" t="s">
        <v>1655</v>
      </c>
      <c r="D1089" s="205" t="s">
        <v>203</v>
      </c>
      <c r="E1089" s="206" t="s">
        <v>1656</v>
      </c>
      <c r="F1089" s="207" t="s">
        <v>1657</v>
      </c>
      <c r="G1089" s="208" t="s">
        <v>618</v>
      </c>
      <c r="H1089" s="209">
        <v>53.1</v>
      </c>
      <c r="I1089" s="210"/>
      <c r="J1089" s="211">
        <f>ROUND(I1089*H1089,2)</f>
        <v>0</v>
      </c>
      <c r="K1089" s="212"/>
      <c r="L1089" s="40"/>
      <c r="M1089" s="213" t="s">
        <v>1</v>
      </c>
      <c r="N1089" s="214" t="s">
        <v>42</v>
      </c>
      <c r="O1089" s="72"/>
      <c r="P1089" s="215">
        <f>O1089*H1089</f>
        <v>0</v>
      </c>
      <c r="Q1089" s="215">
        <v>4.5700000000000003E-3</v>
      </c>
      <c r="R1089" s="215">
        <f>Q1089*H1089</f>
        <v>0.24266700000000002</v>
      </c>
      <c r="S1089" s="215">
        <v>0</v>
      </c>
      <c r="T1089" s="216">
        <f>S1089*H1089</f>
        <v>0</v>
      </c>
      <c r="U1089" s="35"/>
      <c r="V1089" s="35"/>
      <c r="W1089" s="35"/>
      <c r="X1089" s="35"/>
      <c r="Y1089" s="35"/>
      <c r="Z1089" s="35"/>
      <c r="AA1089" s="35"/>
      <c r="AB1089" s="35"/>
      <c r="AC1089" s="35"/>
      <c r="AD1089" s="35"/>
      <c r="AE1089" s="35"/>
      <c r="AR1089" s="217" t="s">
        <v>308</v>
      </c>
      <c r="AT1089" s="217" t="s">
        <v>203</v>
      </c>
      <c r="AU1089" s="217" t="s">
        <v>88</v>
      </c>
      <c r="AY1089" s="18" t="s">
        <v>201</v>
      </c>
      <c r="BE1089" s="218">
        <f>IF(N1089="základná",J1089,0)</f>
        <v>0</v>
      </c>
      <c r="BF1089" s="218">
        <f>IF(N1089="znížená",J1089,0)</f>
        <v>0</v>
      </c>
      <c r="BG1089" s="218">
        <f>IF(N1089="zákl. prenesená",J1089,0)</f>
        <v>0</v>
      </c>
      <c r="BH1089" s="218">
        <f>IF(N1089="zníž. prenesená",J1089,0)</f>
        <v>0</v>
      </c>
      <c r="BI1089" s="218">
        <f>IF(N1089="nulová",J1089,0)</f>
        <v>0</v>
      </c>
      <c r="BJ1089" s="18" t="s">
        <v>88</v>
      </c>
      <c r="BK1089" s="218">
        <f>ROUND(I1089*H1089,2)</f>
        <v>0</v>
      </c>
      <c r="BL1089" s="18" t="s">
        <v>308</v>
      </c>
      <c r="BM1089" s="217" t="s">
        <v>1658</v>
      </c>
    </row>
    <row r="1090" spans="1:65" s="13" customFormat="1">
      <c r="B1090" s="219"/>
      <c r="C1090" s="220"/>
      <c r="D1090" s="221" t="s">
        <v>209</v>
      </c>
      <c r="E1090" s="222" t="s">
        <v>1</v>
      </c>
      <c r="F1090" s="223" t="s">
        <v>1659</v>
      </c>
      <c r="G1090" s="220"/>
      <c r="H1090" s="224">
        <v>15.94</v>
      </c>
      <c r="I1090" s="225"/>
      <c r="J1090" s="220"/>
      <c r="K1090" s="220"/>
      <c r="L1090" s="226"/>
      <c r="M1090" s="227"/>
      <c r="N1090" s="228"/>
      <c r="O1090" s="228"/>
      <c r="P1090" s="228"/>
      <c r="Q1090" s="228"/>
      <c r="R1090" s="228"/>
      <c r="S1090" s="228"/>
      <c r="T1090" s="229"/>
      <c r="AT1090" s="230" t="s">
        <v>209</v>
      </c>
      <c r="AU1090" s="230" t="s">
        <v>88</v>
      </c>
      <c r="AV1090" s="13" t="s">
        <v>88</v>
      </c>
      <c r="AW1090" s="13" t="s">
        <v>31</v>
      </c>
      <c r="AX1090" s="13" t="s">
        <v>76</v>
      </c>
      <c r="AY1090" s="230" t="s">
        <v>201</v>
      </c>
    </row>
    <row r="1091" spans="1:65" s="13" customFormat="1">
      <c r="B1091" s="219"/>
      <c r="C1091" s="220"/>
      <c r="D1091" s="221" t="s">
        <v>209</v>
      </c>
      <c r="E1091" s="222" t="s">
        <v>1</v>
      </c>
      <c r="F1091" s="223" t="s">
        <v>1660</v>
      </c>
      <c r="G1091" s="220"/>
      <c r="H1091" s="224">
        <v>23.32</v>
      </c>
      <c r="I1091" s="225"/>
      <c r="J1091" s="220"/>
      <c r="K1091" s="220"/>
      <c r="L1091" s="226"/>
      <c r="M1091" s="227"/>
      <c r="N1091" s="228"/>
      <c r="O1091" s="228"/>
      <c r="P1091" s="228"/>
      <c r="Q1091" s="228"/>
      <c r="R1091" s="228"/>
      <c r="S1091" s="228"/>
      <c r="T1091" s="229"/>
      <c r="AT1091" s="230" t="s">
        <v>209</v>
      </c>
      <c r="AU1091" s="230" t="s">
        <v>88</v>
      </c>
      <c r="AV1091" s="13" t="s">
        <v>88</v>
      </c>
      <c r="AW1091" s="13" t="s">
        <v>31</v>
      </c>
      <c r="AX1091" s="13" t="s">
        <v>76</v>
      </c>
      <c r="AY1091" s="230" t="s">
        <v>201</v>
      </c>
    </row>
    <row r="1092" spans="1:65" s="13" customFormat="1">
      <c r="B1092" s="219"/>
      <c r="C1092" s="220"/>
      <c r="D1092" s="221" t="s">
        <v>209</v>
      </c>
      <c r="E1092" s="222" t="s">
        <v>1</v>
      </c>
      <c r="F1092" s="223" t="s">
        <v>1661</v>
      </c>
      <c r="G1092" s="220"/>
      <c r="H1092" s="224">
        <v>13.8</v>
      </c>
      <c r="I1092" s="225"/>
      <c r="J1092" s="220"/>
      <c r="K1092" s="220"/>
      <c r="L1092" s="226"/>
      <c r="M1092" s="227"/>
      <c r="N1092" s="228"/>
      <c r="O1092" s="228"/>
      <c r="P1092" s="228"/>
      <c r="Q1092" s="228"/>
      <c r="R1092" s="228"/>
      <c r="S1092" s="228"/>
      <c r="T1092" s="229"/>
      <c r="AT1092" s="230" t="s">
        <v>209</v>
      </c>
      <c r="AU1092" s="230" t="s">
        <v>88</v>
      </c>
      <c r="AV1092" s="13" t="s">
        <v>88</v>
      </c>
      <c r="AW1092" s="13" t="s">
        <v>31</v>
      </c>
      <c r="AX1092" s="13" t="s">
        <v>76</v>
      </c>
      <c r="AY1092" s="230" t="s">
        <v>201</v>
      </c>
    </row>
    <row r="1093" spans="1:65" s="15" customFormat="1">
      <c r="B1093" s="242"/>
      <c r="C1093" s="243"/>
      <c r="D1093" s="221" t="s">
        <v>209</v>
      </c>
      <c r="E1093" s="244" t="s">
        <v>1</v>
      </c>
      <c r="F1093" s="245" t="s">
        <v>240</v>
      </c>
      <c r="G1093" s="243"/>
      <c r="H1093" s="246">
        <v>53.06</v>
      </c>
      <c r="I1093" s="247"/>
      <c r="J1093" s="243"/>
      <c r="K1093" s="243"/>
      <c r="L1093" s="248"/>
      <c r="M1093" s="249"/>
      <c r="N1093" s="250"/>
      <c r="O1093" s="250"/>
      <c r="P1093" s="250"/>
      <c r="Q1093" s="250"/>
      <c r="R1093" s="250"/>
      <c r="S1093" s="250"/>
      <c r="T1093" s="251"/>
      <c r="AT1093" s="252" t="s">
        <v>209</v>
      </c>
      <c r="AU1093" s="252" t="s">
        <v>88</v>
      </c>
      <c r="AV1093" s="15" t="s">
        <v>219</v>
      </c>
      <c r="AW1093" s="15" t="s">
        <v>31</v>
      </c>
      <c r="AX1093" s="15" t="s">
        <v>76</v>
      </c>
      <c r="AY1093" s="252" t="s">
        <v>201</v>
      </c>
    </row>
    <row r="1094" spans="1:65" s="13" customFormat="1">
      <c r="B1094" s="219"/>
      <c r="C1094" s="220"/>
      <c r="D1094" s="221" t="s">
        <v>209</v>
      </c>
      <c r="E1094" s="222" t="s">
        <v>1</v>
      </c>
      <c r="F1094" s="223" t="s">
        <v>296</v>
      </c>
      <c r="G1094" s="220"/>
      <c r="H1094" s="224">
        <v>0.04</v>
      </c>
      <c r="I1094" s="225"/>
      <c r="J1094" s="220"/>
      <c r="K1094" s="220"/>
      <c r="L1094" s="226"/>
      <c r="M1094" s="227"/>
      <c r="N1094" s="228"/>
      <c r="O1094" s="228"/>
      <c r="P1094" s="228"/>
      <c r="Q1094" s="228"/>
      <c r="R1094" s="228"/>
      <c r="S1094" s="228"/>
      <c r="T1094" s="229"/>
      <c r="AT1094" s="230" t="s">
        <v>209</v>
      </c>
      <c r="AU1094" s="230" t="s">
        <v>88</v>
      </c>
      <c r="AV1094" s="13" t="s">
        <v>88</v>
      </c>
      <c r="AW1094" s="13" t="s">
        <v>31</v>
      </c>
      <c r="AX1094" s="13" t="s">
        <v>76</v>
      </c>
      <c r="AY1094" s="230" t="s">
        <v>201</v>
      </c>
    </row>
    <row r="1095" spans="1:65" s="14" customFormat="1">
      <c r="B1095" s="231"/>
      <c r="C1095" s="232"/>
      <c r="D1095" s="221" t="s">
        <v>209</v>
      </c>
      <c r="E1095" s="233" t="s">
        <v>1</v>
      </c>
      <c r="F1095" s="234" t="s">
        <v>232</v>
      </c>
      <c r="G1095" s="232"/>
      <c r="H1095" s="235">
        <v>53.1</v>
      </c>
      <c r="I1095" s="236"/>
      <c r="J1095" s="232"/>
      <c r="K1095" s="232"/>
      <c r="L1095" s="237"/>
      <c r="M1095" s="238"/>
      <c r="N1095" s="239"/>
      <c r="O1095" s="239"/>
      <c r="P1095" s="239"/>
      <c r="Q1095" s="239"/>
      <c r="R1095" s="239"/>
      <c r="S1095" s="239"/>
      <c r="T1095" s="240"/>
      <c r="AT1095" s="241" t="s">
        <v>209</v>
      </c>
      <c r="AU1095" s="241" t="s">
        <v>88</v>
      </c>
      <c r="AV1095" s="14" t="s">
        <v>207</v>
      </c>
      <c r="AW1095" s="14" t="s">
        <v>31</v>
      </c>
      <c r="AX1095" s="14" t="s">
        <v>83</v>
      </c>
      <c r="AY1095" s="241" t="s">
        <v>201</v>
      </c>
    </row>
    <row r="1096" spans="1:65" s="2" customFormat="1" ht="16.5" customHeight="1">
      <c r="A1096" s="35"/>
      <c r="B1096" s="36"/>
      <c r="C1096" s="253" t="s">
        <v>1662</v>
      </c>
      <c r="D1096" s="253" t="s">
        <v>585</v>
      </c>
      <c r="E1096" s="254" t="s">
        <v>1663</v>
      </c>
      <c r="F1096" s="255" t="s">
        <v>1664</v>
      </c>
      <c r="G1096" s="256" t="s">
        <v>366</v>
      </c>
      <c r="H1096" s="257">
        <v>181</v>
      </c>
      <c r="I1096" s="258"/>
      <c r="J1096" s="259">
        <f>ROUND(I1096*H1096,2)</f>
        <v>0</v>
      </c>
      <c r="K1096" s="260"/>
      <c r="L1096" s="261"/>
      <c r="M1096" s="262" t="s">
        <v>1</v>
      </c>
      <c r="N1096" s="263" t="s">
        <v>42</v>
      </c>
      <c r="O1096" s="72"/>
      <c r="P1096" s="215">
        <f>O1096*H1096</f>
        <v>0</v>
      </c>
      <c r="Q1096" s="215">
        <v>4.4999999999999999E-4</v>
      </c>
      <c r="R1096" s="215">
        <f>Q1096*H1096</f>
        <v>8.1449999999999995E-2</v>
      </c>
      <c r="S1096" s="215">
        <v>0</v>
      </c>
      <c r="T1096" s="216">
        <f>S1096*H1096</f>
        <v>0</v>
      </c>
      <c r="U1096" s="35"/>
      <c r="V1096" s="35"/>
      <c r="W1096" s="35"/>
      <c r="X1096" s="35"/>
      <c r="Y1096" s="35"/>
      <c r="Z1096" s="35"/>
      <c r="AA1096" s="35"/>
      <c r="AB1096" s="35"/>
      <c r="AC1096" s="35"/>
      <c r="AD1096" s="35"/>
      <c r="AE1096" s="35"/>
      <c r="AR1096" s="217" t="s">
        <v>426</v>
      </c>
      <c r="AT1096" s="217" t="s">
        <v>585</v>
      </c>
      <c r="AU1096" s="217" t="s">
        <v>88</v>
      </c>
      <c r="AY1096" s="18" t="s">
        <v>201</v>
      </c>
      <c r="BE1096" s="218">
        <f>IF(N1096="základná",J1096,0)</f>
        <v>0</v>
      </c>
      <c r="BF1096" s="218">
        <f>IF(N1096="znížená",J1096,0)</f>
        <v>0</v>
      </c>
      <c r="BG1096" s="218">
        <f>IF(N1096="zákl. prenesená",J1096,0)</f>
        <v>0</v>
      </c>
      <c r="BH1096" s="218">
        <f>IF(N1096="zníž. prenesená",J1096,0)</f>
        <v>0</v>
      </c>
      <c r="BI1096" s="218">
        <f>IF(N1096="nulová",J1096,0)</f>
        <v>0</v>
      </c>
      <c r="BJ1096" s="18" t="s">
        <v>88</v>
      </c>
      <c r="BK1096" s="218">
        <f>ROUND(I1096*H1096,2)</f>
        <v>0</v>
      </c>
      <c r="BL1096" s="18" t="s">
        <v>308</v>
      </c>
      <c r="BM1096" s="217" t="s">
        <v>1665</v>
      </c>
    </row>
    <row r="1097" spans="1:65" s="13" customFormat="1">
      <c r="B1097" s="219"/>
      <c r="C1097" s="220"/>
      <c r="D1097" s="221" t="s">
        <v>209</v>
      </c>
      <c r="E1097" s="222" t="s">
        <v>1</v>
      </c>
      <c r="F1097" s="223" t="s">
        <v>1666</v>
      </c>
      <c r="G1097" s="220"/>
      <c r="H1097" s="224">
        <v>180.54</v>
      </c>
      <c r="I1097" s="225"/>
      <c r="J1097" s="220"/>
      <c r="K1097" s="220"/>
      <c r="L1097" s="226"/>
      <c r="M1097" s="227"/>
      <c r="N1097" s="228"/>
      <c r="O1097" s="228"/>
      <c r="P1097" s="228"/>
      <c r="Q1097" s="228"/>
      <c r="R1097" s="228"/>
      <c r="S1097" s="228"/>
      <c r="T1097" s="229"/>
      <c r="AT1097" s="230" t="s">
        <v>209</v>
      </c>
      <c r="AU1097" s="230" t="s">
        <v>88</v>
      </c>
      <c r="AV1097" s="13" t="s">
        <v>88</v>
      </c>
      <c r="AW1097" s="13" t="s">
        <v>31</v>
      </c>
      <c r="AX1097" s="13" t="s">
        <v>76</v>
      </c>
      <c r="AY1097" s="230" t="s">
        <v>201</v>
      </c>
    </row>
    <row r="1098" spans="1:65" s="13" customFormat="1">
      <c r="B1098" s="219"/>
      <c r="C1098" s="220"/>
      <c r="D1098" s="221" t="s">
        <v>209</v>
      </c>
      <c r="E1098" s="222" t="s">
        <v>1</v>
      </c>
      <c r="F1098" s="223" t="s">
        <v>1667</v>
      </c>
      <c r="G1098" s="220"/>
      <c r="H1098" s="224">
        <v>0.46</v>
      </c>
      <c r="I1098" s="225"/>
      <c r="J1098" s="220"/>
      <c r="K1098" s="220"/>
      <c r="L1098" s="226"/>
      <c r="M1098" s="227"/>
      <c r="N1098" s="228"/>
      <c r="O1098" s="228"/>
      <c r="P1098" s="228"/>
      <c r="Q1098" s="228"/>
      <c r="R1098" s="228"/>
      <c r="S1098" s="228"/>
      <c r="T1098" s="229"/>
      <c r="AT1098" s="230" t="s">
        <v>209</v>
      </c>
      <c r="AU1098" s="230" t="s">
        <v>88</v>
      </c>
      <c r="AV1098" s="13" t="s">
        <v>88</v>
      </c>
      <c r="AW1098" s="13" t="s">
        <v>31</v>
      </c>
      <c r="AX1098" s="13" t="s">
        <v>76</v>
      </c>
      <c r="AY1098" s="230" t="s">
        <v>201</v>
      </c>
    </row>
    <row r="1099" spans="1:65" s="14" customFormat="1">
      <c r="B1099" s="231"/>
      <c r="C1099" s="232"/>
      <c r="D1099" s="221" t="s">
        <v>209</v>
      </c>
      <c r="E1099" s="233" t="s">
        <v>1</v>
      </c>
      <c r="F1099" s="234" t="s">
        <v>232</v>
      </c>
      <c r="G1099" s="232"/>
      <c r="H1099" s="235">
        <v>181</v>
      </c>
      <c r="I1099" s="236"/>
      <c r="J1099" s="232"/>
      <c r="K1099" s="232"/>
      <c r="L1099" s="237"/>
      <c r="M1099" s="238"/>
      <c r="N1099" s="239"/>
      <c r="O1099" s="239"/>
      <c r="P1099" s="239"/>
      <c r="Q1099" s="239"/>
      <c r="R1099" s="239"/>
      <c r="S1099" s="239"/>
      <c r="T1099" s="240"/>
      <c r="AT1099" s="241" t="s">
        <v>209</v>
      </c>
      <c r="AU1099" s="241" t="s">
        <v>88</v>
      </c>
      <c r="AV1099" s="14" t="s">
        <v>207</v>
      </c>
      <c r="AW1099" s="14" t="s">
        <v>31</v>
      </c>
      <c r="AX1099" s="14" t="s">
        <v>83</v>
      </c>
      <c r="AY1099" s="241" t="s">
        <v>201</v>
      </c>
    </row>
    <row r="1100" spans="1:65" s="2" customFormat="1" ht="29.25" customHeight="1">
      <c r="A1100" s="35"/>
      <c r="B1100" s="36"/>
      <c r="C1100" s="205" t="s">
        <v>1668</v>
      </c>
      <c r="D1100" s="205" t="s">
        <v>203</v>
      </c>
      <c r="E1100" s="206" t="s">
        <v>1669</v>
      </c>
      <c r="F1100" s="207" t="s">
        <v>1670</v>
      </c>
      <c r="G1100" s="208" t="s">
        <v>276</v>
      </c>
      <c r="H1100" s="209">
        <v>55.2</v>
      </c>
      <c r="I1100" s="210"/>
      <c r="J1100" s="211">
        <f>ROUND(I1100*H1100,2)</f>
        <v>0</v>
      </c>
      <c r="K1100" s="212"/>
      <c r="L1100" s="40"/>
      <c r="M1100" s="213" t="s">
        <v>1</v>
      </c>
      <c r="N1100" s="214" t="s">
        <v>42</v>
      </c>
      <c r="O1100" s="72"/>
      <c r="P1100" s="215">
        <f>O1100*H1100</f>
        <v>0</v>
      </c>
      <c r="Q1100" s="215">
        <v>3.7499999999999999E-3</v>
      </c>
      <c r="R1100" s="215">
        <f>Q1100*H1100</f>
        <v>0.20699999999999999</v>
      </c>
      <c r="S1100" s="215">
        <v>0</v>
      </c>
      <c r="T1100" s="216">
        <f>S1100*H1100</f>
        <v>0</v>
      </c>
      <c r="U1100" s="35"/>
      <c r="V1100" s="35"/>
      <c r="W1100" s="35"/>
      <c r="X1100" s="35"/>
      <c r="Y1100" s="35"/>
      <c r="Z1100" s="35"/>
      <c r="AA1100" s="35"/>
      <c r="AB1100" s="35"/>
      <c r="AC1100" s="35"/>
      <c r="AD1100" s="35"/>
      <c r="AE1100" s="35"/>
      <c r="AR1100" s="217" t="s">
        <v>308</v>
      </c>
      <c r="AT1100" s="217" t="s">
        <v>203</v>
      </c>
      <c r="AU1100" s="217" t="s">
        <v>88</v>
      </c>
      <c r="AY1100" s="18" t="s">
        <v>201</v>
      </c>
      <c r="BE1100" s="218">
        <f>IF(N1100="základná",J1100,0)</f>
        <v>0</v>
      </c>
      <c r="BF1100" s="218">
        <f>IF(N1100="znížená",J1100,0)</f>
        <v>0</v>
      </c>
      <c r="BG1100" s="218">
        <f>IF(N1100="zákl. prenesená",J1100,0)</f>
        <v>0</v>
      </c>
      <c r="BH1100" s="218">
        <f>IF(N1100="zníž. prenesená",J1100,0)</f>
        <v>0</v>
      </c>
      <c r="BI1100" s="218">
        <f>IF(N1100="nulová",J1100,0)</f>
        <v>0</v>
      </c>
      <c r="BJ1100" s="18" t="s">
        <v>88</v>
      </c>
      <c r="BK1100" s="218">
        <f>ROUND(I1100*H1100,2)</f>
        <v>0</v>
      </c>
      <c r="BL1100" s="18" t="s">
        <v>308</v>
      </c>
      <c r="BM1100" s="217" t="s">
        <v>1671</v>
      </c>
    </row>
    <row r="1101" spans="1:65" s="13" customFormat="1">
      <c r="B1101" s="219"/>
      <c r="C1101" s="220"/>
      <c r="D1101" s="221" t="s">
        <v>209</v>
      </c>
      <c r="E1101" s="222" t="s">
        <v>1</v>
      </c>
      <c r="F1101" s="223" t="s">
        <v>787</v>
      </c>
      <c r="G1101" s="220"/>
      <c r="H1101" s="224">
        <v>19.489999999999998</v>
      </c>
      <c r="I1101" s="225"/>
      <c r="J1101" s="220"/>
      <c r="K1101" s="220"/>
      <c r="L1101" s="226"/>
      <c r="M1101" s="227"/>
      <c r="N1101" s="228"/>
      <c r="O1101" s="228"/>
      <c r="P1101" s="228"/>
      <c r="Q1101" s="228"/>
      <c r="R1101" s="228"/>
      <c r="S1101" s="228"/>
      <c r="T1101" s="229"/>
      <c r="AT1101" s="230" t="s">
        <v>209</v>
      </c>
      <c r="AU1101" s="230" t="s">
        <v>88</v>
      </c>
      <c r="AV1101" s="13" t="s">
        <v>88</v>
      </c>
      <c r="AW1101" s="13" t="s">
        <v>31</v>
      </c>
      <c r="AX1101" s="13" t="s">
        <v>76</v>
      </c>
      <c r="AY1101" s="230" t="s">
        <v>201</v>
      </c>
    </row>
    <row r="1102" spans="1:65" s="15" customFormat="1">
      <c r="B1102" s="242"/>
      <c r="C1102" s="243"/>
      <c r="D1102" s="221" t="s">
        <v>209</v>
      </c>
      <c r="E1102" s="244" t="s">
        <v>1</v>
      </c>
      <c r="F1102" s="245" t="s">
        <v>748</v>
      </c>
      <c r="G1102" s="243"/>
      <c r="H1102" s="246">
        <v>19.489999999999998</v>
      </c>
      <c r="I1102" s="247"/>
      <c r="J1102" s="243"/>
      <c r="K1102" s="243"/>
      <c r="L1102" s="248"/>
      <c r="M1102" s="249"/>
      <c r="N1102" s="250"/>
      <c r="O1102" s="250"/>
      <c r="P1102" s="250"/>
      <c r="Q1102" s="250"/>
      <c r="R1102" s="250"/>
      <c r="S1102" s="250"/>
      <c r="T1102" s="251"/>
      <c r="AT1102" s="252" t="s">
        <v>209</v>
      </c>
      <c r="AU1102" s="252" t="s">
        <v>88</v>
      </c>
      <c r="AV1102" s="15" t="s">
        <v>219</v>
      </c>
      <c r="AW1102" s="15" t="s">
        <v>31</v>
      </c>
      <c r="AX1102" s="15" t="s">
        <v>76</v>
      </c>
      <c r="AY1102" s="252" t="s">
        <v>201</v>
      </c>
    </row>
    <row r="1103" spans="1:65" s="13" customFormat="1">
      <c r="B1103" s="219"/>
      <c r="C1103" s="220"/>
      <c r="D1103" s="221" t="s">
        <v>209</v>
      </c>
      <c r="E1103" s="222" t="s">
        <v>1</v>
      </c>
      <c r="F1103" s="223" t="s">
        <v>790</v>
      </c>
      <c r="G1103" s="220"/>
      <c r="H1103" s="224">
        <v>35.700000000000003</v>
      </c>
      <c r="I1103" s="225"/>
      <c r="J1103" s="220"/>
      <c r="K1103" s="220"/>
      <c r="L1103" s="226"/>
      <c r="M1103" s="227"/>
      <c r="N1103" s="228"/>
      <c r="O1103" s="228"/>
      <c r="P1103" s="228"/>
      <c r="Q1103" s="228"/>
      <c r="R1103" s="228"/>
      <c r="S1103" s="228"/>
      <c r="T1103" s="229"/>
      <c r="AT1103" s="230" t="s">
        <v>209</v>
      </c>
      <c r="AU1103" s="230" t="s">
        <v>88</v>
      </c>
      <c r="AV1103" s="13" t="s">
        <v>88</v>
      </c>
      <c r="AW1103" s="13" t="s">
        <v>31</v>
      </c>
      <c r="AX1103" s="13" t="s">
        <v>76</v>
      </c>
      <c r="AY1103" s="230" t="s">
        <v>201</v>
      </c>
    </row>
    <row r="1104" spans="1:65" s="15" customFormat="1">
      <c r="B1104" s="242"/>
      <c r="C1104" s="243"/>
      <c r="D1104" s="221" t="s">
        <v>209</v>
      </c>
      <c r="E1104" s="244" t="s">
        <v>1</v>
      </c>
      <c r="F1104" s="245" t="s">
        <v>754</v>
      </c>
      <c r="G1104" s="243"/>
      <c r="H1104" s="246">
        <v>35.700000000000003</v>
      </c>
      <c r="I1104" s="247"/>
      <c r="J1104" s="243"/>
      <c r="K1104" s="243"/>
      <c r="L1104" s="248"/>
      <c r="M1104" s="249"/>
      <c r="N1104" s="250"/>
      <c r="O1104" s="250"/>
      <c r="P1104" s="250"/>
      <c r="Q1104" s="250"/>
      <c r="R1104" s="250"/>
      <c r="S1104" s="250"/>
      <c r="T1104" s="251"/>
      <c r="AT1104" s="252" t="s">
        <v>209</v>
      </c>
      <c r="AU1104" s="252" t="s">
        <v>88</v>
      </c>
      <c r="AV1104" s="15" t="s">
        <v>219</v>
      </c>
      <c r="AW1104" s="15" t="s">
        <v>31</v>
      </c>
      <c r="AX1104" s="15" t="s">
        <v>76</v>
      </c>
      <c r="AY1104" s="252" t="s">
        <v>201</v>
      </c>
    </row>
    <row r="1105" spans="1:65" s="13" customFormat="1">
      <c r="B1105" s="219"/>
      <c r="C1105" s="220"/>
      <c r="D1105" s="221" t="s">
        <v>209</v>
      </c>
      <c r="E1105" s="222" t="s">
        <v>1</v>
      </c>
      <c r="F1105" s="223" t="s">
        <v>6</v>
      </c>
      <c r="G1105" s="220"/>
      <c r="H1105" s="224">
        <v>0.01</v>
      </c>
      <c r="I1105" s="225"/>
      <c r="J1105" s="220"/>
      <c r="K1105" s="220"/>
      <c r="L1105" s="226"/>
      <c r="M1105" s="227"/>
      <c r="N1105" s="228"/>
      <c r="O1105" s="228"/>
      <c r="P1105" s="228"/>
      <c r="Q1105" s="228"/>
      <c r="R1105" s="228"/>
      <c r="S1105" s="228"/>
      <c r="T1105" s="229"/>
      <c r="AT1105" s="230" t="s">
        <v>209</v>
      </c>
      <c r="AU1105" s="230" t="s">
        <v>88</v>
      </c>
      <c r="AV1105" s="13" t="s">
        <v>88</v>
      </c>
      <c r="AW1105" s="13" t="s">
        <v>31</v>
      </c>
      <c r="AX1105" s="13" t="s">
        <v>76</v>
      </c>
      <c r="AY1105" s="230" t="s">
        <v>201</v>
      </c>
    </row>
    <row r="1106" spans="1:65" s="14" customFormat="1">
      <c r="B1106" s="231"/>
      <c r="C1106" s="232"/>
      <c r="D1106" s="221" t="s">
        <v>209</v>
      </c>
      <c r="E1106" s="233" t="s">
        <v>1</v>
      </c>
      <c r="F1106" s="234" t="s">
        <v>232</v>
      </c>
      <c r="G1106" s="232"/>
      <c r="H1106" s="235">
        <v>55.2</v>
      </c>
      <c r="I1106" s="236"/>
      <c r="J1106" s="232"/>
      <c r="K1106" s="232"/>
      <c r="L1106" s="237"/>
      <c r="M1106" s="238"/>
      <c r="N1106" s="239"/>
      <c r="O1106" s="239"/>
      <c r="P1106" s="239"/>
      <c r="Q1106" s="239"/>
      <c r="R1106" s="239"/>
      <c r="S1106" s="239"/>
      <c r="T1106" s="240"/>
      <c r="AT1106" s="241" t="s">
        <v>209</v>
      </c>
      <c r="AU1106" s="241" t="s">
        <v>88</v>
      </c>
      <c r="AV1106" s="14" t="s">
        <v>207</v>
      </c>
      <c r="AW1106" s="14" t="s">
        <v>31</v>
      </c>
      <c r="AX1106" s="14" t="s">
        <v>83</v>
      </c>
      <c r="AY1106" s="241" t="s">
        <v>201</v>
      </c>
    </row>
    <row r="1107" spans="1:65" s="2" customFormat="1" ht="16.5" customHeight="1">
      <c r="A1107" s="35"/>
      <c r="B1107" s="36"/>
      <c r="C1107" s="253" t="s">
        <v>1672</v>
      </c>
      <c r="D1107" s="253" t="s">
        <v>585</v>
      </c>
      <c r="E1107" s="254" t="s">
        <v>1673</v>
      </c>
      <c r="F1107" s="255" t="s">
        <v>1674</v>
      </c>
      <c r="G1107" s="256" t="s">
        <v>276</v>
      </c>
      <c r="H1107" s="257">
        <v>56.3</v>
      </c>
      <c r="I1107" s="258"/>
      <c r="J1107" s="259">
        <f>ROUND(I1107*H1107,2)</f>
        <v>0</v>
      </c>
      <c r="K1107" s="260"/>
      <c r="L1107" s="261"/>
      <c r="M1107" s="262" t="s">
        <v>1</v>
      </c>
      <c r="N1107" s="263" t="s">
        <v>42</v>
      </c>
      <c r="O1107" s="72"/>
      <c r="P1107" s="215">
        <f>O1107*H1107</f>
        <v>0</v>
      </c>
      <c r="Q1107" s="215">
        <v>2.46E-2</v>
      </c>
      <c r="R1107" s="215">
        <f>Q1107*H1107</f>
        <v>1.3849799999999999</v>
      </c>
      <c r="S1107" s="215">
        <v>0</v>
      </c>
      <c r="T1107" s="216">
        <f>S1107*H1107</f>
        <v>0</v>
      </c>
      <c r="U1107" s="35"/>
      <c r="V1107" s="35"/>
      <c r="W1107" s="35"/>
      <c r="X1107" s="35"/>
      <c r="Y1107" s="35"/>
      <c r="Z1107" s="35"/>
      <c r="AA1107" s="35"/>
      <c r="AB1107" s="35"/>
      <c r="AC1107" s="35"/>
      <c r="AD1107" s="35"/>
      <c r="AE1107" s="35"/>
      <c r="AR1107" s="217" t="s">
        <v>426</v>
      </c>
      <c r="AT1107" s="217" t="s">
        <v>585</v>
      </c>
      <c r="AU1107" s="217" t="s">
        <v>88</v>
      </c>
      <c r="AY1107" s="18" t="s">
        <v>201</v>
      </c>
      <c r="BE1107" s="218">
        <f>IF(N1107="základná",J1107,0)</f>
        <v>0</v>
      </c>
      <c r="BF1107" s="218">
        <f>IF(N1107="znížená",J1107,0)</f>
        <v>0</v>
      </c>
      <c r="BG1107" s="218">
        <f>IF(N1107="zákl. prenesená",J1107,0)</f>
        <v>0</v>
      </c>
      <c r="BH1107" s="218">
        <f>IF(N1107="zníž. prenesená",J1107,0)</f>
        <v>0</v>
      </c>
      <c r="BI1107" s="218">
        <f>IF(N1107="nulová",J1107,0)</f>
        <v>0</v>
      </c>
      <c r="BJ1107" s="18" t="s">
        <v>88</v>
      </c>
      <c r="BK1107" s="218">
        <f>ROUND(I1107*H1107,2)</f>
        <v>0</v>
      </c>
      <c r="BL1107" s="18" t="s">
        <v>308</v>
      </c>
      <c r="BM1107" s="217" t="s">
        <v>1675</v>
      </c>
    </row>
    <row r="1108" spans="1:65" s="13" customFormat="1">
      <c r="B1108" s="219"/>
      <c r="C1108" s="220"/>
      <c r="D1108" s="221" t="s">
        <v>209</v>
      </c>
      <c r="E1108" s="222" t="s">
        <v>1</v>
      </c>
      <c r="F1108" s="223" t="s">
        <v>1676</v>
      </c>
      <c r="G1108" s="220"/>
      <c r="H1108" s="224">
        <v>56.304000000000002</v>
      </c>
      <c r="I1108" s="225"/>
      <c r="J1108" s="220"/>
      <c r="K1108" s="220"/>
      <c r="L1108" s="226"/>
      <c r="M1108" s="227"/>
      <c r="N1108" s="228"/>
      <c r="O1108" s="228"/>
      <c r="P1108" s="228"/>
      <c r="Q1108" s="228"/>
      <c r="R1108" s="228"/>
      <c r="S1108" s="228"/>
      <c r="T1108" s="229"/>
      <c r="AT1108" s="230" t="s">
        <v>209</v>
      </c>
      <c r="AU1108" s="230" t="s">
        <v>88</v>
      </c>
      <c r="AV1108" s="13" t="s">
        <v>88</v>
      </c>
      <c r="AW1108" s="13" t="s">
        <v>31</v>
      </c>
      <c r="AX1108" s="13" t="s">
        <v>76</v>
      </c>
      <c r="AY1108" s="230" t="s">
        <v>201</v>
      </c>
    </row>
    <row r="1109" spans="1:65" s="13" customFormat="1">
      <c r="B1109" s="219"/>
      <c r="C1109" s="220"/>
      <c r="D1109" s="221" t="s">
        <v>209</v>
      </c>
      <c r="E1109" s="222" t="s">
        <v>1</v>
      </c>
      <c r="F1109" s="223" t="s">
        <v>1151</v>
      </c>
      <c r="G1109" s="220"/>
      <c r="H1109" s="224">
        <v>-4.0000000000000001E-3</v>
      </c>
      <c r="I1109" s="225"/>
      <c r="J1109" s="220"/>
      <c r="K1109" s="220"/>
      <c r="L1109" s="226"/>
      <c r="M1109" s="227"/>
      <c r="N1109" s="228"/>
      <c r="O1109" s="228"/>
      <c r="P1109" s="228"/>
      <c r="Q1109" s="228"/>
      <c r="R1109" s="228"/>
      <c r="S1109" s="228"/>
      <c r="T1109" s="229"/>
      <c r="AT1109" s="230" t="s">
        <v>209</v>
      </c>
      <c r="AU1109" s="230" t="s">
        <v>88</v>
      </c>
      <c r="AV1109" s="13" t="s">
        <v>88</v>
      </c>
      <c r="AW1109" s="13" t="s">
        <v>31</v>
      </c>
      <c r="AX1109" s="13" t="s">
        <v>76</v>
      </c>
      <c r="AY1109" s="230" t="s">
        <v>201</v>
      </c>
    </row>
    <row r="1110" spans="1:65" s="14" customFormat="1">
      <c r="B1110" s="231"/>
      <c r="C1110" s="232"/>
      <c r="D1110" s="221" t="s">
        <v>209</v>
      </c>
      <c r="E1110" s="233" t="s">
        <v>1</v>
      </c>
      <c r="F1110" s="234" t="s">
        <v>232</v>
      </c>
      <c r="G1110" s="232"/>
      <c r="H1110" s="235">
        <v>56.3</v>
      </c>
      <c r="I1110" s="236"/>
      <c r="J1110" s="232"/>
      <c r="K1110" s="232"/>
      <c r="L1110" s="237"/>
      <c r="M1110" s="238"/>
      <c r="N1110" s="239"/>
      <c r="O1110" s="239"/>
      <c r="P1110" s="239"/>
      <c r="Q1110" s="239"/>
      <c r="R1110" s="239"/>
      <c r="S1110" s="239"/>
      <c r="T1110" s="240"/>
      <c r="AT1110" s="241" t="s">
        <v>209</v>
      </c>
      <c r="AU1110" s="241" t="s">
        <v>88</v>
      </c>
      <c r="AV1110" s="14" t="s">
        <v>207</v>
      </c>
      <c r="AW1110" s="14" t="s">
        <v>31</v>
      </c>
      <c r="AX1110" s="14" t="s">
        <v>83</v>
      </c>
      <c r="AY1110" s="241" t="s">
        <v>201</v>
      </c>
    </row>
    <row r="1111" spans="1:65" s="2" customFormat="1" ht="30.75" customHeight="1">
      <c r="A1111" s="35"/>
      <c r="B1111" s="36"/>
      <c r="C1111" s="205" t="s">
        <v>1677</v>
      </c>
      <c r="D1111" s="205" t="s">
        <v>203</v>
      </c>
      <c r="E1111" s="206" t="s">
        <v>1678</v>
      </c>
      <c r="F1111" s="207" t="s">
        <v>1679</v>
      </c>
      <c r="G1111" s="208" t="s">
        <v>276</v>
      </c>
      <c r="H1111" s="209">
        <v>10.1</v>
      </c>
      <c r="I1111" s="210"/>
      <c r="J1111" s="211">
        <f>ROUND(I1111*H1111,2)</f>
        <v>0</v>
      </c>
      <c r="K1111" s="212"/>
      <c r="L1111" s="40"/>
      <c r="M1111" s="213" t="s">
        <v>1</v>
      </c>
      <c r="N1111" s="214" t="s">
        <v>42</v>
      </c>
      <c r="O1111" s="72"/>
      <c r="P1111" s="215">
        <f>O1111*H1111</f>
        <v>0</v>
      </c>
      <c r="Q1111" s="215">
        <v>3.1700000000000001E-3</v>
      </c>
      <c r="R1111" s="215">
        <f>Q1111*H1111</f>
        <v>3.2016999999999997E-2</v>
      </c>
      <c r="S1111" s="215">
        <v>0</v>
      </c>
      <c r="T1111" s="216">
        <f>S1111*H1111</f>
        <v>0</v>
      </c>
      <c r="U1111" s="35"/>
      <c r="V1111" s="35"/>
      <c r="W1111" s="35"/>
      <c r="X1111" s="35"/>
      <c r="Y1111" s="35"/>
      <c r="Z1111" s="35"/>
      <c r="AA1111" s="35"/>
      <c r="AB1111" s="35"/>
      <c r="AC1111" s="35"/>
      <c r="AD1111" s="35"/>
      <c r="AE1111" s="35"/>
      <c r="AR1111" s="217" t="s">
        <v>308</v>
      </c>
      <c r="AT1111" s="217" t="s">
        <v>203</v>
      </c>
      <c r="AU1111" s="217" t="s">
        <v>88</v>
      </c>
      <c r="AY1111" s="18" t="s">
        <v>201</v>
      </c>
      <c r="BE1111" s="218">
        <f>IF(N1111="základná",J1111,0)</f>
        <v>0</v>
      </c>
      <c r="BF1111" s="218">
        <f>IF(N1111="znížená",J1111,0)</f>
        <v>0</v>
      </c>
      <c r="BG1111" s="218">
        <f>IF(N1111="zákl. prenesená",J1111,0)</f>
        <v>0</v>
      </c>
      <c r="BH1111" s="218">
        <f>IF(N1111="zníž. prenesená",J1111,0)</f>
        <v>0</v>
      </c>
      <c r="BI1111" s="218">
        <f>IF(N1111="nulová",J1111,0)</f>
        <v>0</v>
      </c>
      <c r="BJ1111" s="18" t="s">
        <v>88</v>
      </c>
      <c r="BK1111" s="218">
        <f>ROUND(I1111*H1111,2)</f>
        <v>0</v>
      </c>
      <c r="BL1111" s="18" t="s">
        <v>308</v>
      </c>
      <c r="BM1111" s="217" t="s">
        <v>1680</v>
      </c>
    </row>
    <row r="1112" spans="1:65" s="13" customFormat="1">
      <c r="B1112" s="219"/>
      <c r="C1112" s="220"/>
      <c r="D1112" s="221" t="s">
        <v>209</v>
      </c>
      <c r="E1112" s="222" t="s">
        <v>1</v>
      </c>
      <c r="F1112" s="223" t="s">
        <v>1681</v>
      </c>
      <c r="G1112" s="220"/>
      <c r="H1112" s="224">
        <v>10.1</v>
      </c>
      <c r="I1112" s="225"/>
      <c r="J1112" s="220"/>
      <c r="K1112" s="220"/>
      <c r="L1112" s="226"/>
      <c r="M1112" s="227"/>
      <c r="N1112" s="228"/>
      <c r="O1112" s="228"/>
      <c r="P1112" s="228"/>
      <c r="Q1112" s="228"/>
      <c r="R1112" s="228"/>
      <c r="S1112" s="228"/>
      <c r="T1112" s="229"/>
      <c r="AT1112" s="230" t="s">
        <v>209</v>
      </c>
      <c r="AU1112" s="230" t="s">
        <v>88</v>
      </c>
      <c r="AV1112" s="13" t="s">
        <v>88</v>
      </c>
      <c r="AW1112" s="13" t="s">
        <v>31</v>
      </c>
      <c r="AX1112" s="13" t="s">
        <v>76</v>
      </c>
      <c r="AY1112" s="230" t="s">
        <v>201</v>
      </c>
    </row>
    <row r="1113" spans="1:65" s="14" customFormat="1">
      <c r="B1113" s="231"/>
      <c r="C1113" s="232"/>
      <c r="D1113" s="221" t="s">
        <v>209</v>
      </c>
      <c r="E1113" s="233" t="s">
        <v>1</v>
      </c>
      <c r="F1113" s="234" t="s">
        <v>1682</v>
      </c>
      <c r="G1113" s="232"/>
      <c r="H1113" s="235">
        <v>10.1</v>
      </c>
      <c r="I1113" s="236"/>
      <c r="J1113" s="232"/>
      <c r="K1113" s="232"/>
      <c r="L1113" s="237"/>
      <c r="M1113" s="238"/>
      <c r="N1113" s="239"/>
      <c r="O1113" s="239"/>
      <c r="P1113" s="239"/>
      <c r="Q1113" s="239"/>
      <c r="R1113" s="239"/>
      <c r="S1113" s="239"/>
      <c r="T1113" s="240"/>
      <c r="AT1113" s="241" t="s">
        <v>209</v>
      </c>
      <c r="AU1113" s="241" t="s">
        <v>88</v>
      </c>
      <c r="AV1113" s="14" t="s">
        <v>207</v>
      </c>
      <c r="AW1113" s="14" t="s">
        <v>31</v>
      </c>
      <c r="AX1113" s="14" t="s">
        <v>83</v>
      </c>
      <c r="AY1113" s="241" t="s">
        <v>201</v>
      </c>
    </row>
    <row r="1114" spans="1:65" s="2" customFormat="1" ht="28.5" customHeight="1">
      <c r="A1114" s="35"/>
      <c r="B1114" s="36"/>
      <c r="C1114" s="253" t="s">
        <v>1683</v>
      </c>
      <c r="D1114" s="253" t="s">
        <v>585</v>
      </c>
      <c r="E1114" s="254" t="s">
        <v>1684</v>
      </c>
      <c r="F1114" s="255" t="s">
        <v>1685</v>
      </c>
      <c r="G1114" s="256" t="s">
        <v>276</v>
      </c>
      <c r="H1114" s="257">
        <v>10.3</v>
      </c>
      <c r="I1114" s="258"/>
      <c r="J1114" s="259">
        <f>ROUND(I1114*H1114,2)</f>
        <v>0</v>
      </c>
      <c r="K1114" s="260"/>
      <c r="L1114" s="261"/>
      <c r="M1114" s="262" t="s">
        <v>1</v>
      </c>
      <c r="N1114" s="263" t="s">
        <v>42</v>
      </c>
      <c r="O1114" s="72"/>
      <c r="P1114" s="215">
        <f>O1114*H1114</f>
        <v>0</v>
      </c>
      <c r="Q1114" s="215">
        <v>2.46E-2</v>
      </c>
      <c r="R1114" s="215">
        <f>Q1114*H1114</f>
        <v>0.25337999999999999</v>
      </c>
      <c r="S1114" s="215">
        <v>0</v>
      </c>
      <c r="T1114" s="216">
        <f>S1114*H1114</f>
        <v>0</v>
      </c>
      <c r="U1114" s="35"/>
      <c r="V1114" s="35"/>
      <c r="W1114" s="35"/>
      <c r="X1114" s="35"/>
      <c r="Y1114" s="35"/>
      <c r="Z1114" s="35"/>
      <c r="AA1114" s="35"/>
      <c r="AB1114" s="35"/>
      <c r="AC1114" s="35"/>
      <c r="AD1114" s="35"/>
      <c r="AE1114" s="35"/>
      <c r="AR1114" s="217" t="s">
        <v>426</v>
      </c>
      <c r="AT1114" s="217" t="s">
        <v>585</v>
      </c>
      <c r="AU1114" s="217" t="s">
        <v>88</v>
      </c>
      <c r="AY1114" s="18" t="s">
        <v>201</v>
      </c>
      <c r="BE1114" s="218">
        <f>IF(N1114="základná",J1114,0)</f>
        <v>0</v>
      </c>
      <c r="BF1114" s="218">
        <f>IF(N1114="znížená",J1114,0)</f>
        <v>0</v>
      </c>
      <c r="BG1114" s="218">
        <f>IF(N1114="zákl. prenesená",J1114,0)</f>
        <v>0</v>
      </c>
      <c r="BH1114" s="218">
        <f>IF(N1114="zníž. prenesená",J1114,0)</f>
        <v>0</v>
      </c>
      <c r="BI1114" s="218">
        <f>IF(N1114="nulová",J1114,0)</f>
        <v>0</v>
      </c>
      <c r="BJ1114" s="18" t="s">
        <v>88</v>
      </c>
      <c r="BK1114" s="218">
        <f>ROUND(I1114*H1114,2)</f>
        <v>0</v>
      </c>
      <c r="BL1114" s="18" t="s">
        <v>308</v>
      </c>
      <c r="BM1114" s="217" t="s">
        <v>1686</v>
      </c>
    </row>
    <row r="1115" spans="1:65" s="13" customFormat="1">
      <c r="B1115" s="219"/>
      <c r="C1115" s="220"/>
      <c r="D1115" s="221" t="s">
        <v>209</v>
      </c>
      <c r="E1115" s="222" t="s">
        <v>1</v>
      </c>
      <c r="F1115" s="223" t="s">
        <v>1687</v>
      </c>
      <c r="G1115" s="220"/>
      <c r="H1115" s="224">
        <v>10.302</v>
      </c>
      <c r="I1115" s="225"/>
      <c r="J1115" s="220"/>
      <c r="K1115" s="220"/>
      <c r="L1115" s="226"/>
      <c r="M1115" s="227"/>
      <c r="N1115" s="228"/>
      <c r="O1115" s="228"/>
      <c r="P1115" s="228"/>
      <c r="Q1115" s="228"/>
      <c r="R1115" s="228"/>
      <c r="S1115" s="228"/>
      <c r="T1115" s="229"/>
      <c r="AT1115" s="230" t="s">
        <v>209</v>
      </c>
      <c r="AU1115" s="230" t="s">
        <v>88</v>
      </c>
      <c r="AV1115" s="13" t="s">
        <v>88</v>
      </c>
      <c r="AW1115" s="13" t="s">
        <v>31</v>
      </c>
      <c r="AX1115" s="13" t="s">
        <v>76</v>
      </c>
      <c r="AY1115" s="230" t="s">
        <v>201</v>
      </c>
    </row>
    <row r="1116" spans="1:65" s="13" customFormat="1">
      <c r="B1116" s="219"/>
      <c r="C1116" s="220"/>
      <c r="D1116" s="221" t="s">
        <v>209</v>
      </c>
      <c r="E1116" s="222" t="s">
        <v>1</v>
      </c>
      <c r="F1116" s="223" t="s">
        <v>843</v>
      </c>
      <c r="G1116" s="220"/>
      <c r="H1116" s="224">
        <v>-2E-3</v>
      </c>
      <c r="I1116" s="225"/>
      <c r="J1116" s="220"/>
      <c r="K1116" s="220"/>
      <c r="L1116" s="226"/>
      <c r="M1116" s="227"/>
      <c r="N1116" s="228"/>
      <c r="O1116" s="228"/>
      <c r="P1116" s="228"/>
      <c r="Q1116" s="228"/>
      <c r="R1116" s="228"/>
      <c r="S1116" s="228"/>
      <c r="T1116" s="229"/>
      <c r="AT1116" s="230" t="s">
        <v>209</v>
      </c>
      <c r="AU1116" s="230" t="s">
        <v>88</v>
      </c>
      <c r="AV1116" s="13" t="s">
        <v>88</v>
      </c>
      <c r="AW1116" s="13" t="s">
        <v>31</v>
      </c>
      <c r="AX1116" s="13" t="s">
        <v>76</v>
      </c>
      <c r="AY1116" s="230" t="s">
        <v>201</v>
      </c>
    </row>
    <row r="1117" spans="1:65" s="14" customFormat="1">
      <c r="B1117" s="231"/>
      <c r="C1117" s="232"/>
      <c r="D1117" s="221" t="s">
        <v>209</v>
      </c>
      <c r="E1117" s="233" t="s">
        <v>1</v>
      </c>
      <c r="F1117" s="234" t="s">
        <v>232</v>
      </c>
      <c r="G1117" s="232"/>
      <c r="H1117" s="235">
        <v>10.3</v>
      </c>
      <c r="I1117" s="236"/>
      <c r="J1117" s="232"/>
      <c r="K1117" s="232"/>
      <c r="L1117" s="237"/>
      <c r="M1117" s="238"/>
      <c r="N1117" s="239"/>
      <c r="O1117" s="239"/>
      <c r="P1117" s="239"/>
      <c r="Q1117" s="239"/>
      <c r="R1117" s="239"/>
      <c r="S1117" s="239"/>
      <c r="T1117" s="240"/>
      <c r="AT1117" s="241" t="s">
        <v>209</v>
      </c>
      <c r="AU1117" s="241" t="s">
        <v>88</v>
      </c>
      <c r="AV1117" s="14" t="s">
        <v>207</v>
      </c>
      <c r="AW1117" s="14" t="s">
        <v>31</v>
      </c>
      <c r="AX1117" s="14" t="s">
        <v>83</v>
      </c>
      <c r="AY1117" s="241" t="s">
        <v>201</v>
      </c>
    </row>
    <row r="1118" spans="1:65" s="2" customFormat="1" ht="28.5" customHeight="1">
      <c r="A1118" s="35"/>
      <c r="B1118" s="36"/>
      <c r="C1118" s="205" t="s">
        <v>1688</v>
      </c>
      <c r="D1118" s="205" t="s">
        <v>203</v>
      </c>
      <c r="E1118" s="206" t="s">
        <v>1689</v>
      </c>
      <c r="F1118" s="207" t="s">
        <v>1690</v>
      </c>
      <c r="G1118" s="208" t="s">
        <v>329</v>
      </c>
      <c r="H1118" s="209">
        <v>2.2010000000000001</v>
      </c>
      <c r="I1118" s="210"/>
      <c r="J1118" s="211">
        <f>ROUND(I1118*H1118,2)</f>
        <v>0</v>
      </c>
      <c r="K1118" s="212"/>
      <c r="L1118" s="40"/>
      <c r="M1118" s="213" t="s">
        <v>1</v>
      </c>
      <c r="N1118" s="214" t="s">
        <v>42</v>
      </c>
      <c r="O1118" s="72"/>
      <c r="P1118" s="215">
        <f>O1118*H1118</f>
        <v>0</v>
      </c>
      <c r="Q1118" s="215">
        <v>0</v>
      </c>
      <c r="R1118" s="215">
        <f>Q1118*H1118</f>
        <v>0</v>
      </c>
      <c r="S1118" s="215">
        <v>0</v>
      </c>
      <c r="T1118" s="216">
        <f>S1118*H1118</f>
        <v>0</v>
      </c>
      <c r="U1118" s="35"/>
      <c r="V1118" s="35"/>
      <c r="W1118" s="35"/>
      <c r="X1118" s="35"/>
      <c r="Y1118" s="35"/>
      <c r="Z1118" s="35"/>
      <c r="AA1118" s="35"/>
      <c r="AB1118" s="35"/>
      <c r="AC1118" s="35"/>
      <c r="AD1118" s="35"/>
      <c r="AE1118" s="35"/>
      <c r="AR1118" s="217" t="s">
        <v>308</v>
      </c>
      <c r="AT1118" s="217" t="s">
        <v>203</v>
      </c>
      <c r="AU1118" s="217" t="s">
        <v>88</v>
      </c>
      <c r="AY1118" s="18" t="s">
        <v>201</v>
      </c>
      <c r="BE1118" s="218">
        <f>IF(N1118="základná",J1118,0)</f>
        <v>0</v>
      </c>
      <c r="BF1118" s="218">
        <f>IF(N1118="znížená",J1118,0)</f>
        <v>0</v>
      </c>
      <c r="BG1118" s="218">
        <f>IF(N1118="zákl. prenesená",J1118,0)</f>
        <v>0</v>
      </c>
      <c r="BH1118" s="218">
        <f>IF(N1118="zníž. prenesená",J1118,0)</f>
        <v>0</v>
      </c>
      <c r="BI1118" s="218">
        <f>IF(N1118="nulová",J1118,0)</f>
        <v>0</v>
      </c>
      <c r="BJ1118" s="18" t="s">
        <v>88</v>
      </c>
      <c r="BK1118" s="218">
        <f>ROUND(I1118*H1118,2)</f>
        <v>0</v>
      </c>
      <c r="BL1118" s="18" t="s">
        <v>308</v>
      </c>
      <c r="BM1118" s="217" t="s">
        <v>1691</v>
      </c>
    </row>
    <row r="1119" spans="1:65" s="12" customFormat="1" ht="22.9" customHeight="1">
      <c r="B1119" s="189"/>
      <c r="C1119" s="190"/>
      <c r="D1119" s="191" t="s">
        <v>75</v>
      </c>
      <c r="E1119" s="203" t="s">
        <v>1692</v>
      </c>
      <c r="F1119" s="203" t="s">
        <v>1693</v>
      </c>
      <c r="G1119" s="190"/>
      <c r="H1119" s="190"/>
      <c r="I1119" s="193"/>
      <c r="J1119" s="204">
        <f>BK1119</f>
        <v>0</v>
      </c>
      <c r="K1119" s="190"/>
      <c r="L1119" s="195"/>
      <c r="M1119" s="196"/>
      <c r="N1119" s="197"/>
      <c r="O1119" s="197"/>
      <c r="P1119" s="198">
        <f>SUM(P1120:P1159)</f>
        <v>0</v>
      </c>
      <c r="Q1119" s="197"/>
      <c r="R1119" s="198">
        <f>SUM(R1120:R1159)</f>
        <v>5.2671079999999988E-2</v>
      </c>
      <c r="S1119" s="197"/>
      <c r="T1119" s="199">
        <f>SUM(T1120:T1159)</f>
        <v>0</v>
      </c>
      <c r="AR1119" s="200" t="s">
        <v>88</v>
      </c>
      <c r="AT1119" s="201" t="s">
        <v>75</v>
      </c>
      <c r="AU1119" s="201" t="s">
        <v>83</v>
      </c>
      <c r="AY1119" s="200" t="s">
        <v>201</v>
      </c>
      <c r="BK1119" s="202">
        <f>SUM(BK1120:BK1159)</f>
        <v>0</v>
      </c>
    </row>
    <row r="1120" spans="1:65" s="2" customFormat="1" ht="25.5" customHeight="1">
      <c r="A1120" s="35"/>
      <c r="B1120" s="36"/>
      <c r="C1120" s="205" t="s">
        <v>1694</v>
      </c>
      <c r="D1120" s="205" t="s">
        <v>203</v>
      </c>
      <c r="E1120" s="206" t="s">
        <v>1695</v>
      </c>
      <c r="F1120" s="207" t="s">
        <v>1696</v>
      </c>
      <c r="G1120" s="208" t="s">
        <v>618</v>
      </c>
      <c r="H1120" s="209">
        <v>80.400000000000006</v>
      </c>
      <c r="I1120" s="210"/>
      <c r="J1120" s="211">
        <f>ROUND(I1120*H1120,2)</f>
        <v>0</v>
      </c>
      <c r="K1120" s="212"/>
      <c r="L1120" s="40"/>
      <c r="M1120" s="213" t="s">
        <v>1</v>
      </c>
      <c r="N1120" s="214" t="s">
        <v>42</v>
      </c>
      <c r="O1120" s="72"/>
      <c r="P1120" s="215">
        <f>O1120*H1120</f>
        <v>0</v>
      </c>
      <c r="Q1120" s="215">
        <v>1.0000000000000001E-5</v>
      </c>
      <c r="R1120" s="215">
        <f>Q1120*H1120</f>
        <v>8.0400000000000014E-4</v>
      </c>
      <c r="S1120" s="215">
        <v>0</v>
      </c>
      <c r="T1120" s="216">
        <f>S1120*H1120</f>
        <v>0</v>
      </c>
      <c r="U1120" s="35"/>
      <c r="V1120" s="35"/>
      <c r="W1120" s="35"/>
      <c r="X1120" s="35"/>
      <c r="Y1120" s="35"/>
      <c r="Z1120" s="35"/>
      <c r="AA1120" s="35"/>
      <c r="AB1120" s="35"/>
      <c r="AC1120" s="35"/>
      <c r="AD1120" s="35"/>
      <c r="AE1120" s="35"/>
      <c r="AR1120" s="217" t="s">
        <v>308</v>
      </c>
      <c r="AT1120" s="217" t="s">
        <v>203</v>
      </c>
      <c r="AU1120" s="217" t="s">
        <v>88</v>
      </c>
      <c r="AY1120" s="18" t="s">
        <v>201</v>
      </c>
      <c r="BE1120" s="218">
        <f>IF(N1120="základná",J1120,0)</f>
        <v>0</v>
      </c>
      <c r="BF1120" s="218">
        <f>IF(N1120="znížená",J1120,0)</f>
        <v>0</v>
      </c>
      <c r="BG1120" s="218">
        <f>IF(N1120="zákl. prenesená",J1120,0)</f>
        <v>0</v>
      </c>
      <c r="BH1120" s="218">
        <f>IF(N1120="zníž. prenesená",J1120,0)</f>
        <v>0</v>
      </c>
      <c r="BI1120" s="218">
        <f>IF(N1120="nulová",J1120,0)</f>
        <v>0</v>
      </c>
      <c r="BJ1120" s="18" t="s">
        <v>88</v>
      </c>
      <c r="BK1120" s="218">
        <f>ROUND(I1120*H1120,2)</f>
        <v>0</v>
      </c>
      <c r="BL1120" s="18" t="s">
        <v>308</v>
      </c>
      <c r="BM1120" s="217" t="s">
        <v>1697</v>
      </c>
    </row>
    <row r="1121" spans="1:65" s="13" customFormat="1">
      <c r="B1121" s="219"/>
      <c r="C1121" s="220"/>
      <c r="D1121" s="221" t="s">
        <v>209</v>
      </c>
      <c r="E1121" s="222" t="s">
        <v>1</v>
      </c>
      <c r="F1121" s="223" t="s">
        <v>1698</v>
      </c>
      <c r="G1121" s="220"/>
      <c r="H1121" s="224">
        <v>14.96</v>
      </c>
      <c r="I1121" s="225"/>
      <c r="J1121" s="220"/>
      <c r="K1121" s="220"/>
      <c r="L1121" s="226"/>
      <c r="M1121" s="227"/>
      <c r="N1121" s="228"/>
      <c r="O1121" s="228"/>
      <c r="P1121" s="228"/>
      <c r="Q1121" s="228"/>
      <c r="R1121" s="228"/>
      <c r="S1121" s="228"/>
      <c r="T1121" s="229"/>
      <c r="AT1121" s="230" t="s">
        <v>209</v>
      </c>
      <c r="AU1121" s="230" t="s">
        <v>88</v>
      </c>
      <c r="AV1121" s="13" t="s">
        <v>88</v>
      </c>
      <c r="AW1121" s="13" t="s">
        <v>31</v>
      </c>
      <c r="AX1121" s="13" t="s">
        <v>76</v>
      </c>
      <c r="AY1121" s="230" t="s">
        <v>201</v>
      </c>
    </row>
    <row r="1122" spans="1:65" s="13" customFormat="1" ht="22.5">
      <c r="B1122" s="219"/>
      <c r="C1122" s="220"/>
      <c r="D1122" s="221" t="s">
        <v>209</v>
      </c>
      <c r="E1122" s="222" t="s">
        <v>1</v>
      </c>
      <c r="F1122" s="223" t="s">
        <v>1699</v>
      </c>
      <c r="G1122" s="220"/>
      <c r="H1122" s="224">
        <v>65.41</v>
      </c>
      <c r="I1122" s="225"/>
      <c r="J1122" s="220"/>
      <c r="K1122" s="220"/>
      <c r="L1122" s="226"/>
      <c r="M1122" s="227"/>
      <c r="N1122" s="228"/>
      <c r="O1122" s="228"/>
      <c r="P1122" s="228"/>
      <c r="Q1122" s="228"/>
      <c r="R1122" s="228"/>
      <c r="S1122" s="228"/>
      <c r="T1122" s="229"/>
      <c r="AT1122" s="230" t="s">
        <v>209</v>
      </c>
      <c r="AU1122" s="230" t="s">
        <v>88</v>
      </c>
      <c r="AV1122" s="13" t="s">
        <v>88</v>
      </c>
      <c r="AW1122" s="13" t="s">
        <v>31</v>
      </c>
      <c r="AX1122" s="13" t="s">
        <v>76</v>
      </c>
      <c r="AY1122" s="230" t="s">
        <v>201</v>
      </c>
    </row>
    <row r="1123" spans="1:65" s="15" customFormat="1">
      <c r="B1123" s="242"/>
      <c r="C1123" s="243"/>
      <c r="D1123" s="221" t="s">
        <v>209</v>
      </c>
      <c r="E1123" s="244" t="s">
        <v>1</v>
      </c>
      <c r="F1123" s="245" t="s">
        <v>240</v>
      </c>
      <c r="G1123" s="243"/>
      <c r="H1123" s="246">
        <v>80.37</v>
      </c>
      <c r="I1123" s="247"/>
      <c r="J1123" s="243"/>
      <c r="K1123" s="243"/>
      <c r="L1123" s="248"/>
      <c r="M1123" s="249"/>
      <c r="N1123" s="250"/>
      <c r="O1123" s="250"/>
      <c r="P1123" s="250"/>
      <c r="Q1123" s="250"/>
      <c r="R1123" s="250"/>
      <c r="S1123" s="250"/>
      <c r="T1123" s="251"/>
      <c r="AT1123" s="252" t="s">
        <v>209</v>
      </c>
      <c r="AU1123" s="252" t="s">
        <v>88</v>
      </c>
      <c r="AV1123" s="15" t="s">
        <v>219</v>
      </c>
      <c r="AW1123" s="15" t="s">
        <v>31</v>
      </c>
      <c r="AX1123" s="15" t="s">
        <v>76</v>
      </c>
      <c r="AY1123" s="252" t="s">
        <v>201</v>
      </c>
    </row>
    <row r="1124" spans="1:65" s="13" customFormat="1">
      <c r="B1124" s="219"/>
      <c r="C1124" s="220"/>
      <c r="D1124" s="221" t="s">
        <v>209</v>
      </c>
      <c r="E1124" s="222" t="s">
        <v>1</v>
      </c>
      <c r="F1124" s="223" t="s">
        <v>590</v>
      </c>
      <c r="G1124" s="220"/>
      <c r="H1124" s="224">
        <v>0.03</v>
      </c>
      <c r="I1124" s="225"/>
      <c r="J1124" s="220"/>
      <c r="K1124" s="220"/>
      <c r="L1124" s="226"/>
      <c r="M1124" s="227"/>
      <c r="N1124" s="228"/>
      <c r="O1124" s="228"/>
      <c r="P1124" s="228"/>
      <c r="Q1124" s="228"/>
      <c r="R1124" s="228"/>
      <c r="S1124" s="228"/>
      <c r="T1124" s="229"/>
      <c r="AT1124" s="230" t="s">
        <v>209</v>
      </c>
      <c r="AU1124" s="230" t="s">
        <v>88</v>
      </c>
      <c r="AV1124" s="13" t="s">
        <v>88</v>
      </c>
      <c r="AW1124" s="13" t="s">
        <v>31</v>
      </c>
      <c r="AX1124" s="13" t="s">
        <v>76</v>
      </c>
      <c r="AY1124" s="230" t="s">
        <v>201</v>
      </c>
    </row>
    <row r="1125" spans="1:65" s="14" customFormat="1">
      <c r="B1125" s="231"/>
      <c r="C1125" s="232"/>
      <c r="D1125" s="221" t="s">
        <v>209</v>
      </c>
      <c r="E1125" s="233" t="s">
        <v>1</v>
      </c>
      <c r="F1125" s="234" t="s">
        <v>232</v>
      </c>
      <c r="G1125" s="232"/>
      <c r="H1125" s="235">
        <v>80.400000000000006</v>
      </c>
      <c r="I1125" s="236"/>
      <c r="J1125" s="232"/>
      <c r="K1125" s="232"/>
      <c r="L1125" s="237"/>
      <c r="M1125" s="238"/>
      <c r="N1125" s="239"/>
      <c r="O1125" s="239"/>
      <c r="P1125" s="239"/>
      <c r="Q1125" s="239"/>
      <c r="R1125" s="239"/>
      <c r="S1125" s="239"/>
      <c r="T1125" s="240"/>
      <c r="AT1125" s="241" t="s">
        <v>209</v>
      </c>
      <c r="AU1125" s="241" t="s">
        <v>88</v>
      </c>
      <c r="AV1125" s="14" t="s">
        <v>207</v>
      </c>
      <c r="AW1125" s="14" t="s">
        <v>31</v>
      </c>
      <c r="AX1125" s="14" t="s">
        <v>83</v>
      </c>
      <c r="AY1125" s="241" t="s">
        <v>201</v>
      </c>
    </row>
    <row r="1126" spans="1:65" s="2" customFormat="1" ht="16.5" customHeight="1">
      <c r="A1126" s="35"/>
      <c r="B1126" s="36"/>
      <c r="C1126" s="253" t="s">
        <v>1700</v>
      </c>
      <c r="D1126" s="253" t="s">
        <v>585</v>
      </c>
      <c r="E1126" s="254" t="s">
        <v>1701</v>
      </c>
      <c r="F1126" s="255" t="s">
        <v>1702</v>
      </c>
      <c r="G1126" s="256" t="s">
        <v>618</v>
      </c>
      <c r="H1126" s="257">
        <v>82.82</v>
      </c>
      <c r="I1126" s="258"/>
      <c r="J1126" s="259">
        <f>ROUND(I1126*H1126,2)</f>
        <v>0</v>
      </c>
      <c r="K1126" s="260"/>
      <c r="L1126" s="261"/>
      <c r="M1126" s="262" t="s">
        <v>1</v>
      </c>
      <c r="N1126" s="263" t="s">
        <v>42</v>
      </c>
      <c r="O1126" s="72"/>
      <c r="P1126" s="215">
        <f>O1126*H1126</f>
        <v>0</v>
      </c>
      <c r="Q1126" s="215">
        <v>5.0000000000000001E-4</v>
      </c>
      <c r="R1126" s="215">
        <f>Q1126*H1126</f>
        <v>4.1409999999999995E-2</v>
      </c>
      <c r="S1126" s="215">
        <v>0</v>
      </c>
      <c r="T1126" s="216">
        <f>S1126*H1126</f>
        <v>0</v>
      </c>
      <c r="U1126" s="35"/>
      <c r="V1126" s="35"/>
      <c r="W1126" s="35"/>
      <c r="X1126" s="35"/>
      <c r="Y1126" s="35"/>
      <c r="Z1126" s="35"/>
      <c r="AA1126" s="35"/>
      <c r="AB1126" s="35"/>
      <c r="AC1126" s="35"/>
      <c r="AD1126" s="35"/>
      <c r="AE1126" s="35"/>
      <c r="AR1126" s="217" t="s">
        <v>426</v>
      </c>
      <c r="AT1126" s="217" t="s">
        <v>585</v>
      </c>
      <c r="AU1126" s="217" t="s">
        <v>88</v>
      </c>
      <c r="AY1126" s="18" t="s">
        <v>201</v>
      </c>
      <c r="BE1126" s="218">
        <f>IF(N1126="základná",J1126,0)</f>
        <v>0</v>
      </c>
      <c r="BF1126" s="218">
        <f>IF(N1126="znížená",J1126,0)</f>
        <v>0</v>
      </c>
      <c r="BG1126" s="218">
        <f>IF(N1126="zákl. prenesená",J1126,0)</f>
        <v>0</v>
      </c>
      <c r="BH1126" s="218">
        <f>IF(N1126="zníž. prenesená",J1126,0)</f>
        <v>0</v>
      </c>
      <c r="BI1126" s="218">
        <f>IF(N1126="nulová",J1126,0)</f>
        <v>0</v>
      </c>
      <c r="BJ1126" s="18" t="s">
        <v>88</v>
      </c>
      <c r="BK1126" s="218">
        <f>ROUND(I1126*H1126,2)</f>
        <v>0</v>
      </c>
      <c r="BL1126" s="18" t="s">
        <v>308</v>
      </c>
      <c r="BM1126" s="217" t="s">
        <v>1703</v>
      </c>
    </row>
    <row r="1127" spans="1:65" s="13" customFormat="1">
      <c r="B1127" s="219"/>
      <c r="C1127" s="220"/>
      <c r="D1127" s="221" t="s">
        <v>209</v>
      </c>
      <c r="E1127" s="222" t="s">
        <v>1</v>
      </c>
      <c r="F1127" s="223" t="s">
        <v>1704</v>
      </c>
      <c r="G1127" s="220"/>
      <c r="H1127" s="224">
        <v>82.007999999999996</v>
      </c>
      <c r="I1127" s="225"/>
      <c r="J1127" s="220"/>
      <c r="K1127" s="220"/>
      <c r="L1127" s="226"/>
      <c r="M1127" s="227"/>
      <c r="N1127" s="228"/>
      <c r="O1127" s="228"/>
      <c r="P1127" s="228"/>
      <c r="Q1127" s="228"/>
      <c r="R1127" s="228"/>
      <c r="S1127" s="228"/>
      <c r="T1127" s="229"/>
      <c r="AT1127" s="230" t="s">
        <v>209</v>
      </c>
      <c r="AU1127" s="230" t="s">
        <v>88</v>
      </c>
      <c r="AV1127" s="13" t="s">
        <v>88</v>
      </c>
      <c r="AW1127" s="13" t="s">
        <v>31</v>
      </c>
      <c r="AX1127" s="13" t="s">
        <v>76</v>
      </c>
      <c r="AY1127" s="230" t="s">
        <v>201</v>
      </c>
    </row>
    <row r="1128" spans="1:65" s="13" customFormat="1">
      <c r="B1128" s="219"/>
      <c r="C1128" s="220"/>
      <c r="D1128" s="221" t="s">
        <v>209</v>
      </c>
      <c r="E1128" s="222" t="s">
        <v>1</v>
      </c>
      <c r="F1128" s="223" t="s">
        <v>1705</v>
      </c>
      <c r="G1128" s="220"/>
      <c r="H1128" s="224">
        <v>-8.0000000000000002E-3</v>
      </c>
      <c r="I1128" s="225"/>
      <c r="J1128" s="220"/>
      <c r="K1128" s="220"/>
      <c r="L1128" s="226"/>
      <c r="M1128" s="227"/>
      <c r="N1128" s="228"/>
      <c r="O1128" s="228"/>
      <c r="P1128" s="228"/>
      <c r="Q1128" s="228"/>
      <c r="R1128" s="228"/>
      <c r="S1128" s="228"/>
      <c r="T1128" s="229"/>
      <c r="AT1128" s="230" t="s">
        <v>209</v>
      </c>
      <c r="AU1128" s="230" t="s">
        <v>88</v>
      </c>
      <c r="AV1128" s="13" t="s">
        <v>88</v>
      </c>
      <c r="AW1128" s="13" t="s">
        <v>31</v>
      </c>
      <c r="AX1128" s="13" t="s">
        <v>76</v>
      </c>
      <c r="AY1128" s="230" t="s">
        <v>201</v>
      </c>
    </row>
    <row r="1129" spans="1:65" s="14" customFormat="1">
      <c r="B1129" s="231"/>
      <c r="C1129" s="232"/>
      <c r="D1129" s="221" t="s">
        <v>209</v>
      </c>
      <c r="E1129" s="233" t="s">
        <v>1</v>
      </c>
      <c r="F1129" s="234" t="s">
        <v>232</v>
      </c>
      <c r="G1129" s="232"/>
      <c r="H1129" s="235">
        <v>82</v>
      </c>
      <c r="I1129" s="236"/>
      <c r="J1129" s="232"/>
      <c r="K1129" s="232"/>
      <c r="L1129" s="237"/>
      <c r="M1129" s="238"/>
      <c r="N1129" s="239"/>
      <c r="O1129" s="239"/>
      <c r="P1129" s="239"/>
      <c r="Q1129" s="239"/>
      <c r="R1129" s="239"/>
      <c r="S1129" s="239"/>
      <c r="T1129" s="240"/>
      <c r="AT1129" s="241" t="s">
        <v>209</v>
      </c>
      <c r="AU1129" s="241" t="s">
        <v>88</v>
      </c>
      <c r="AV1129" s="14" t="s">
        <v>207</v>
      </c>
      <c r="AW1129" s="14" t="s">
        <v>31</v>
      </c>
      <c r="AX1129" s="14" t="s">
        <v>83</v>
      </c>
      <c r="AY1129" s="241" t="s">
        <v>201</v>
      </c>
    </row>
    <row r="1130" spans="1:65" s="13" customFormat="1">
      <c r="B1130" s="219"/>
      <c r="C1130" s="220"/>
      <c r="D1130" s="221" t="s">
        <v>209</v>
      </c>
      <c r="E1130" s="220"/>
      <c r="F1130" s="223" t="s">
        <v>1706</v>
      </c>
      <c r="G1130" s="220"/>
      <c r="H1130" s="224">
        <v>82.82</v>
      </c>
      <c r="I1130" s="225"/>
      <c r="J1130" s="220"/>
      <c r="K1130" s="220"/>
      <c r="L1130" s="226"/>
      <c r="M1130" s="227"/>
      <c r="N1130" s="228"/>
      <c r="O1130" s="228"/>
      <c r="P1130" s="228"/>
      <c r="Q1130" s="228"/>
      <c r="R1130" s="228"/>
      <c r="S1130" s="228"/>
      <c r="T1130" s="229"/>
      <c r="AT1130" s="230" t="s">
        <v>209</v>
      </c>
      <c r="AU1130" s="230" t="s">
        <v>88</v>
      </c>
      <c r="AV1130" s="13" t="s">
        <v>88</v>
      </c>
      <c r="AW1130" s="13" t="s">
        <v>4</v>
      </c>
      <c r="AX1130" s="13" t="s">
        <v>83</v>
      </c>
      <c r="AY1130" s="230" t="s">
        <v>201</v>
      </c>
    </row>
    <row r="1131" spans="1:65" s="2" customFormat="1" ht="16.5" customHeight="1">
      <c r="A1131" s="35"/>
      <c r="B1131" s="36"/>
      <c r="C1131" s="205" t="s">
        <v>1707</v>
      </c>
      <c r="D1131" s="205" t="s">
        <v>203</v>
      </c>
      <c r="E1131" s="206" t="s">
        <v>1708</v>
      </c>
      <c r="F1131" s="207" t="s">
        <v>1709</v>
      </c>
      <c r="G1131" s="208" t="s">
        <v>618</v>
      </c>
      <c r="H1131" s="209">
        <v>10.8</v>
      </c>
      <c r="I1131" s="210"/>
      <c r="J1131" s="211">
        <f>ROUND(I1131*H1131,2)</f>
        <v>0</v>
      </c>
      <c r="K1131" s="212"/>
      <c r="L1131" s="40"/>
      <c r="M1131" s="213" t="s">
        <v>1</v>
      </c>
      <c r="N1131" s="214" t="s">
        <v>42</v>
      </c>
      <c r="O1131" s="72"/>
      <c r="P1131" s="215">
        <f>O1131*H1131</f>
        <v>0</v>
      </c>
      <c r="Q1131" s="215">
        <v>1.0000000000000001E-5</v>
      </c>
      <c r="R1131" s="215">
        <f>Q1131*H1131</f>
        <v>1.0800000000000001E-4</v>
      </c>
      <c r="S1131" s="215">
        <v>0</v>
      </c>
      <c r="T1131" s="216">
        <f>S1131*H1131</f>
        <v>0</v>
      </c>
      <c r="U1131" s="35"/>
      <c r="V1131" s="35"/>
      <c r="W1131" s="35"/>
      <c r="X1131" s="35"/>
      <c r="Y1131" s="35"/>
      <c r="Z1131" s="35"/>
      <c r="AA1131" s="35"/>
      <c r="AB1131" s="35"/>
      <c r="AC1131" s="35"/>
      <c r="AD1131" s="35"/>
      <c r="AE1131" s="35"/>
      <c r="AR1131" s="217" t="s">
        <v>308</v>
      </c>
      <c r="AT1131" s="217" t="s">
        <v>203</v>
      </c>
      <c r="AU1131" s="217" t="s">
        <v>88</v>
      </c>
      <c r="AY1131" s="18" t="s">
        <v>201</v>
      </c>
      <c r="BE1131" s="218">
        <f>IF(N1131="základná",J1131,0)</f>
        <v>0</v>
      </c>
      <c r="BF1131" s="218">
        <f>IF(N1131="znížená",J1131,0)</f>
        <v>0</v>
      </c>
      <c r="BG1131" s="218">
        <f>IF(N1131="zákl. prenesená",J1131,0)</f>
        <v>0</v>
      </c>
      <c r="BH1131" s="218">
        <f>IF(N1131="zníž. prenesená",J1131,0)</f>
        <v>0</v>
      </c>
      <c r="BI1131" s="218">
        <f>IF(N1131="nulová",J1131,0)</f>
        <v>0</v>
      </c>
      <c r="BJ1131" s="18" t="s">
        <v>88</v>
      </c>
      <c r="BK1131" s="218">
        <f>ROUND(I1131*H1131,2)</f>
        <v>0</v>
      </c>
      <c r="BL1131" s="18" t="s">
        <v>308</v>
      </c>
      <c r="BM1131" s="217" t="s">
        <v>1710</v>
      </c>
    </row>
    <row r="1132" spans="1:65" s="13" customFormat="1">
      <c r="B1132" s="219"/>
      <c r="C1132" s="220"/>
      <c r="D1132" s="221" t="s">
        <v>209</v>
      </c>
      <c r="E1132" s="222" t="s">
        <v>1</v>
      </c>
      <c r="F1132" s="223" t="s">
        <v>1711</v>
      </c>
      <c r="G1132" s="220"/>
      <c r="H1132" s="224">
        <v>2.1</v>
      </c>
      <c r="I1132" s="225"/>
      <c r="J1132" s="220"/>
      <c r="K1132" s="220"/>
      <c r="L1132" s="226"/>
      <c r="M1132" s="227"/>
      <c r="N1132" s="228"/>
      <c r="O1132" s="228"/>
      <c r="P1132" s="228"/>
      <c r="Q1132" s="228"/>
      <c r="R1132" s="228"/>
      <c r="S1132" s="228"/>
      <c r="T1132" s="229"/>
      <c r="AT1132" s="230" t="s">
        <v>209</v>
      </c>
      <c r="AU1132" s="230" t="s">
        <v>88</v>
      </c>
      <c r="AV1132" s="13" t="s">
        <v>88</v>
      </c>
      <c r="AW1132" s="13" t="s">
        <v>31</v>
      </c>
      <c r="AX1132" s="13" t="s">
        <v>76</v>
      </c>
      <c r="AY1132" s="230" t="s">
        <v>201</v>
      </c>
    </row>
    <row r="1133" spans="1:65" s="13" customFormat="1">
      <c r="B1133" s="219"/>
      <c r="C1133" s="220"/>
      <c r="D1133" s="221" t="s">
        <v>209</v>
      </c>
      <c r="E1133" s="222" t="s">
        <v>1</v>
      </c>
      <c r="F1133" s="223" t="s">
        <v>1712</v>
      </c>
      <c r="G1133" s="220"/>
      <c r="H1133" s="224">
        <v>8.65</v>
      </c>
      <c r="I1133" s="225"/>
      <c r="J1133" s="220"/>
      <c r="K1133" s="220"/>
      <c r="L1133" s="226"/>
      <c r="M1133" s="227"/>
      <c r="N1133" s="228"/>
      <c r="O1133" s="228"/>
      <c r="P1133" s="228"/>
      <c r="Q1133" s="228"/>
      <c r="R1133" s="228"/>
      <c r="S1133" s="228"/>
      <c r="T1133" s="229"/>
      <c r="AT1133" s="230" t="s">
        <v>209</v>
      </c>
      <c r="AU1133" s="230" t="s">
        <v>88</v>
      </c>
      <c r="AV1133" s="13" t="s">
        <v>88</v>
      </c>
      <c r="AW1133" s="13" t="s">
        <v>31</v>
      </c>
      <c r="AX1133" s="13" t="s">
        <v>76</v>
      </c>
      <c r="AY1133" s="230" t="s">
        <v>201</v>
      </c>
    </row>
    <row r="1134" spans="1:65" s="15" customFormat="1">
      <c r="B1134" s="242"/>
      <c r="C1134" s="243"/>
      <c r="D1134" s="221" t="s">
        <v>209</v>
      </c>
      <c r="E1134" s="244" t="s">
        <v>1</v>
      </c>
      <c r="F1134" s="245" t="s">
        <v>240</v>
      </c>
      <c r="G1134" s="243"/>
      <c r="H1134" s="246">
        <v>10.75</v>
      </c>
      <c r="I1134" s="247"/>
      <c r="J1134" s="243"/>
      <c r="K1134" s="243"/>
      <c r="L1134" s="248"/>
      <c r="M1134" s="249"/>
      <c r="N1134" s="250"/>
      <c r="O1134" s="250"/>
      <c r="P1134" s="250"/>
      <c r="Q1134" s="250"/>
      <c r="R1134" s="250"/>
      <c r="S1134" s="250"/>
      <c r="T1134" s="251"/>
      <c r="AT1134" s="252" t="s">
        <v>209</v>
      </c>
      <c r="AU1134" s="252" t="s">
        <v>88</v>
      </c>
      <c r="AV1134" s="15" t="s">
        <v>219</v>
      </c>
      <c r="AW1134" s="15" t="s">
        <v>31</v>
      </c>
      <c r="AX1134" s="15" t="s">
        <v>76</v>
      </c>
      <c r="AY1134" s="252" t="s">
        <v>201</v>
      </c>
    </row>
    <row r="1135" spans="1:65" s="13" customFormat="1">
      <c r="B1135" s="219"/>
      <c r="C1135" s="220"/>
      <c r="D1135" s="221" t="s">
        <v>209</v>
      </c>
      <c r="E1135" s="222" t="s">
        <v>1</v>
      </c>
      <c r="F1135" s="223" t="s">
        <v>637</v>
      </c>
      <c r="G1135" s="220"/>
      <c r="H1135" s="224">
        <v>0.05</v>
      </c>
      <c r="I1135" s="225"/>
      <c r="J1135" s="220"/>
      <c r="K1135" s="220"/>
      <c r="L1135" s="226"/>
      <c r="M1135" s="227"/>
      <c r="N1135" s="228"/>
      <c r="O1135" s="228"/>
      <c r="P1135" s="228"/>
      <c r="Q1135" s="228"/>
      <c r="R1135" s="228"/>
      <c r="S1135" s="228"/>
      <c r="T1135" s="229"/>
      <c r="AT1135" s="230" t="s">
        <v>209</v>
      </c>
      <c r="AU1135" s="230" t="s">
        <v>88</v>
      </c>
      <c r="AV1135" s="13" t="s">
        <v>88</v>
      </c>
      <c r="AW1135" s="13" t="s">
        <v>31</v>
      </c>
      <c r="AX1135" s="13" t="s">
        <v>76</v>
      </c>
      <c r="AY1135" s="230" t="s">
        <v>201</v>
      </c>
    </row>
    <row r="1136" spans="1:65" s="14" customFormat="1">
      <c r="B1136" s="231"/>
      <c r="C1136" s="232"/>
      <c r="D1136" s="221" t="s">
        <v>209</v>
      </c>
      <c r="E1136" s="233" t="s">
        <v>1</v>
      </c>
      <c r="F1136" s="234" t="s">
        <v>232</v>
      </c>
      <c r="G1136" s="232"/>
      <c r="H1136" s="235">
        <v>10.8</v>
      </c>
      <c r="I1136" s="236"/>
      <c r="J1136" s="232"/>
      <c r="K1136" s="232"/>
      <c r="L1136" s="237"/>
      <c r="M1136" s="238"/>
      <c r="N1136" s="239"/>
      <c r="O1136" s="239"/>
      <c r="P1136" s="239"/>
      <c r="Q1136" s="239"/>
      <c r="R1136" s="239"/>
      <c r="S1136" s="239"/>
      <c r="T1136" s="240"/>
      <c r="AT1136" s="241" t="s">
        <v>209</v>
      </c>
      <c r="AU1136" s="241" t="s">
        <v>88</v>
      </c>
      <c r="AV1136" s="14" t="s">
        <v>207</v>
      </c>
      <c r="AW1136" s="14" t="s">
        <v>31</v>
      </c>
      <c r="AX1136" s="14" t="s">
        <v>83</v>
      </c>
      <c r="AY1136" s="241" t="s">
        <v>201</v>
      </c>
    </row>
    <row r="1137" spans="1:65" s="2" customFormat="1" ht="26.25" customHeight="1">
      <c r="A1137" s="35"/>
      <c r="B1137" s="36"/>
      <c r="C1137" s="253" t="s">
        <v>1713</v>
      </c>
      <c r="D1137" s="253" t="s">
        <v>585</v>
      </c>
      <c r="E1137" s="254" t="s">
        <v>1714</v>
      </c>
      <c r="F1137" s="255" t="s">
        <v>1715</v>
      </c>
      <c r="G1137" s="256" t="s">
        <v>618</v>
      </c>
      <c r="H1137" s="257">
        <v>11.009</v>
      </c>
      <c r="I1137" s="258"/>
      <c r="J1137" s="259">
        <f>ROUND(I1137*H1137,2)</f>
        <v>0</v>
      </c>
      <c r="K1137" s="260"/>
      <c r="L1137" s="261"/>
      <c r="M1137" s="262" t="s">
        <v>1</v>
      </c>
      <c r="N1137" s="263" t="s">
        <v>42</v>
      </c>
      <c r="O1137" s="72"/>
      <c r="P1137" s="215">
        <f>O1137*H1137</f>
        <v>0</v>
      </c>
      <c r="Q1137" s="215">
        <v>2.0000000000000001E-4</v>
      </c>
      <c r="R1137" s="215">
        <f>Q1137*H1137</f>
        <v>2.2018000000000003E-3</v>
      </c>
      <c r="S1137" s="215">
        <v>0</v>
      </c>
      <c r="T1137" s="216">
        <f>S1137*H1137</f>
        <v>0</v>
      </c>
      <c r="U1137" s="35"/>
      <c r="V1137" s="35"/>
      <c r="W1137" s="35"/>
      <c r="X1137" s="35"/>
      <c r="Y1137" s="35"/>
      <c r="Z1137" s="35"/>
      <c r="AA1137" s="35"/>
      <c r="AB1137" s="35"/>
      <c r="AC1137" s="35"/>
      <c r="AD1137" s="35"/>
      <c r="AE1137" s="35"/>
      <c r="AR1137" s="217" t="s">
        <v>426</v>
      </c>
      <c r="AT1137" s="217" t="s">
        <v>585</v>
      </c>
      <c r="AU1137" s="217" t="s">
        <v>88</v>
      </c>
      <c r="AY1137" s="18" t="s">
        <v>201</v>
      </c>
      <c r="BE1137" s="218">
        <f>IF(N1137="základná",J1137,0)</f>
        <v>0</v>
      </c>
      <c r="BF1137" s="218">
        <f>IF(N1137="znížená",J1137,0)</f>
        <v>0</v>
      </c>
      <c r="BG1137" s="218">
        <f>IF(N1137="zákl. prenesená",J1137,0)</f>
        <v>0</v>
      </c>
      <c r="BH1137" s="218">
        <f>IF(N1137="zníž. prenesená",J1137,0)</f>
        <v>0</v>
      </c>
      <c r="BI1137" s="218">
        <f>IF(N1137="nulová",J1137,0)</f>
        <v>0</v>
      </c>
      <c r="BJ1137" s="18" t="s">
        <v>88</v>
      </c>
      <c r="BK1137" s="218">
        <f>ROUND(I1137*H1137,2)</f>
        <v>0</v>
      </c>
      <c r="BL1137" s="18" t="s">
        <v>308</v>
      </c>
      <c r="BM1137" s="217" t="s">
        <v>1716</v>
      </c>
    </row>
    <row r="1138" spans="1:65" s="13" customFormat="1">
      <c r="B1138" s="219"/>
      <c r="C1138" s="220"/>
      <c r="D1138" s="221" t="s">
        <v>209</v>
      </c>
      <c r="E1138" s="222" t="s">
        <v>1</v>
      </c>
      <c r="F1138" s="223" t="s">
        <v>1717</v>
      </c>
      <c r="G1138" s="220"/>
      <c r="H1138" s="224">
        <v>10.907999999999999</v>
      </c>
      <c r="I1138" s="225"/>
      <c r="J1138" s="220"/>
      <c r="K1138" s="220"/>
      <c r="L1138" s="226"/>
      <c r="M1138" s="227"/>
      <c r="N1138" s="228"/>
      <c r="O1138" s="228"/>
      <c r="P1138" s="228"/>
      <c r="Q1138" s="228"/>
      <c r="R1138" s="228"/>
      <c r="S1138" s="228"/>
      <c r="T1138" s="229"/>
      <c r="AT1138" s="230" t="s">
        <v>209</v>
      </c>
      <c r="AU1138" s="230" t="s">
        <v>88</v>
      </c>
      <c r="AV1138" s="13" t="s">
        <v>88</v>
      </c>
      <c r="AW1138" s="13" t="s">
        <v>31</v>
      </c>
      <c r="AX1138" s="13" t="s">
        <v>76</v>
      </c>
      <c r="AY1138" s="230" t="s">
        <v>201</v>
      </c>
    </row>
    <row r="1139" spans="1:65" s="13" customFormat="1">
      <c r="B1139" s="219"/>
      <c r="C1139" s="220"/>
      <c r="D1139" s="221" t="s">
        <v>209</v>
      </c>
      <c r="E1139" s="222" t="s">
        <v>1</v>
      </c>
      <c r="F1139" s="223" t="s">
        <v>1705</v>
      </c>
      <c r="G1139" s="220"/>
      <c r="H1139" s="224">
        <v>-8.0000000000000002E-3</v>
      </c>
      <c r="I1139" s="225"/>
      <c r="J1139" s="220"/>
      <c r="K1139" s="220"/>
      <c r="L1139" s="226"/>
      <c r="M1139" s="227"/>
      <c r="N1139" s="228"/>
      <c r="O1139" s="228"/>
      <c r="P1139" s="228"/>
      <c r="Q1139" s="228"/>
      <c r="R1139" s="228"/>
      <c r="S1139" s="228"/>
      <c r="T1139" s="229"/>
      <c r="AT1139" s="230" t="s">
        <v>209</v>
      </c>
      <c r="AU1139" s="230" t="s">
        <v>88</v>
      </c>
      <c r="AV1139" s="13" t="s">
        <v>88</v>
      </c>
      <c r="AW1139" s="13" t="s">
        <v>31</v>
      </c>
      <c r="AX1139" s="13" t="s">
        <v>76</v>
      </c>
      <c r="AY1139" s="230" t="s">
        <v>201</v>
      </c>
    </row>
    <row r="1140" spans="1:65" s="14" customFormat="1">
      <c r="B1140" s="231"/>
      <c r="C1140" s="232"/>
      <c r="D1140" s="221" t="s">
        <v>209</v>
      </c>
      <c r="E1140" s="233" t="s">
        <v>1</v>
      </c>
      <c r="F1140" s="234" t="s">
        <v>232</v>
      </c>
      <c r="G1140" s="232"/>
      <c r="H1140" s="235">
        <v>10.9</v>
      </c>
      <c r="I1140" s="236"/>
      <c r="J1140" s="232"/>
      <c r="K1140" s="232"/>
      <c r="L1140" s="237"/>
      <c r="M1140" s="238"/>
      <c r="N1140" s="239"/>
      <c r="O1140" s="239"/>
      <c r="P1140" s="239"/>
      <c r="Q1140" s="239"/>
      <c r="R1140" s="239"/>
      <c r="S1140" s="239"/>
      <c r="T1140" s="240"/>
      <c r="AT1140" s="241" t="s">
        <v>209</v>
      </c>
      <c r="AU1140" s="241" t="s">
        <v>88</v>
      </c>
      <c r="AV1140" s="14" t="s">
        <v>207</v>
      </c>
      <c r="AW1140" s="14" t="s">
        <v>31</v>
      </c>
      <c r="AX1140" s="14" t="s">
        <v>83</v>
      </c>
      <c r="AY1140" s="241" t="s">
        <v>201</v>
      </c>
    </row>
    <row r="1141" spans="1:65" s="13" customFormat="1">
      <c r="B1141" s="219"/>
      <c r="C1141" s="220"/>
      <c r="D1141" s="221" t="s">
        <v>209</v>
      </c>
      <c r="E1141" s="220"/>
      <c r="F1141" s="223" t="s">
        <v>1718</v>
      </c>
      <c r="G1141" s="220"/>
      <c r="H1141" s="224">
        <v>11.009</v>
      </c>
      <c r="I1141" s="225"/>
      <c r="J1141" s="220"/>
      <c r="K1141" s="220"/>
      <c r="L1141" s="226"/>
      <c r="M1141" s="227"/>
      <c r="N1141" s="228"/>
      <c r="O1141" s="228"/>
      <c r="P1141" s="228"/>
      <c r="Q1141" s="228"/>
      <c r="R1141" s="228"/>
      <c r="S1141" s="228"/>
      <c r="T1141" s="229"/>
      <c r="AT1141" s="230" t="s">
        <v>209</v>
      </c>
      <c r="AU1141" s="230" t="s">
        <v>88</v>
      </c>
      <c r="AV1141" s="13" t="s">
        <v>88</v>
      </c>
      <c r="AW1141" s="13" t="s">
        <v>4</v>
      </c>
      <c r="AX1141" s="13" t="s">
        <v>83</v>
      </c>
      <c r="AY1141" s="230" t="s">
        <v>201</v>
      </c>
    </row>
    <row r="1142" spans="1:65" s="2" customFormat="1" ht="28.5" customHeight="1">
      <c r="A1142" s="35"/>
      <c r="B1142" s="36"/>
      <c r="C1142" s="205" t="s">
        <v>1719</v>
      </c>
      <c r="D1142" s="205" t="s">
        <v>203</v>
      </c>
      <c r="E1142" s="206" t="s">
        <v>1720</v>
      </c>
      <c r="F1142" s="207" t="s">
        <v>1721</v>
      </c>
      <c r="G1142" s="208" t="s">
        <v>276</v>
      </c>
      <c r="H1142" s="209">
        <v>99.6</v>
      </c>
      <c r="I1142" s="210"/>
      <c r="J1142" s="211">
        <f>ROUND(I1142*H1142,2)</f>
        <v>0</v>
      </c>
      <c r="K1142" s="212"/>
      <c r="L1142" s="40"/>
      <c r="M1142" s="213" t="s">
        <v>1</v>
      </c>
      <c r="N1142" s="214" t="s">
        <v>42</v>
      </c>
      <c r="O1142" s="72"/>
      <c r="P1142" s="215">
        <f>O1142*H1142</f>
        <v>0</v>
      </c>
      <c r="Q1142" s="215">
        <v>2.0000000000000002E-5</v>
      </c>
      <c r="R1142" s="215">
        <f>Q1142*H1142</f>
        <v>1.9919999999999998E-3</v>
      </c>
      <c r="S1142" s="215">
        <v>0</v>
      </c>
      <c r="T1142" s="216">
        <f>S1142*H1142</f>
        <v>0</v>
      </c>
      <c r="U1142" s="35"/>
      <c r="V1142" s="35"/>
      <c r="W1142" s="35"/>
      <c r="X1142" s="35"/>
      <c r="Y1142" s="35"/>
      <c r="Z1142" s="35"/>
      <c r="AA1142" s="35"/>
      <c r="AB1142" s="35"/>
      <c r="AC1142" s="35"/>
      <c r="AD1142" s="35"/>
      <c r="AE1142" s="35"/>
      <c r="AR1142" s="217" t="s">
        <v>308</v>
      </c>
      <c r="AT1142" s="217" t="s">
        <v>203</v>
      </c>
      <c r="AU1142" s="217" t="s">
        <v>88</v>
      </c>
      <c r="AY1142" s="18" t="s">
        <v>201</v>
      </c>
      <c r="BE1142" s="218">
        <f>IF(N1142="základná",J1142,0)</f>
        <v>0</v>
      </c>
      <c r="BF1142" s="218">
        <f>IF(N1142="znížená",J1142,0)</f>
        <v>0</v>
      </c>
      <c r="BG1142" s="218">
        <f>IF(N1142="zákl. prenesená",J1142,0)</f>
        <v>0</v>
      </c>
      <c r="BH1142" s="218">
        <f>IF(N1142="zníž. prenesená",J1142,0)</f>
        <v>0</v>
      </c>
      <c r="BI1142" s="218">
        <f>IF(N1142="nulová",J1142,0)</f>
        <v>0</v>
      </c>
      <c r="BJ1142" s="18" t="s">
        <v>88</v>
      </c>
      <c r="BK1142" s="218">
        <f>ROUND(I1142*H1142,2)</f>
        <v>0</v>
      </c>
      <c r="BL1142" s="18" t="s">
        <v>308</v>
      </c>
      <c r="BM1142" s="217" t="s">
        <v>1722</v>
      </c>
    </row>
    <row r="1143" spans="1:65" s="13" customFormat="1">
      <c r="B1143" s="219"/>
      <c r="C1143" s="220"/>
      <c r="D1143" s="221" t="s">
        <v>209</v>
      </c>
      <c r="E1143" s="222" t="s">
        <v>1</v>
      </c>
      <c r="F1143" s="223" t="s">
        <v>788</v>
      </c>
      <c r="G1143" s="220"/>
      <c r="H1143" s="224">
        <v>8.73</v>
      </c>
      <c r="I1143" s="225"/>
      <c r="J1143" s="220"/>
      <c r="K1143" s="220"/>
      <c r="L1143" s="226"/>
      <c r="M1143" s="227"/>
      <c r="N1143" s="228"/>
      <c r="O1143" s="228"/>
      <c r="P1143" s="228"/>
      <c r="Q1143" s="228"/>
      <c r="R1143" s="228"/>
      <c r="S1143" s="228"/>
      <c r="T1143" s="229"/>
      <c r="AT1143" s="230" t="s">
        <v>209</v>
      </c>
      <c r="AU1143" s="230" t="s">
        <v>88</v>
      </c>
      <c r="AV1143" s="13" t="s">
        <v>88</v>
      </c>
      <c r="AW1143" s="13" t="s">
        <v>31</v>
      </c>
      <c r="AX1143" s="13" t="s">
        <v>76</v>
      </c>
      <c r="AY1143" s="230" t="s">
        <v>201</v>
      </c>
    </row>
    <row r="1144" spans="1:65" s="15" customFormat="1">
      <c r="B1144" s="242"/>
      <c r="C1144" s="243"/>
      <c r="D1144" s="221" t="s">
        <v>209</v>
      </c>
      <c r="E1144" s="244" t="s">
        <v>1</v>
      </c>
      <c r="F1144" s="245" t="s">
        <v>750</v>
      </c>
      <c r="G1144" s="243"/>
      <c r="H1144" s="246">
        <v>8.73</v>
      </c>
      <c r="I1144" s="247"/>
      <c r="J1144" s="243"/>
      <c r="K1144" s="243"/>
      <c r="L1144" s="248"/>
      <c r="M1144" s="249"/>
      <c r="N1144" s="250"/>
      <c r="O1144" s="250"/>
      <c r="P1144" s="250"/>
      <c r="Q1144" s="250"/>
      <c r="R1144" s="250"/>
      <c r="S1144" s="250"/>
      <c r="T1144" s="251"/>
      <c r="AT1144" s="252" t="s">
        <v>209</v>
      </c>
      <c r="AU1144" s="252" t="s">
        <v>88</v>
      </c>
      <c r="AV1144" s="15" t="s">
        <v>219</v>
      </c>
      <c r="AW1144" s="15" t="s">
        <v>31</v>
      </c>
      <c r="AX1144" s="15" t="s">
        <v>76</v>
      </c>
      <c r="AY1144" s="252" t="s">
        <v>201</v>
      </c>
    </row>
    <row r="1145" spans="1:65" s="13" customFormat="1">
      <c r="B1145" s="219"/>
      <c r="C1145" s="220"/>
      <c r="D1145" s="221" t="s">
        <v>209</v>
      </c>
      <c r="E1145" s="222" t="s">
        <v>1</v>
      </c>
      <c r="F1145" s="223" t="s">
        <v>791</v>
      </c>
      <c r="G1145" s="220"/>
      <c r="H1145" s="224">
        <v>90.88</v>
      </c>
      <c r="I1145" s="225"/>
      <c r="J1145" s="220"/>
      <c r="K1145" s="220"/>
      <c r="L1145" s="226"/>
      <c r="M1145" s="227"/>
      <c r="N1145" s="228"/>
      <c r="O1145" s="228"/>
      <c r="P1145" s="228"/>
      <c r="Q1145" s="228"/>
      <c r="R1145" s="228"/>
      <c r="S1145" s="228"/>
      <c r="T1145" s="229"/>
      <c r="AT1145" s="230" t="s">
        <v>209</v>
      </c>
      <c r="AU1145" s="230" t="s">
        <v>88</v>
      </c>
      <c r="AV1145" s="13" t="s">
        <v>88</v>
      </c>
      <c r="AW1145" s="13" t="s">
        <v>31</v>
      </c>
      <c r="AX1145" s="13" t="s">
        <v>76</v>
      </c>
      <c r="AY1145" s="230" t="s">
        <v>201</v>
      </c>
    </row>
    <row r="1146" spans="1:65" s="15" customFormat="1">
      <c r="B1146" s="242"/>
      <c r="C1146" s="243"/>
      <c r="D1146" s="221" t="s">
        <v>209</v>
      </c>
      <c r="E1146" s="244" t="s">
        <v>1</v>
      </c>
      <c r="F1146" s="245" t="s">
        <v>756</v>
      </c>
      <c r="G1146" s="243"/>
      <c r="H1146" s="246">
        <v>90.88</v>
      </c>
      <c r="I1146" s="247"/>
      <c r="J1146" s="243"/>
      <c r="K1146" s="243"/>
      <c r="L1146" s="248"/>
      <c r="M1146" s="249"/>
      <c r="N1146" s="250"/>
      <c r="O1146" s="250"/>
      <c r="P1146" s="250"/>
      <c r="Q1146" s="250"/>
      <c r="R1146" s="250"/>
      <c r="S1146" s="250"/>
      <c r="T1146" s="251"/>
      <c r="AT1146" s="252" t="s">
        <v>209</v>
      </c>
      <c r="AU1146" s="252" t="s">
        <v>88</v>
      </c>
      <c r="AV1146" s="15" t="s">
        <v>219</v>
      </c>
      <c r="AW1146" s="15" t="s">
        <v>31</v>
      </c>
      <c r="AX1146" s="15" t="s">
        <v>76</v>
      </c>
      <c r="AY1146" s="252" t="s">
        <v>201</v>
      </c>
    </row>
    <row r="1147" spans="1:65" s="13" customFormat="1">
      <c r="B1147" s="219"/>
      <c r="C1147" s="220"/>
      <c r="D1147" s="221" t="s">
        <v>209</v>
      </c>
      <c r="E1147" s="222" t="s">
        <v>1</v>
      </c>
      <c r="F1147" s="223" t="s">
        <v>1723</v>
      </c>
      <c r="G1147" s="220"/>
      <c r="H1147" s="224">
        <v>-0.01</v>
      </c>
      <c r="I1147" s="225"/>
      <c r="J1147" s="220"/>
      <c r="K1147" s="220"/>
      <c r="L1147" s="226"/>
      <c r="M1147" s="227"/>
      <c r="N1147" s="228"/>
      <c r="O1147" s="228"/>
      <c r="P1147" s="228"/>
      <c r="Q1147" s="228"/>
      <c r="R1147" s="228"/>
      <c r="S1147" s="228"/>
      <c r="T1147" s="229"/>
      <c r="AT1147" s="230" t="s">
        <v>209</v>
      </c>
      <c r="AU1147" s="230" t="s">
        <v>88</v>
      </c>
      <c r="AV1147" s="13" t="s">
        <v>88</v>
      </c>
      <c r="AW1147" s="13" t="s">
        <v>31</v>
      </c>
      <c r="AX1147" s="13" t="s">
        <v>76</v>
      </c>
      <c r="AY1147" s="230" t="s">
        <v>201</v>
      </c>
    </row>
    <row r="1148" spans="1:65" s="14" customFormat="1">
      <c r="B1148" s="231"/>
      <c r="C1148" s="232"/>
      <c r="D1148" s="221" t="s">
        <v>209</v>
      </c>
      <c r="E1148" s="233" t="s">
        <v>1</v>
      </c>
      <c r="F1148" s="234" t="s">
        <v>232</v>
      </c>
      <c r="G1148" s="232"/>
      <c r="H1148" s="235">
        <v>99.6</v>
      </c>
      <c r="I1148" s="236"/>
      <c r="J1148" s="232"/>
      <c r="K1148" s="232"/>
      <c r="L1148" s="237"/>
      <c r="M1148" s="238"/>
      <c r="N1148" s="239"/>
      <c r="O1148" s="239"/>
      <c r="P1148" s="239"/>
      <c r="Q1148" s="239"/>
      <c r="R1148" s="239"/>
      <c r="S1148" s="239"/>
      <c r="T1148" s="240"/>
      <c r="AT1148" s="241" t="s">
        <v>209</v>
      </c>
      <c r="AU1148" s="241" t="s">
        <v>88</v>
      </c>
      <c r="AV1148" s="14" t="s">
        <v>207</v>
      </c>
      <c r="AW1148" s="14" t="s">
        <v>31</v>
      </c>
      <c r="AX1148" s="14" t="s">
        <v>83</v>
      </c>
      <c r="AY1148" s="241" t="s">
        <v>201</v>
      </c>
    </row>
    <row r="1149" spans="1:65" s="2" customFormat="1" ht="16.5" customHeight="1">
      <c r="A1149" s="35"/>
      <c r="B1149" s="36"/>
      <c r="C1149" s="253" t="s">
        <v>1724</v>
      </c>
      <c r="D1149" s="253" t="s">
        <v>585</v>
      </c>
      <c r="E1149" s="254" t="s">
        <v>1725</v>
      </c>
      <c r="F1149" s="255" t="s">
        <v>1726</v>
      </c>
      <c r="G1149" s="256" t="s">
        <v>276</v>
      </c>
      <c r="H1149" s="257">
        <v>101.6</v>
      </c>
      <c r="I1149" s="258"/>
      <c r="J1149" s="259">
        <f>ROUND(I1149*H1149,2)</f>
        <v>0</v>
      </c>
      <c r="K1149" s="260"/>
      <c r="L1149" s="261"/>
      <c r="M1149" s="262" t="s">
        <v>1</v>
      </c>
      <c r="N1149" s="263" t="s">
        <v>42</v>
      </c>
      <c r="O1149" s="72"/>
      <c r="P1149" s="215">
        <f>O1149*H1149</f>
        <v>0</v>
      </c>
      <c r="Q1149" s="215">
        <v>0</v>
      </c>
      <c r="R1149" s="215">
        <f>Q1149*H1149</f>
        <v>0</v>
      </c>
      <c r="S1149" s="215">
        <v>0</v>
      </c>
      <c r="T1149" s="216">
        <f>S1149*H1149</f>
        <v>0</v>
      </c>
      <c r="U1149" s="35"/>
      <c r="V1149" s="35"/>
      <c r="W1149" s="35"/>
      <c r="X1149" s="35"/>
      <c r="Y1149" s="35"/>
      <c r="Z1149" s="35"/>
      <c r="AA1149" s="35"/>
      <c r="AB1149" s="35"/>
      <c r="AC1149" s="35"/>
      <c r="AD1149" s="35"/>
      <c r="AE1149" s="35"/>
      <c r="AR1149" s="217" t="s">
        <v>426</v>
      </c>
      <c r="AT1149" s="217" t="s">
        <v>585</v>
      </c>
      <c r="AU1149" s="217" t="s">
        <v>88</v>
      </c>
      <c r="AY1149" s="18" t="s">
        <v>201</v>
      </c>
      <c r="BE1149" s="218">
        <f>IF(N1149="základná",J1149,0)</f>
        <v>0</v>
      </c>
      <c r="BF1149" s="218">
        <f>IF(N1149="znížená",J1149,0)</f>
        <v>0</v>
      </c>
      <c r="BG1149" s="218">
        <f>IF(N1149="zákl. prenesená",J1149,0)</f>
        <v>0</v>
      </c>
      <c r="BH1149" s="218">
        <f>IF(N1149="zníž. prenesená",J1149,0)</f>
        <v>0</v>
      </c>
      <c r="BI1149" s="218">
        <f>IF(N1149="nulová",J1149,0)</f>
        <v>0</v>
      </c>
      <c r="BJ1149" s="18" t="s">
        <v>88</v>
      </c>
      <c r="BK1149" s="218">
        <f>ROUND(I1149*H1149,2)</f>
        <v>0</v>
      </c>
      <c r="BL1149" s="18" t="s">
        <v>308</v>
      </c>
      <c r="BM1149" s="217" t="s">
        <v>1727</v>
      </c>
    </row>
    <row r="1150" spans="1:65" s="13" customFormat="1">
      <c r="B1150" s="219"/>
      <c r="C1150" s="220"/>
      <c r="D1150" s="221" t="s">
        <v>209</v>
      </c>
      <c r="E1150" s="222" t="s">
        <v>1</v>
      </c>
      <c r="F1150" s="223" t="s">
        <v>1728</v>
      </c>
      <c r="G1150" s="220"/>
      <c r="H1150" s="224">
        <v>101.592</v>
      </c>
      <c r="I1150" s="225"/>
      <c r="J1150" s="220"/>
      <c r="K1150" s="220"/>
      <c r="L1150" s="226"/>
      <c r="M1150" s="227"/>
      <c r="N1150" s="228"/>
      <c r="O1150" s="228"/>
      <c r="P1150" s="228"/>
      <c r="Q1150" s="228"/>
      <c r="R1150" s="228"/>
      <c r="S1150" s="228"/>
      <c r="T1150" s="229"/>
      <c r="AT1150" s="230" t="s">
        <v>209</v>
      </c>
      <c r="AU1150" s="230" t="s">
        <v>88</v>
      </c>
      <c r="AV1150" s="13" t="s">
        <v>88</v>
      </c>
      <c r="AW1150" s="13" t="s">
        <v>31</v>
      </c>
      <c r="AX1150" s="13" t="s">
        <v>76</v>
      </c>
      <c r="AY1150" s="230" t="s">
        <v>201</v>
      </c>
    </row>
    <row r="1151" spans="1:65" s="13" customFormat="1">
      <c r="B1151" s="219"/>
      <c r="C1151" s="220"/>
      <c r="D1151" s="221" t="s">
        <v>209</v>
      </c>
      <c r="E1151" s="222" t="s">
        <v>1</v>
      </c>
      <c r="F1151" s="223" t="s">
        <v>361</v>
      </c>
      <c r="G1151" s="220"/>
      <c r="H1151" s="224">
        <v>8.0000000000000002E-3</v>
      </c>
      <c r="I1151" s="225"/>
      <c r="J1151" s="220"/>
      <c r="K1151" s="220"/>
      <c r="L1151" s="226"/>
      <c r="M1151" s="227"/>
      <c r="N1151" s="228"/>
      <c r="O1151" s="228"/>
      <c r="P1151" s="228"/>
      <c r="Q1151" s="228"/>
      <c r="R1151" s="228"/>
      <c r="S1151" s="228"/>
      <c r="T1151" s="229"/>
      <c r="AT1151" s="230" t="s">
        <v>209</v>
      </c>
      <c r="AU1151" s="230" t="s">
        <v>88</v>
      </c>
      <c r="AV1151" s="13" t="s">
        <v>88</v>
      </c>
      <c r="AW1151" s="13" t="s">
        <v>31</v>
      </c>
      <c r="AX1151" s="13" t="s">
        <v>76</v>
      </c>
      <c r="AY1151" s="230" t="s">
        <v>201</v>
      </c>
    </row>
    <row r="1152" spans="1:65" s="14" customFormat="1">
      <c r="B1152" s="231"/>
      <c r="C1152" s="232"/>
      <c r="D1152" s="221" t="s">
        <v>209</v>
      </c>
      <c r="E1152" s="233" t="s">
        <v>1</v>
      </c>
      <c r="F1152" s="234" t="s">
        <v>232</v>
      </c>
      <c r="G1152" s="232"/>
      <c r="H1152" s="235">
        <v>101.6</v>
      </c>
      <c r="I1152" s="236"/>
      <c r="J1152" s="232"/>
      <c r="K1152" s="232"/>
      <c r="L1152" s="237"/>
      <c r="M1152" s="238"/>
      <c r="N1152" s="239"/>
      <c r="O1152" s="239"/>
      <c r="P1152" s="239"/>
      <c r="Q1152" s="239"/>
      <c r="R1152" s="239"/>
      <c r="S1152" s="239"/>
      <c r="T1152" s="240"/>
      <c r="AT1152" s="241" t="s">
        <v>209</v>
      </c>
      <c r="AU1152" s="241" t="s">
        <v>88</v>
      </c>
      <c r="AV1152" s="14" t="s">
        <v>207</v>
      </c>
      <c r="AW1152" s="14" t="s">
        <v>31</v>
      </c>
      <c r="AX1152" s="14" t="s">
        <v>83</v>
      </c>
      <c r="AY1152" s="241" t="s">
        <v>201</v>
      </c>
    </row>
    <row r="1153" spans="1:65" s="2" customFormat="1" ht="21.75" customHeight="1">
      <c r="A1153" s="35"/>
      <c r="B1153" s="36"/>
      <c r="C1153" s="205" t="s">
        <v>1729</v>
      </c>
      <c r="D1153" s="205" t="s">
        <v>203</v>
      </c>
      <c r="E1153" s="206" t="s">
        <v>1730</v>
      </c>
      <c r="F1153" s="207" t="s">
        <v>1731</v>
      </c>
      <c r="G1153" s="208" t="s">
        <v>276</v>
      </c>
      <c r="H1153" s="209">
        <v>102.6</v>
      </c>
      <c r="I1153" s="210"/>
      <c r="J1153" s="211">
        <f>ROUND(I1153*H1153,2)</f>
        <v>0</v>
      </c>
      <c r="K1153" s="212"/>
      <c r="L1153" s="40"/>
      <c r="M1153" s="213" t="s">
        <v>1</v>
      </c>
      <c r="N1153" s="214" t="s">
        <v>42</v>
      </c>
      <c r="O1153" s="72"/>
      <c r="P1153" s="215">
        <f>O1153*H1153</f>
        <v>0</v>
      </c>
      <c r="Q1153" s="215">
        <v>0</v>
      </c>
      <c r="R1153" s="215">
        <f>Q1153*H1153</f>
        <v>0</v>
      </c>
      <c r="S1153" s="215">
        <v>0</v>
      </c>
      <c r="T1153" s="216">
        <f>S1153*H1153</f>
        <v>0</v>
      </c>
      <c r="U1153" s="35"/>
      <c r="V1153" s="35"/>
      <c r="W1153" s="35"/>
      <c r="X1153" s="35"/>
      <c r="Y1153" s="35"/>
      <c r="Z1153" s="35"/>
      <c r="AA1153" s="35"/>
      <c r="AB1153" s="35"/>
      <c r="AC1153" s="35"/>
      <c r="AD1153" s="35"/>
      <c r="AE1153" s="35"/>
      <c r="AR1153" s="217" t="s">
        <v>308</v>
      </c>
      <c r="AT1153" s="217" t="s">
        <v>203</v>
      </c>
      <c r="AU1153" s="217" t="s">
        <v>88</v>
      </c>
      <c r="AY1153" s="18" t="s">
        <v>201</v>
      </c>
      <c r="BE1153" s="218">
        <f>IF(N1153="základná",J1153,0)</f>
        <v>0</v>
      </c>
      <c r="BF1153" s="218">
        <f>IF(N1153="znížená",J1153,0)</f>
        <v>0</v>
      </c>
      <c r="BG1153" s="218">
        <f>IF(N1153="zákl. prenesená",J1153,0)</f>
        <v>0</v>
      </c>
      <c r="BH1153" s="218">
        <f>IF(N1153="zníž. prenesená",J1153,0)</f>
        <v>0</v>
      </c>
      <c r="BI1153" s="218">
        <f>IF(N1153="nulová",J1153,0)</f>
        <v>0</v>
      </c>
      <c r="BJ1153" s="18" t="s">
        <v>88</v>
      </c>
      <c r="BK1153" s="218">
        <f>ROUND(I1153*H1153,2)</f>
        <v>0</v>
      </c>
      <c r="BL1153" s="18" t="s">
        <v>308</v>
      </c>
      <c r="BM1153" s="217" t="s">
        <v>1732</v>
      </c>
    </row>
    <row r="1154" spans="1:65" s="13" customFormat="1">
      <c r="B1154" s="219"/>
      <c r="C1154" s="220"/>
      <c r="D1154" s="221" t="s">
        <v>209</v>
      </c>
      <c r="E1154" s="222" t="s">
        <v>1</v>
      </c>
      <c r="F1154" s="223" t="s">
        <v>1733</v>
      </c>
      <c r="G1154" s="220"/>
      <c r="H1154" s="224">
        <v>102.58799999999999</v>
      </c>
      <c r="I1154" s="225"/>
      <c r="J1154" s="220"/>
      <c r="K1154" s="220"/>
      <c r="L1154" s="226"/>
      <c r="M1154" s="227"/>
      <c r="N1154" s="228"/>
      <c r="O1154" s="228"/>
      <c r="P1154" s="228"/>
      <c r="Q1154" s="228"/>
      <c r="R1154" s="228"/>
      <c r="S1154" s="228"/>
      <c r="T1154" s="229"/>
      <c r="AT1154" s="230" t="s">
        <v>209</v>
      </c>
      <c r="AU1154" s="230" t="s">
        <v>88</v>
      </c>
      <c r="AV1154" s="13" t="s">
        <v>88</v>
      </c>
      <c r="AW1154" s="13" t="s">
        <v>31</v>
      </c>
      <c r="AX1154" s="13" t="s">
        <v>76</v>
      </c>
      <c r="AY1154" s="230" t="s">
        <v>201</v>
      </c>
    </row>
    <row r="1155" spans="1:65" s="13" customFormat="1">
      <c r="B1155" s="219"/>
      <c r="C1155" s="220"/>
      <c r="D1155" s="221" t="s">
        <v>209</v>
      </c>
      <c r="E1155" s="222" t="s">
        <v>1</v>
      </c>
      <c r="F1155" s="223" t="s">
        <v>1734</v>
      </c>
      <c r="G1155" s="220"/>
      <c r="H1155" s="224">
        <v>1.2E-2</v>
      </c>
      <c r="I1155" s="225"/>
      <c r="J1155" s="220"/>
      <c r="K1155" s="220"/>
      <c r="L1155" s="226"/>
      <c r="M1155" s="227"/>
      <c r="N1155" s="228"/>
      <c r="O1155" s="228"/>
      <c r="P1155" s="228"/>
      <c r="Q1155" s="228"/>
      <c r="R1155" s="228"/>
      <c r="S1155" s="228"/>
      <c r="T1155" s="229"/>
      <c r="AT1155" s="230" t="s">
        <v>209</v>
      </c>
      <c r="AU1155" s="230" t="s">
        <v>88</v>
      </c>
      <c r="AV1155" s="13" t="s">
        <v>88</v>
      </c>
      <c r="AW1155" s="13" t="s">
        <v>31</v>
      </c>
      <c r="AX1155" s="13" t="s">
        <v>76</v>
      </c>
      <c r="AY1155" s="230" t="s">
        <v>201</v>
      </c>
    </row>
    <row r="1156" spans="1:65" s="14" customFormat="1">
      <c r="B1156" s="231"/>
      <c r="C1156" s="232"/>
      <c r="D1156" s="221" t="s">
        <v>209</v>
      </c>
      <c r="E1156" s="233" t="s">
        <v>1</v>
      </c>
      <c r="F1156" s="234" t="s">
        <v>232</v>
      </c>
      <c r="G1156" s="232"/>
      <c r="H1156" s="235">
        <v>102.6</v>
      </c>
      <c r="I1156" s="236"/>
      <c r="J1156" s="232"/>
      <c r="K1156" s="232"/>
      <c r="L1156" s="237"/>
      <c r="M1156" s="238"/>
      <c r="N1156" s="239"/>
      <c r="O1156" s="239"/>
      <c r="P1156" s="239"/>
      <c r="Q1156" s="239"/>
      <c r="R1156" s="239"/>
      <c r="S1156" s="239"/>
      <c r="T1156" s="240"/>
      <c r="AT1156" s="241" t="s">
        <v>209</v>
      </c>
      <c r="AU1156" s="241" t="s">
        <v>88</v>
      </c>
      <c r="AV1156" s="14" t="s">
        <v>207</v>
      </c>
      <c r="AW1156" s="14" t="s">
        <v>31</v>
      </c>
      <c r="AX1156" s="14" t="s">
        <v>83</v>
      </c>
      <c r="AY1156" s="241" t="s">
        <v>201</v>
      </c>
    </row>
    <row r="1157" spans="1:65" s="2" customFormat="1" ht="21.75" customHeight="1">
      <c r="A1157" s="35"/>
      <c r="B1157" s="36"/>
      <c r="C1157" s="253" t="s">
        <v>1735</v>
      </c>
      <c r="D1157" s="253" t="s">
        <v>585</v>
      </c>
      <c r="E1157" s="254" t="s">
        <v>1736</v>
      </c>
      <c r="F1157" s="255" t="s">
        <v>1737</v>
      </c>
      <c r="G1157" s="256" t="s">
        <v>276</v>
      </c>
      <c r="H1157" s="257">
        <v>102.58799999999999</v>
      </c>
      <c r="I1157" s="258"/>
      <c r="J1157" s="259">
        <f>ROUND(I1157*H1157,2)</f>
        <v>0</v>
      </c>
      <c r="K1157" s="260"/>
      <c r="L1157" s="261"/>
      <c r="M1157" s="262" t="s">
        <v>1</v>
      </c>
      <c r="N1157" s="263" t="s">
        <v>42</v>
      </c>
      <c r="O1157" s="72"/>
      <c r="P1157" s="215">
        <f>O1157*H1157</f>
        <v>0</v>
      </c>
      <c r="Q1157" s="215">
        <v>6.0000000000000002E-5</v>
      </c>
      <c r="R1157" s="215">
        <f>Q1157*H1157</f>
        <v>6.15528E-3</v>
      </c>
      <c r="S1157" s="215">
        <v>0</v>
      </c>
      <c r="T1157" s="216">
        <f>S1157*H1157</f>
        <v>0</v>
      </c>
      <c r="U1157" s="35"/>
      <c r="V1157" s="35"/>
      <c r="W1157" s="35"/>
      <c r="X1157" s="35"/>
      <c r="Y1157" s="35"/>
      <c r="Z1157" s="35"/>
      <c r="AA1157" s="35"/>
      <c r="AB1157" s="35"/>
      <c r="AC1157" s="35"/>
      <c r="AD1157" s="35"/>
      <c r="AE1157" s="35"/>
      <c r="AR1157" s="217" t="s">
        <v>426</v>
      </c>
      <c r="AT1157" s="217" t="s">
        <v>585</v>
      </c>
      <c r="AU1157" s="217" t="s">
        <v>88</v>
      </c>
      <c r="AY1157" s="18" t="s">
        <v>201</v>
      </c>
      <c r="BE1157" s="218">
        <f>IF(N1157="základná",J1157,0)</f>
        <v>0</v>
      </c>
      <c r="BF1157" s="218">
        <f>IF(N1157="znížená",J1157,0)</f>
        <v>0</v>
      </c>
      <c r="BG1157" s="218">
        <f>IF(N1157="zákl. prenesená",J1157,0)</f>
        <v>0</v>
      </c>
      <c r="BH1157" s="218">
        <f>IF(N1157="zníž. prenesená",J1157,0)</f>
        <v>0</v>
      </c>
      <c r="BI1157" s="218">
        <f>IF(N1157="nulová",J1157,0)</f>
        <v>0</v>
      </c>
      <c r="BJ1157" s="18" t="s">
        <v>88</v>
      </c>
      <c r="BK1157" s="218">
        <f>ROUND(I1157*H1157,2)</f>
        <v>0</v>
      </c>
      <c r="BL1157" s="18" t="s">
        <v>308</v>
      </c>
      <c r="BM1157" s="217" t="s">
        <v>1738</v>
      </c>
    </row>
    <row r="1158" spans="1:65" s="13" customFormat="1">
      <c r="B1158" s="219"/>
      <c r="C1158" s="220"/>
      <c r="D1158" s="221" t="s">
        <v>209</v>
      </c>
      <c r="E1158" s="220"/>
      <c r="F1158" s="223" t="s">
        <v>1739</v>
      </c>
      <c r="G1158" s="220"/>
      <c r="H1158" s="224">
        <v>102.58799999999999</v>
      </c>
      <c r="I1158" s="225"/>
      <c r="J1158" s="220"/>
      <c r="K1158" s="220"/>
      <c r="L1158" s="226"/>
      <c r="M1158" s="227"/>
      <c r="N1158" s="228"/>
      <c r="O1158" s="228"/>
      <c r="P1158" s="228"/>
      <c r="Q1158" s="228"/>
      <c r="R1158" s="228"/>
      <c r="S1158" s="228"/>
      <c r="T1158" s="229"/>
      <c r="AT1158" s="230" t="s">
        <v>209</v>
      </c>
      <c r="AU1158" s="230" t="s">
        <v>88</v>
      </c>
      <c r="AV1158" s="13" t="s">
        <v>88</v>
      </c>
      <c r="AW1158" s="13" t="s">
        <v>4</v>
      </c>
      <c r="AX1158" s="13" t="s">
        <v>83</v>
      </c>
      <c r="AY1158" s="230" t="s">
        <v>201</v>
      </c>
    </row>
    <row r="1159" spans="1:65" s="2" customFormat="1" ht="29.25" customHeight="1">
      <c r="A1159" s="35"/>
      <c r="B1159" s="36"/>
      <c r="C1159" s="205" t="s">
        <v>1740</v>
      </c>
      <c r="D1159" s="205" t="s">
        <v>203</v>
      </c>
      <c r="E1159" s="206" t="s">
        <v>1741</v>
      </c>
      <c r="F1159" s="207" t="s">
        <v>1742</v>
      </c>
      <c r="G1159" s="208" t="s">
        <v>329</v>
      </c>
      <c r="H1159" s="209">
        <v>5.2999999999999999E-2</v>
      </c>
      <c r="I1159" s="210"/>
      <c r="J1159" s="211">
        <f>ROUND(I1159*H1159,2)</f>
        <v>0</v>
      </c>
      <c r="K1159" s="212"/>
      <c r="L1159" s="40"/>
      <c r="M1159" s="213" t="s">
        <v>1</v>
      </c>
      <c r="N1159" s="214" t="s">
        <v>42</v>
      </c>
      <c r="O1159" s="72"/>
      <c r="P1159" s="215">
        <f>O1159*H1159</f>
        <v>0</v>
      </c>
      <c r="Q1159" s="215">
        <v>0</v>
      </c>
      <c r="R1159" s="215">
        <f>Q1159*H1159</f>
        <v>0</v>
      </c>
      <c r="S1159" s="215">
        <v>0</v>
      </c>
      <c r="T1159" s="216">
        <f>S1159*H1159</f>
        <v>0</v>
      </c>
      <c r="U1159" s="35"/>
      <c r="V1159" s="35"/>
      <c r="W1159" s="35"/>
      <c r="X1159" s="35"/>
      <c r="Y1159" s="35"/>
      <c r="Z1159" s="35"/>
      <c r="AA1159" s="35"/>
      <c r="AB1159" s="35"/>
      <c r="AC1159" s="35"/>
      <c r="AD1159" s="35"/>
      <c r="AE1159" s="35"/>
      <c r="AR1159" s="217" t="s">
        <v>308</v>
      </c>
      <c r="AT1159" s="217" t="s">
        <v>203</v>
      </c>
      <c r="AU1159" s="217" t="s">
        <v>88</v>
      </c>
      <c r="AY1159" s="18" t="s">
        <v>201</v>
      </c>
      <c r="BE1159" s="218">
        <f>IF(N1159="základná",J1159,0)</f>
        <v>0</v>
      </c>
      <c r="BF1159" s="218">
        <f>IF(N1159="znížená",J1159,0)</f>
        <v>0</v>
      </c>
      <c r="BG1159" s="218">
        <f>IF(N1159="zákl. prenesená",J1159,0)</f>
        <v>0</v>
      </c>
      <c r="BH1159" s="218">
        <f>IF(N1159="zníž. prenesená",J1159,0)</f>
        <v>0</v>
      </c>
      <c r="BI1159" s="218">
        <f>IF(N1159="nulová",J1159,0)</f>
        <v>0</v>
      </c>
      <c r="BJ1159" s="18" t="s">
        <v>88</v>
      </c>
      <c r="BK1159" s="218">
        <f>ROUND(I1159*H1159,2)</f>
        <v>0</v>
      </c>
      <c r="BL1159" s="18" t="s">
        <v>308</v>
      </c>
      <c r="BM1159" s="217" t="s">
        <v>1743</v>
      </c>
    </row>
    <row r="1160" spans="1:65" s="12" customFormat="1" ht="22.9" customHeight="1">
      <c r="B1160" s="189"/>
      <c r="C1160" s="190"/>
      <c r="D1160" s="191" t="s">
        <v>75</v>
      </c>
      <c r="E1160" s="203" t="s">
        <v>1744</v>
      </c>
      <c r="F1160" s="203" t="s">
        <v>1745</v>
      </c>
      <c r="G1160" s="190"/>
      <c r="H1160" s="190"/>
      <c r="I1160" s="193"/>
      <c r="J1160" s="204">
        <f>BK1160</f>
        <v>0</v>
      </c>
      <c r="K1160" s="190"/>
      <c r="L1160" s="195"/>
      <c r="M1160" s="196"/>
      <c r="N1160" s="197"/>
      <c r="O1160" s="197"/>
      <c r="P1160" s="198">
        <f>SUM(P1161:P1220)</f>
        <v>0</v>
      </c>
      <c r="Q1160" s="197"/>
      <c r="R1160" s="198">
        <f>SUM(R1161:R1220)</f>
        <v>0.99759400000000009</v>
      </c>
      <c r="S1160" s="197"/>
      <c r="T1160" s="199">
        <f>SUM(T1161:T1220)</f>
        <v>0</v>
      </c>
      <c r="AR1160" s="200" t="s">
        <v>88</v>
      </c>
      <c r="AT1160" s="201" t="s">
        <v>75</v>
      </c>
      <c r="AU1160" s="201" t="s">
        <v>83</v>
      </c>
      <c r="AY1160" s="200" t="s">
        <v>201</v>
      </c>
      <c r="BK1160" s="202">
        <f>SUM(BK1161:BK1220)</f>
        <v>0</v>
      </c>
    </row>
    <row r="1161" spans="1:65" s="2" customFormat="1" ht="16.5" customHeight="1">
      <c r="A1161" s="35"/>
      <c r="B1161" s="36"/>
      <c r="C1161" s="205" t="s">
        <v>1746</v>
      </c>
      <c r="D1161" s="205" t="s">
        <v>203</v>
      </c>
      <c r="E1161" s="206" t="s">
        <v>1747</v>
      </c>
      <c r="F1161" s="207" t="s">
        <v>1748</v>
      </c>
      <c r="G1161" s="208" t="s">
        <v>618</v>
      </c>
      <c r="H1161" s="209">
        <v>21.6</v>
      </c>
      <c r="I1161" s="210"/>
      <c r="J1161" s="211">
        <f>ROUND(I1161*H1161,2)</f>
        <v>0</v>
      </c>
      <c r="K1161" s="212"/>
      <c r="L1161" s="40"/>
      <c r="M1161" s="213" t="s">
        <v>1</v>
      </c>
      <c r="N1161" s="214" t="s">
        <v>42</v>
      </c>
      <c r="O1161" s="72"/>
      <c r="P1161" s="215">
        <f>O1161*H1161</f>
        <v>0</v>
      </c>
      <c r="Q1161" s="215">
        <v>3.0000000000000001E-5</v>
      </c>
      <c r="R1161" s="215">
        <f>Q1161*H1161</f>
        <v>6.4800000000000003E-4</v>
      </c>
      <c r="S1161" s="215">
        <v>0</v>
      </c>
      <c r="T1161" s="216">
        <f>S1161*H1161</f>
        <v>0</v>
      </c>
      <c r="U1161" s="35"/>
      <c r="V1161" s="35"/>
      <c r="W1161" s="35"/>
      <c r="X1161" s="35"/>
      <c r="Y1161" s="35"/>
      <c r="Z1161" s="35"/>
      <c r="AA1161" s="35"/>
      <c r="AB1161" s="35"/>
      <c r="AC1161" s="35"/>
      <c r="AD1161" s="35"/>
      <c r="AE1161" s="35"/>
      <c r="AR1161" s="217" t="s">
        <v>308</v>
      </c>
      <c r="AT1161" s="217" t="s">
        <v>203</v>
      </c>
      <c r="AU1161" s="217" t="s">
        <v>88</v>
      </c>
      <c r="AY1161" s="18" t="s">
        <v>201</v>
      </c>
      <c r="BE1161" s="218">
        <f>IF(N1161="základná",J1161,0)</f>
        <v>0</v>
      </c>
      <c r="BF1161" s="218">
        <f>IF(N1161="znížená",J1161,0)</f>
        <v>0</v>
      </c>
      <c r="BG1161" s="218">
        <f>IF(N1161="zákl. prenesená",J1161,0)</f>
        <v>0</v>
      </c>
      <c r="BH1161" s="218">
        <f>IF(N1161="zníž. prenesená",J1161,0)</f>
        <v>0</v>
      </c>
      <c r="BI1161" s="218">
        <f>IF(N1161="nulová",J1161,0)</f>
        <v>0</v>
      </c>
      <c r="BJ1161" s="18" t="s">
        <v>88</v>
      </c>
      <c r="BK1161" s="218">
        <f>ROUND(I1161*H1161,2)</f>
        <v>0</v>
      </c>
      <c r="BL1161" s="18" t="s">
        <v>308</v>
      </c>
      <c r="BM1161" s="217" t="s">
        <v>1749</v>
      </c>
    </row>
    <row r="1162" spans="1:65" s="13" customFormat="1">
      <c r="B1162" s="219"/>
      <c r="C1162" s="220"/>
      <c r="D1162" s="221" t="s">
        <v>209</v>
      </c>
      <c r="E1162" s="222" t="s">
        <v>1</v>
      </c>
      <c r="F1162" s="223" t="s">
        <v>1750</v>
      </c>
      <c r="G1162" s="220"/>
      <c r="H1162" s="224">
        <v>21.6</v>
      </c>
      <c r="I1162" s="225"/>
      <c r="J1162" s="220"/>
      <c r="K1162" s="220"/>
      <c r="L1162" s="226"/>
      <c r="M1162" s="227"/>
      <c r="N1162" s="228"/>
      <c r="O1162" s="228"/>
      <c r="P1162" s="228"/>
      <c r="Q1162" s="228"/>
      <c r="R1162" s="228"/>
      <c r="S1162" s="228"/>
      <c r="T1162" s="229"/>
      <c r="AT1162" s="230" t="s">
        <v>209</v>
      </c>
      <c r="AU1162" s="230" t="s">
        <v>88</v>
      </c>
      <c r="AV1162" s="13" t="s">
        <v>88</v>
      </c>
      <c r="AW1162" s="13" t="s">
        <v>31</v>
      </c>
      <c r="AX1162" s="13" t="s">
        <v>83</v>
      </c>
      <c r="AY1162" s="230" t="s">
        <v>201</v>
      </c>
    </row>
    <row r="1163" spans="1:65" s="2" customFormat="1" ht="16.5" customHeight="1">
      <c r="A1163" s="35"/>
      <c r="B1163" s="36"/>
      <c r="C1163" s="253" t="s">
        <v>1751</v>
      </c>
      <c r="D1163" s="253" t="s">
        <v>585</v>
      </c>
      <c r="E1163" s="254" t="s">
        <v>1752</v>
      </c>
      <c r="F1163" s="255" t="s">
        <v>1753</v>
      </c>
      <c r="G1163" s="256" t="s">
        <v>618</v>
      </c>
      <c r="H1163" s="257">
        <v>22</v>
      </c>
      <c r="I1163" s="258"/>
      <c r="J1163" s="259">
        <f>ROUND(I1163*H1163,2)</f>
        <v>0</v>
      </c>
      <c r="K1163" s="260"/>
      <c r="L1163" s="261"/>
      <c r="M1163" s="262" t="s">
        <v>1</v>
      </c>
      <c r="N1163" s="263" t="s">
        <v>42</v>
      </c>
      <c r="O1163" s="72"/>
      <c r="P1163" s="215">
        <f>O1163*H1163</f>
        <v>0</v>
      </c>
      <c r="Q1163" s="215">
        <v>1.4999999999999999E-4</v>
      </c>
      <c r="R1163" s="215">
        <f>Q1163*H1163</f>
        <v>3.2999999999999995E-3</v>
      </c>
      <c r="S1163" s="215">
        <v>0</v>
      </c>
      <c r="T1163" s="216">
        <f>S1163*H1163</f>
        <v>0</v>
      </c>
      <c r="U1163" s="35"/>
      <c r="V1163" s="35"/>
      <c r="W1163" s="35"/>
      <c r="X1163" s="35"/>
      <c r="Y1163" s="35"/>
      <c r="Z1163" s="35"/>
      <c r="AA1163" s="35"/>
      <c r="AB1163" s="35"/>
      <c r="AC1163" s="35"/>
      <c r="AD1163" s="35"/>
      <c r="AE1163" s="35"/>
      <c r="AR1163" s="217" t="s">
        <v>426</v>
      </c>
      <c r="AT1163" s="217" t="s">
        <v>585</v>
      </c>
      <c r="AU1163" s="217" t="s">
        <v>88</v>
      </c>
      <c r="AY1163" s="18" t="s">
        <v>201</v>
      </c>
      <c r="BE1163" s="218">
        <f>IF(N1163="základná",J1163,0)</f>
        <v>0</v>
      </c>
      <c r="BF1163" s="218">
        <f>IF(N1163="znížená",J1163,0)</f>
        <v>0</v>
      </c>
      <c r="BG1163" s="218">
        <f>IF(N1163="zákl. prenesená",J1163,0)</f>
        <v>0</v>
      </c>
      <c r="BH1163" s="218">
        <f>IF(N1163="zníž. prenesená",J1163,0)</f>
        <v>0</v>
      </c>
      <c r="BI1163" s="218">
        <f>IF(N1163="nulová",J1163,0)</f>
        <v>0</v>
      </c>
      <c r="BJ1163" s="18" t="s">
        <v>88</v>
      </c>
      <c r="BK1163" s="218">
        <f>ROUND(I1163*H1163,2)</f>
        <v>0</v>
      </c>
      <c r="BL1163" s="18" t="s">
        <v>308</v>
      </c>
      <c r="BM1163" s="217" t="s">
        <v>1754</v>
      </c>
    </row>
    <row r="1164" spans="1:65" s="13" customFormat="1">
      <c r="B1164" s="219"/>
      <c r="C1164" s="220"/>
      <c r="D1164" s="221" t="s">
        <v>209</v>
      </c>
      <c r="E1164" s="222" t="s">
        <v>1</v>
      </c>
      <c r="F1164" s="223" t="s">
        <v>1755</v>
      </c>
      <c r="G1164" s="220"/>
      <c r="H1164" s="224">
        <v>22.032</v>
      </c>
      <c r="I1164" s="225"/>
      <c r="J1164" s="220"/>
      <c r="K1164" s="220"/>
      <c r="L1164" s="226"/>
      <c r="M1164" s="227"/>
      <c r="N1164" s="228"/>
      <c r="O1164" s="228"/>
      <c r="P1164" s="228"/>
      <c r="Q1164" s="228"/>
      <c r="R1164" s="228"/>
      <c r="S1164" s="228"/>
      <c r="T1164" s="229"/>
      <c r="AT1164" s="230" t="s">
        <v>209</v>
      </c>
      <c r="AU1164" s="230" t="s">
        <v>88</v>
      </c>
      <c r="AV1164" s="13" t="s">
        <v>88</v>
      </c>
      <c r="AW1164" s="13" t="s">
        <v>31</v>
      </c>
      <c r="AX1164" s="13" t="s">
        <v>76</v>
      </c>
      <c r="AY1164" s="230" t="s">
        <v>201</v>
      </c>
    </row>
    <row r="1165" spans="1:65" s="13" customFormat="1">
      <c r="B1165" s="219"/>
      <c r="C1165" s="220"/>
      <c r="D1165" s="221" t="s">
        <v>209</v>
      </c>
      <c r="E1165" s="222" t="s">
        <v>1</v>
      </c>
      <c r="F1165" s="223" t="s">
        <v>1756</v>
      </c>
      <c r="G1165" s="220"/>
      <c r="H1165" s="224">
        <v>-3.2000000000000001E-2</v>
      </c>
      <c r="I1165" s="225"/>
      <c r="J1165" s="220"/>
      <c r="K1165" s="220"/>
      <c r="L1165" s="226"/>
      <c r="M1165" s="227"/>
      <c r="N1165" s="228"/>
      <c r="O1165" s="228"/>
      <c r="P1165" s="228"/>
      <c r="Q1165" s="228"/>
      <c r="R1165" s="228"/>
      <c r="S1165" s="228"/>
      <c r="T1165" s="229"/>
      <c r="AT1165" s="230" t="s">
        <v>209</v>
      </c>
      <c r="AU1165" s="230" t="s">
        <v>88</v>
      </c>
      <c r="AV1165" s="13" t="s">
        <v>88</v>
      </c>
      <c r="AW1165" s="13" t="s">
        <v>31</v>
      </c>
      <c r="AX1165" s="13" t="s">
        <v>76</v>
      </c>
      <c r="AY1165" s="230" t="s">
        <v>201</v>
      </c>
    </row>
    <row r="1166" spans="1:65" s="14" customFormat="1">
      <c r="B1166" s="231"/>
      <c r="C1166" s="232"/>
      <c r="D1166" s="221" t="s">
        <v>209</v>
      </c>
      <c r="E1166" s="233" t="s">
        <v>1</v>
      </c>
      <c r="F1166" s="234" t="s">
        <v>232</v>
      </c>
      <c r="G1166" s="232"/>
      <c r="H1166" s="235">
        <v>22</v>
      </c>
      <c r="I1166" s="236"/>
      <c r="J1166" s="232"/>
      <c r="K1166" s="232"/>
      <c r="L1166" s="237"/>
      <c r="M1166" s="238"/>
      <c r="N1166" s="239"/>
      <c r="O1166" s="239"/>
      <c r="P1166" s="239"/>
      <c r="Q1166" s="239"/>
      <c r="R1166" s="239"/>
      <c r="S1166" s="239"/>
      <c r="T1166" s="240"/>
      <c r="AT1166" s="241" t="s">
        <v>209</v>
      </c>
      <c r="AU1166" s="241" t="s">
        <v>88</v>
      </c>
      <c r="AV1166" s="14" t="s">
        <v>207</v>
      </c>
      <c r="AW1166" s="14" t="s">
        <v>31</v>
      </c>
      <c r="AX1166" s="14" t="s">
        <v>83</v>
      </c>
      <c r="AY1166" s="241" t="s">
        <v>201</v>
      </c>
    </row>
    <row r="1167" spans="1:65" s="2" customFormat="1" ht="28.5" customHeight="1">
      <c r="A1167" s="35"/>
      <c r="B1167" s="36"/>
      <c r="C1167" s="205" t="s">
        <v>1757</v>
      </c>
      <c r="D1167" s="205" t="s">
        <v>203</v>
      </c>
      <c r="E1167" s="206" t="s">
        <v>1758</v>
      </c>
      <c r="F1167" s="207" t="s">
        <v>1759</v>
      </c>
      <c r="G1167" s="208" t="s">
        <v>276</v>
      </c>
      <c r="H1167" s="209">
        <v>10.5</v>
      </c>
      <c r="I1167" s="210"/>
      <c r="J1167" s="211">
        <f>ROUND(I1167*H1167,2)</f>
        <v>0</v>
      </c>
      <c r="K1167" s="212"/>
      <c r="L1167" s="40"/>
      <c r="M1167" s="213" t="s">
        <v>1</v>
      </c>
      <c r="N1167" s="214" t="s">
        <v>42</v>
      </c>
      <c r="O1167" s="72"/>
      <c r="P1167" s="215">
        <f>O1167*H1167</f>
        <v>0</v>
      </c>
      <c r="Q1167" s="215">
        <v>3.0000000000000001E-5</v>
      </c>
      <c r="R1167" s="215">
        <f>Q1167*H1167</f>
        <v>3.1500000000000001E-4</v>
      </c>
      <c r="S1167" s="215">
        <v>0</v>
      </c>
      <c r="T1167" s="216">
        <f>S1167*H1167</f>
        <v>0</v>
      </c>
      <c r="U1167" s="35"/>
      <c r="V1167" s="35"/>
      <c r="W1167" s="35"/>
      <c r="X1167" s="35"/>
      <c r="Y1167" s="35"/>
      <c r="Z1167" s="35"/>
      <c r="AA1167" s="35"/>
      <c r="AB1167" s="35"/>
      <c r="AC1167" s="35"/>
      <c r="AD1167" s="35"/>
      <c r="AE1167" s="35"/>
      <c r="AR1167" s="217" t="s">
        <v>308</v>
      </c>
      <c r="AT1167" s="217" t="s">
        <v>203</v>
      </c>
      <c r="AU1167" s="217" t="s">
        <v>88</v>
      </c>
      <c r="AY1167" s="18" t="s">
        <v>201</v>
      </c>
      <c r="BE1167" s="218">
        <f>IF(N1167="základná",J1167,0)</f>
        <v>0</v>
      </c>
      <c r="BF1167" s="218">
        <f>IF(N1167="znížená",J1167,0)</f>
        <v>0</v>
      </c>
      <c r="BG1167" s="218">
        <f>IF(N1167="zákl. prenesená",J1167,0)</f>
        <v>0</v>
      </c>
      <c r="BH1167" s="218">
        <f>IF(N1167="zníž. prenesená",J1167,0)</f>
        <v>0</v>
      </c>
      <c r="BI1167" s="218">
        <f>IF(N1167="nulová",J1167,0)</f>
        <v>0</v>
      </c>
      <c r="BJ1167" s="18" t="s">
        <v>88</v>
      </c>
      <c r="BK1167" s="218">
        <f>ROUND(I1167*H1167,2)</f>
        <v>0</v>
      </c>
      <c r="BL1167" s="18" t="s">
        <v>308</v>
      </c>
      <c r="BM1167" s="217" t="s">
        <v>1760</v>
      </c>
    </row>
    <row r="1168" spans="1:65" s="13" customFormat="1">
      <c r="B1168" s="219"/>
      <c r="C1168" s="220"/>
      <c r="D1168" s="221" t="s">
        <v>209</v>
      </c>
      <c r="E1168" s="222" t="s">
        <v>1</v>
      </c>
      <c r="F1168" s="223" t="s">
        <v>625</v>
      </c>
      <c r="G1168" s="220"/>
      <c r="H1168" s="224">
        <v>10.476000000000001</v>
      </c>
      <c r="I1168" s="225"/>
      <c r="J1168" s="220"/>
      <c r="K1168" s="220"/>
      <c r="L1168" s="226"/>
      <c r="M1168" s="227"/>
      <c r="N1168" s="228"/>
      <c r="O1168" s="228"/>
      <c r="P1168" s="228"/>
      <c r="Q1168" s="228"/>
      <c r="R1168" s="228"/>
      <c r="S1168" s="228"/>
      <c r="T1168" s="229"/>
      <c r="AT1168" s="230" t="s">
        <v>209</v>
      </c>
      <c r="AU1168" s="230" t="s">
        <v>88</v>
      </c>
      <c r="AV1168" s="13" t="s">
        <v>88</v>
      </c>
      <c r="AW1168" s="13" t="s">
        <v>31</v>
      </c>
      <c r="AX1168" s="13" t="s">
        <v>76</v>
      </c>
      <c r="AY1168" s="230" t="s">
        <v>201</v>
      </c>
    </row>
    <row r="1169" spans="1:65" s="13" customFormat="1">
      <c r="B1169" s="219"/>
      <c r="C1169" s="220"/>
      <c r="D1169" s="221" t="s">
        <v>209</v>
      </c>
      <c r="E1169" s="222" t="s">
        <v>1</v>
      </c>
      <c r="F1169" s="223" t="s">
        <v>626</v>
      </c>
      <c r="G1169" s="220"/>
      <c r="H1169" s="224">
        <v>2.4E-2</v>
      </c>
      <c r="I1169" s="225"/>
      <c r="J1169" s="220"/>
      <c r="K1169" s="220"/>
      <c r="L1169" s="226"/>
      <c r="M1169" s="227"/>
      <c r="N1169" s="228"/>
      <c r="O1169" s="228"/>
      <c r="P1169" s="228"/>
      <c r="Q1169" s="228"/>
      <c r="R1169" s="228"/>
      <c r="S1169" s="228"/>
      <c r="T1169" s="229"/>
      <c r="AT1169" s="230" t="s">
        <v>209</v>
      </c>
      <c r="AU1169" s="230" t="s">
        <v>88</v>
      </c>
      <c r="AV1169" s="13" t="s">
        <v>88</v>
      </c>
      <c r="AW1169" s="13" t="s">
        <v>31</v>
      </c>
      <c r="AX1169" s="13" t="s">
        <v>76</v>
      </c>
      <c r="AY1169" s="230" t="s">
        <v>201</v>
      </c>
    </row>
    <row r="1170" spans="1:65" s="14" customFormat="1">
      <c r="B1170" s="231"/>
      <c r="C1170" s="232"/>
      <c r="D1170" s="221" t="s">
        <v>209</v>
      </c>
      <c r="E1170" s="233" t="s">
        <v>1</v>
      </c>
      <c r="F1170" s="234" t="s">
        <v>232</v>
      </c>
      <c r="G1170" s="232"/>
      <c r="H1170" s="235">
        <v>10.5</v>
      </c>
      <c r="I1170" s="236"/>
      <c r="J1170" s="232"/>
      <c r="K1170" s="232"/>
      <c r="L1170" s="237"/>
      <c r="M1170" s="238"/>
      <c r="N1170" s="239"/>
      <c r="O1170" s="239"/>
      <c r="P1170" s="239"/>
      <c r="Q1170" s="239"/>
      <c r="R1170" s="239"/>
      <c r="S1170" s="239"/>
      <c r="T1170" s="240"/>
      <c r="AT1170" s="241" t="s">
        <v>209</v>
      </c>
      <c r="AU1170" s="241" t="s">
        <v>88</v>
      </c>
      <c r="AV1170" s="14" t="s">
        <v>207</v>
      </c>
      <c r="AW1170" s="14" t="s">
        <v>31</v>
      </c>
      <c r="AX1170" s="14" t="s">
        <v>83</v>
      </c>
      <c r="AY1170" s="241" t="s">
        <v>201</v>
      </c>
    </row>
    <row r="1171" spans="1:65" s="2" customFormat="1" ht="27.75" customHeight="1">
      <c r="A1171" s="35"/>
      <c r="B1171" s="36"/>
      <c r="C1171" s="253" t="s">
        <v>1761</v>
      </c>
      <c r="D1171" s="253" t="s">
        <v>585</v>
      </c>
      <c r="E1171" s="254" t="s">
        <v>1762</v>
      </c>
      <c r="F1171" s="255" t="s">
        <v>1763</v>
      </c>
      <c r="G1171" s="256" t="s">
        <v>276</v>
      </c>
      <c r="H1171" s="257">
        <v>10.8</v>
      </c>
      <c r="I1171" s="258"/>
      <c r="J1171" s="259">
        <f>ROUND(I1171*H1171,2)</f>
        <v>0</v>
      </c>
      <c r="K1171" s="260"/>
      <c r="L1171" s="261"/>
      <c r="M1171" s="262" t="s">
        <v>1</v>
      </c>
      <c r="N1171" s="263" t="s">
        <v>42</v>
      </c>
      <c r="O1171" s="72"/>
      <c r="P1171" s="215">
        <f>O1171*H1171</f>
        <v>0</v>
      </c>
      <c r="Q1171" s="215">
        <v>3.3E-3</v>
      </c>
      <c r="R1171" s="215">
        <f>Q1171*H1171</f>
        <v>3.5640000000000005E-2</v>
      </c>
      <c r="S1171" s="215">
        <v>0</v>
      </c>
      <c r="T1171" s="216">
        <f>S1171*H1171</f>
        <v>0</v>
      </c>
      <c r="U1171" s="35"/>
      <c r="V1171" s="35"/>
      <c r="W1171" s="35"/>
      <c r="X1171" s="35"/>
      <c r="Y1171" s="35"/>
      <c r="Z1171" s="35"/>
      <c r="AA1171" s="35"/>
      <c r="AB1171" s="35"/>
      <c r="AC1171" s="35"/>
      <c r="AD1171" s="35"/>
      <c r="AE1171" s="35"/>
      <c r="AR1171" s="217" t="s">
        <v>426</v>
      </c>
      <c r="AT1171" s="217" t="s">
        <v>585</v>
      </c>
      <c r="AU1171" s="217" t="s">
        <v>88</v>
      </c>
      <c r="AY1171" s="18" t="s">
        <v>201</v>
      </c>
      <c r="BE1171" s="218">
        <f>IF(N1171="základná",J1171,0)</f>
        <v>0</v>
      </c>
      <c r="BF1171" s="218">
        <f>IF(N1171="znížená",J1171,0)</f>
        <v>0</v>
      </c>
      <c r="BG1171" s="218">
        <f>IF(N1171="zákl. prenesená",J1171,0)</f>
        <v>0</v>
      </c>
      <c r="BH1171" s="218">
        <f>IF(N1171="zníž. prenesená",J1171,0)</f>
        <v>0</v>
      </c>
      <c r="BI1171" s="218">
        <f>IF(N1171="nulová",J1171,0)</f>
        <v>0</v>
      </c>
      <c r="BJ1171" s="18" t="s">
        <v>88</v>
      </c>
      <c r="BK1171" s="218">
        <f>ROUND(I1171*H1171,2)</f>
        <v>0</v>
      </c>
      <c r="BL1171" s="18" t="s">
        <v>308</v>
      </c>
      <c r="BM1171" s="217" t="s">
        <v>1764</v>
      </c>
    </row>
    <row r="1172" spans="1:65" s="13" customFormat="1">
      <c r="B1172" s="219"/>
      <c r="C1172" s="220"/>
      <c r="D1172" s="221" t="s">
        <v>209</v>
      </c>
      <c r="E1172" s="222" t="s">
        <v>1</v>
      </c>
      <c r="F1172" s="223" t="s">
        <v>1765</v>
      </c>
      <c r="G1172" s="220"/>
      <c r="H1172" s="224">
        <v>10.815</v>
      </c>
      <c r="I1172" s="225"/>
      <c r="J1172" s="220"/>
      <c r="K1172" s="220"/>
      <c r="L1172" s="226"/>
      <c r="M1172" s="227"/>
      <c r="N1172" s="228"/>
      <c r="O1172" s="228"/>
      <c r="P1172" s="228"/>
      <c r="Q1172" s="228"/>
      <c r="R1172" s="228"/>
      <c r="S1172" s="228"/>
      <c r="T1172" s="229"/>
      <c r="AT1172" s="230" t="s">
        <v>209</v>
      </c>
      <c r="AU1172" s="230" t="s">
        <v>88</v>
      </c>
      <c r="AV1172" s="13" t="s">
        <v>88</v>
      </c>
      <c r="AW1172" s="13" t="s">
        <v>31</v>
      </c>
      <c r="AX1172" s="13" t="s">
        <v>76</v>
      </c>
      <c r="AY1172" s="230" t="s">
        <v>201</v>
      </c>
    </row>
    <row r="1173" spans="1:65" s="13" customFormat="1">
      <c r="B1173" s="219"/>
      <c r="C1173" s="220"/>
      <c r="D1173" s="221" t="s">
        <v>209</v>
      </c>
      <c r="E1173" s="222" t="s">
        <v>1</v>
      </c>
      <c r="F1173" s="223" t="s">
        <v>1766</v>
      </c>
      <c r="G1173" s="220"/>
      <c r="H1173" s="224">
        <v>-1.4999999999999999E-2</v>
      </c>
      <c r="I1173" s="225"/>
      <c r="J1173" s="220"/>
      <c r="K1173" s="220"/>
      <c r="L1173" s="226"/>
      <c r="M1173" s="227"/>
      <c r="N1173" s="228"/>
      <c r="O1173" s="228"/>
      <c r="P1173" s="228"/>
      <c r="Q1173" s="228"/>
      <c r="R1173" s="228"/>
      <c r="S1173" s="228"/>
      <c r="T1173" s="229"/>
      <c r="AT1173" s="230" t="s">
        <v>209</v>
      </c>
      <c r="AU1173" s="230" t="s">
        <v>88</v>
      </c>
      <c r="AV1173" s="13" t="s">
        <v>88</v>
      </c>
      <c r="AW1173" s="13" t="s">
        <v>31</v>
      </c>
      <c r="AX1173" s="13" t="s">
        <v>76</v>
      </c>
      <c r="AY1173" s="230" t="s">
        <v>201</v>
      </c>
    </row>
    <row r="1174" spans="1:65" s="14" customFormat="1">
      <c r="B1174" s="231"/>
      <c r="C1174" s="232"/>
      <c r="D1174" s="221" t="s">
        <v>209</v>
      </c>
      <c r="E1174" s="233" t="s">
        <v>1</v>
      </c>
      <c r="F1174" s="234" t="s">
        <v>232</v>
      </c>
      <c r="G1174" s="232"/>
      <c r="H1174" s="235">
        <v>10.8</v>
      </c>
      <c r="I1174" s="236"/>
      <c r="J1174" s="232"/>
      <c r="K1174" s="232"/>
      <c r="L1174" s="237"/>
      <c r="M1174" s="238"/>
      <c r="N1174" s="239"/>
      <c r="O1174" s="239"/>
      <c r="P1174" s="239"/>
      <c r="Q1174" s="239"/>
      <c r="R1174" s="239"/>
      <c r="S1174" s="239"/>
      <c r="T1174" s="240"/>
      <c r="AT1174" s="241" t="s">
        <v>209</v>
      </c>
      <c r="AU1174" s="241" t="s">
        <v>88</v>
      </c>
      <c r="AV1174" s="14" t="s">
        <v>207</v>
      </c>
      <c r="AW1174" s="14" t="s">
        <v>31</v>
      </c>
      <c r="AX1174" s="14" t="s">
        <v>83</v>
      </c>
      <c r="AY1174" s="241" t="s">
        <v>201</v>
      </c>
    </row>
    <row r="1175" spans="1:65" s="2" customFormat="1" ht="16.5" customHeight="1">
      <c r="A1175" s="35"/>
      <c r="B1175" s="36"/>
      <c r="C1175" s="205" t="s">
        <v>1767</v>
      </c>
      <c r="D1175" s="205" t="s">
        <v>203</v>
      </c>
      <c r="E1175" s="206" t="s">
        <v>1768</v>
      </c>
      <c r="F1175" s="207" t="s">
        <v>1769</v>
      </c>
      <c r="G1175" s="208" t="s">
        <v>618</v>
      </c>
      <c r="H1175" s="209">
        <v>172</v>
      </c>
      <c r="I1175" s="210"/>
      <c r="J1175" s="211">
        <f>ROUND(I1175*H1175,2)</f>
        <v>0</v>
      </c>
      <c r="K1175" s="212"/>
      <c r="L1175" s="40"/>
      <c r="M1175" s="213" t="s">
        <v>1</v>
      </c>
      <c r="N1175" s="214" t="s">
        <v>42</v>
      </c>
      <c r="O1175" s="72"/>
      <c r="P1175" s="215">
        <f>O1175*H1175</f>
        <v>0</v>
      </c>
      <c r="Q1175" s="215">
        <v>3.0000000000000001E-5</v>
      </c>
      <c r="R1175" s="215">
        <f>Q1175*H1175</f>
        <v>5.1600000000000005E-3</v>
      </c>
      <c r="S1175" s="215">
        <v>0</v>
      </c>
      <c r="T1175" s="216">
        <f>S1175*H1175</f>
        <v>0</v>
      </c>
      <c r="U1175" s="35"/>
      <c r="V1175" s="35"/>
      <c r="W1175" s="35"/>
      <c r="X1175" s="35"/>
      <c r="Y1175" s="35"/>
      <c r="Z1175" s="35"/>
      <c r="AA1175" s="35"/>
      <c r="AB1175" s="35"/>
      <c r="AC1175" s="35"/>
      <c r="AD1175" s="35"/>
      <c r="AE1175" s="35"/>
      <c r="AR1175" s="217" t="s">
        <v>308</v>
      </c>
      <c r="AT1175" s="217" t="s">
        <v>203</v>
      </c>
      <c r="AU1175" s="217" t="s">
        <v>88</v>
      </c>
      <c r="AY1175" s="18" t="s">
        <v>201</v>
      </c>
      <c r="BE1175" s="218">
        <f>IF(N1175="základná",J1175,0)</f>
        <v>0</v>
      </c>
      <c r="BF1175" s="218">
        <f>IF(N1175="znížená",J1175,0)</f>
        <v>0</v>
      </c>
      <c r="BG1175" s="218">
        <f>IF(N1175="zákl. prenesená",J1175,0)</f>
        <v>0</v>
      </c>
      <c r="BH1175" s="218">
        <f>IF(N1175="zníž. prenesená",J1175,0)</f>
        <v>0</v>
      </c>
      <c r="BI1175" s="218">
        <f>IF(N1175="nulová",J1175,0)</f>
        <v>0</v>
      </c>
      <c r="BJ1175" s="18" t="s">
        <v>88</v>
      </c>
      <c r="BK1175" s="218">
        <f>ROUND(I1175*H1175,2)</f>
        <v>0</v>
      </c>
      <c r="BL1175" s="18" t="s">
        <v>308</v>
      </c>
      <c r="BM1175" s="217" t="s">
        <v>1770</v>
      </c>
    </row>
    <row r="1176" spans="1:65" s="13" customFormat="1" ht="22.5">
      <c r="B1176" s="219"/>
      <c r="C1176" s="220"/>
      <c r="D1176" s="221" t="s">
        <v>209</v>
      </c>
      <c r="E1176" s="222" t="s">
        <v>1</v>
      </c>
      <c r="F1176" s="223" t="s">
        <v>1771</v>
      </c>
      <c r="G1176" s="220"/>
      <c r="H1176" s="224">
        <v>34.75</v>
      </c>
      <c r="I1176" s="225"/>
      <c r="J1176" s="220"/>
      <c r="K1176" s="220"/>
      <c r="L1176" s="226"/>
      <c r="M1176" s="227"/>
      <c r="N1176" s="228"/>
      <c r="O1176" s="228"/>
      <c r="P1176" s="228"/>
      <c r="Q1176" s="228"/>
      <c r="R1176" s="228"/>
      <c r="S1176" s="228"/>
      <c r="T1176" s="229"/>
      <c r="AT1176" s="230" t="s">
        <v>209</v>
      </c>
      <c r="AU1176" s="230" t="s">
        <v>88</v>
      </c>
      <c r="AV1176" s="13" t="s">
        <v>88</v>
      </c>
      <c r="AW1176" s="13" t="s">
        <v>31</v>
      </c>
      <c r="AX1176" s="13" t="s">
        <v>76</v>
      </c>
      <c r="AY1176" s="230" t="s">
        <v>201</v>
      </c>
    </row>
    <row r="1177" spans="1:65" s="13" customFormat="1" ht="22.5">
      <c r="B1177" s="219"/>
      <c r="C1177" s="220"/>
      <c r="D1177" s="221" t="s">
        <v>209</v>
      </c>
      <c r="E1177" s="222" t="s">
        <v>1</v>
      </c>
      <c r="F1177" s="223" t="s">
        <v>1772</v>
      </c>
      <c r="G1177" s="220"/>
      <c r="H1177" s="224">
        <v>50</v>
      </c>
      <c r="I1177" s="225"/>
      <c r="J1177" s="220"/>
      <c r="K1177" s="220"/>
      <c r="L1177" s="226"/>
      <c r="M1177" s="227"/>
      <c r="N1177" s="228"/>
      <c r="O1177" s="228"/>
      <c r="P1177" s="228"/>
      <c r="Q1177" s="228"/>
      <c r="R1177" s="228"/>
      <c r="S1177" s="228"/>
      <c r="T1177" s="229"/>
      <c r="AT1177" s="230" t="s">
        <v>209</v>
      </c>
      <c r="AU1177" s="230" t="s">
        <v>88</v>
      </c>
      <c r="AV1177" s="13" t="s">
        <v>88</v>
      </c>
      <c r="AW1177" s="13" t="s">
        <v>31</v>
      </c>
      <c r="AX1177" s="13" t="s">
        <v>76</v>
      </c>
      <c r="AY1177" s="230" t="s">
        <v>201</v>
      </c>
    </row>
    <row r="1178" spans="1:65" s="13" customFormat="1">
      <c r="B1178" s="219"/>
      <c r="C1178" s="220"/>
      <c r="D1178" s="221" t="s">
        <v>209</v>
      </c>
      <c r="E1178" s="222" t="s">
        <v>1</v>
      </c>
      <c r="F1178" s="223" t="s">
        <v>1773</v>
      </c>
      <c r="G1178" s="220"/>
      <c r="H1178" s="224">
        <v>47.35</v>
      </c>
      <c r="I1178" s="225"/>
      <c r="J1178" s="220"/>
      <c r="K1178" s="220"/>
      <c r="L1178" s="226"/>
      <c r="M1178" s="227"/>
      <c r="N1178" s="228"/>
      <c r="O1178" s="228"/>
      <c r="P1178" s="228"/>
      <c r="Q1178" s="228"/>
      <c r="R1178" s="228"/>
      <c r="S1178" s="228"/>
      <c r="T1178" s="229"/>
      <c r="AT1178" s="230" t="s">
        <v>209</v>
      </c>
      <c r="AU1178" s="230" t="s">
        <v>88</v>
      </c>
      <c r="AV1178" s="13" t="s">
        <v>88</v>
      </c>
      <c r="AW1178" s="13" t="s">
        <v>31</v>
      </c>
      <c r="AX1178" s="13" t="s">
        <v>76</v>
      </c>
      <c r="AY1178" s="230" t="s">
        <v>201</v>
      </c>
    </row>
    <row r="1179" spans="1:65" s="15" customFormat="1">
      <c r="B1179" s="242"/>
      <c r="C1179" s="243"/>
      <c r="D1179" s="221" t="s">
        <v>209</v>
      </c>
      <c r="E1179" s="244" t="s">
        <v>1</v>
      </c>
      <c r="F1179" s="245" t="s">
        <v>240</v>
      </c>
      <c r="G1179" s="243"/>
      <c r="H1179" s="246">
        <v>132.1</v>
      </c>
      <c r="I1179" s="247"/>
      <c r="J1179" s="243"/>
      <c r="K1179" s="243"/>
      <c r="L1179" s="248"/>
      <c r="M1179" s="249"/>
      <c r="N1179" s="250"/>
      <c r="O1179" s="250"/>
      <c r="P1179" s="250"/>
      <c r="Q1179" s="250"/>
      <c r="R1179" s="250"/>
      <c r="S1179" s="250"/>
      <c r="T1179" s="251"/>
      <c r="AT1179" s="252" t="s">
        <v>209</v>
      </c>
      <c r="AU1179" s="252" t="s">
        <v>88</v>
      </c>
      <c r="AV1179" s="15" t="s">
        <v>219</v>
      </c>
      <c r="AW1179" s="15" t="s">
        <v>31</v>
      </c>
      <c r="AX1179" s="15" t="s">
        <v>76</v>
      </c>
      <c r="AY1179" s="252" t="s">
        <v>201</v>
      </c>
    </row>
    <row r="1180" spans="1:65" s="13" customFormat="1" ht="22.5">
      <c r="B1180" s="219"/>
      <c r="C1180" s="220"/>
      <c r="D1180" s="221" t="s">
        <v>209</v>
      </c>
      <c r="E1180" s="222" t="s">
        <v>1</v>
      </c>
      <c r="F1180" s="223" t="s">
        <v>1774</v>
      </c>
      <c r="G1180" s="220"/>
      <c r="H1180" s="224">
        <v>39.89</v>
      </c>
      <c r="I1180" s="225"/>
      <c r="J1180" s="220"/>
      <c r="K1180" s="220"/>
      <c r="L1180" s="226"/>
      <c r="M1180" s="227"/>
      <c r="N1180" s="228"/>
      <c r="O1180" s="228"/>
      <c r="P1180" s="228"/>
      <c r="Q1180" s="228"/>
      <c r="R1180" s="228"/>
      <c r="S1180" s="228"/>
      <c r="T1180" s="229"/>
      <c r="AT1180" s="230" t="s">
        <v>209</v>
      </c>
      <c r="AU1180" s="230" t="s">
        <v>88</v>
      </c>
      <c r="AV1180" s="13" t="s">
        <v>88</v>
      </c>
      <c r="AW1180" s="13" t="s">
        <v>31</v>
      </c>
      <c r="AX1180" s="13" t="s">
        <v>76</v>
      </c>
      <c r="AY1180" s="230" t="s">
        <v>201</v>
      </c>
    </row>
    <row r="1181" spans="1:65" s="15" customFormat="1">
      <c r="B1181" s="242"/>
      <c r="C1181" s="243"/>
      <c r="D1181" s="221" t="s">
        <v>209</v>
      </c>
      <c r="E1181" s="244" t="s">
        <v>1</v>
      </c>
      <c r="F1181" s="245" t="s">
        <v>240</v>
      </c>
      <c r="G1181" s="243"/>
      <c r="H1181" s="246">
        <v>39.89</v>
      </c>
      <c r="I1181" s="247"/>
      <c r="J1181" s="243"/>
      <c r="K1181" s="243"/>
      <c r="L1181" s="248"/>
      <c r="M1181" s="249"/>
      <c r="N1181" s="250"/>
      <c r="O1181" s="250"/>
      <c r="P1181" s="250"/>
      <c r="Q1181" s="250"/>
      <c r="R1181" s="250"/>
      <c r="S1181" s="250"/>
      <c r="T1181" s="251"/>
      <c r="AT1181" s="252" t="s">
        <v>209</v>
      </c>
      <c r="AU1181" s="252" t="s">
        <v>88</v>
      </c>
      <c r="AV1181" s="15" t="s">
        <v>219</v>
      </c>
      <c r="AW1181" s="15" t="s">
        <v>31</v>
      </c>
      <c r="AX1181" s="15" t="s">
        <v>76</v>
      </c>
      <c r="AY1181" s="252" t="s">
        <v>201</v>
      </c>
    </row>
    <row r="1182" spans="1:65" s="13" customFormat="1">
      <c r="B1182" s="219"/>
      <c r="C1182" s="220"/>
      <c r="D1182" s="221" t="s">
        <v>209</v>
      </c>
      <c r="E1182" s="222" t="s">
        <v>1</v>
      </c>
      <c r="F1182" s="223" t="s">
        <v>6</v>
      </c>
      <c r="G1182" s="220"/>
      <c r="H1182" s="224">
        <v>0.01</v>
      </c>
      <c r="I1182" s="225"/>
      <c r="J1182" s="220"/>
      <c r="K1182" s="220"/>
      <c r="L1182" s="226"/>
      <c r="M1182" s="227"/>
      <c r="N1182" s="228"/>
      <c r="O1182" s="228"/>
      <c r="P1182" s="228"/>
      <c r="Q1182" s="228"/>
      <c r="R1182" s="228"/>
      <c r="S1182" s="228"/>
      <c r="T1182" s="229"/>
      <c r="AT1182" s="230" t="s">
        <v>209</v>
      </c>
      <c r="AU1182" s="230" t="s">
        <v>88</v>
      </c>
      <c r="AV1182" s="13" t="s">
        <v>88</v>
      </c>
      <c r="AW1182" s="13" t="s">
        <v>31</v>
      </c>
      <c r="AX1182" s="13" t="s">
        <v>76</v>
      </c>
      <c r="AY1182" s="230" t="s">
        <v>201</v>
      </c>
    </row>
    <row r="1183" spans="1:65" s="14" customFormat="1">
      <c r="B1183" s="231"/>
      <c r="C1183" s="232"/>
      <c r="D1183" s="221" t="s">
        <v>209</v>
      </c>
      <c r="E1183" s="233" t="s">
        <v>1</v>
      </c>
      <c r="F1183" s="234" t="s">
        <v>232</v>
      </c>
      <c r="G1183" s="232"/>
      <c r="H1183" s="235">
        <v>172</v>
      </c>
      <c r="I1183" s="236"/>
      <c r="J1183" s="232"/>
      <c r="K1183" s="232"/>
      <c r="L1183" s="237"/>
      <c r="M1183" s="238"/>
      <c r="N1183" s="239"/>
      <c r="O1183" s="239"/>
      <c r="P1183" s="239"/>
      <c r="Q1183" s="239"/>
      <c r="R1183" s="239"/>
      <c r="S1183" s="239"/>
      <c r="T1183" s="240"/>
      <c r="AT1183" s="241" t="s">
        <v>209</v>
      </c>
      <c r="AU1183" s="241" t="s">
        <v>88</v>
      </c>
      <c r="AV1183" s="14" t="s">
        <v>207</v>
      </c>
      <c r="AW1183" s="14" t="s">
        <v>31</v>
      </c>
      <c r="AX1183" s="14" t="s">
        <v>83</v>
      </c>
      <c r="AY1183" s="241" t="s">
        <v>201</v>
      </c>
    </row>
    <row r="1184" spans="1:65" s="2" customFormat="1" ht="16.5" customHeight="1">
      <c r="A1184" s="35"/>
      <c r="B1184" s="36"/>
      <c r="C1184" s="253" t="s">
        <v>1775</v>
      </c>
      <c r="D1184" s="253" t="s">
        <v>585</v>
      </c>
      <c r="E1184" s="254" t="s">
        <v>1776</v>
      </c>
      <c r="F1184" s="255" t="s">
        <v>1777</v>
      </c>
      <c r="G1184" s="256" t="s">
        <v>618</v>
      </c>
      <c r="H1184" s="257">
        <v>173.7</v>
      </c>
      <c r="I1184" s="258"/>
      <c r="J1184" s="259">
        <f>ROUND(I1184*H1184,2)</f>
        <v>0</v>
      </c>
      <c r="K1184" s="260"/>
      <c r="L1184" s="261"/>
      <c r="M1184" s="262" t="s">
        <v>1</v>
      </c>
      <c r="N1184" s="263" t="s">
        <v>42</v>
      </c>
      <c r="O1184" s="72"/>
      <c r="P1184" s="215">
        <f>O1184*H1184</f>
        <v>0</v>
      </c>
      <c r="Q1184" s="215">
        <v>1.6299999999999999E-3</v>
      </c>
      <c r="R1184" s="215">
        <f>Q1184*H1184</f>
        <v>0.28313099999999997</v>
      </c>
      <c r="S1184" s="215">
        <v>0</v>
      </c>
      <c r="T1184" s="216">
        <f>S1184*H1184</f>
        <v>0</v>
      </c>
      <c r="U1184" s="35"/>
      <c r="V1184" s="35"/>
      <c r="W1184" s="35"/>
      <c r="X1184" s="35"/>
      <c r="Y1184" s="35"/>
      <c r="Z1184" s="35"/>
      <c r="AA1184" s="35"/>
      <c r="AB1184" s="35"/>
      <c r="AC1184" s="35"/>
      <c r="AD1184" s="35"/>
      <c r="AE1184" s="35"/>
      <c r="AR1184" s="217" t="s">
        <v>426</v>
      </c>
      <c r="AT1184" s="217" t="s">
        <v>585</v>
      </c>
      <c r="AU1184" s="217" t="s">
        <v>88</v>
      </c>
      <c r="AY1184" s="18" t="s">
        <v>201</v>
      </c>
      <c r="BE1184" s="218">
        <f>IF(N1184="základná",J1184,0)</f>
        <v>0</v>
      </c>
      <c r="BF1184" s="218">
        <f>IF(N1184="znížená",J1184,0)</f>
        <v>0</v>
      </c>
      <c r="BG1184" s="218">
        <f>IF(N1184="zákl. prenesená",J1184,0)</f>
        <v>0</v>
      </c>
      <c r="BH1184" s="218">
        <f>IF(N1184="zníž. prenesená",J1184,0)</f>
        <v>0</v>
      </c>
      <c r="BI1184" s="218">
        <f>IF(N1184="nulová",J1184,0)</f>
        <v>0</v>
      </c>
      <c r="BJ1184" s="18" t="s">
        <v>88</v>
      </c>
      <c r="BK1184" s="218">
        <f>ROUND(I1184*H1184,2)</f>
        <v>0</v>
      </c>
      <c r="BL1184" s="18" t="s">
        <v>308</v>
      </c>
      <c r="BM1184" s="217" t="s">
        <v>1778</v>
      </c>
    </row>
    <row r="1185" spans="1:65" s="13" customFormat="1">
      <c r="B1185" s="219"/>
      <c r="C1185" s="220"/>
      <c r="D1185" s="221" t="s">
        <v>209</v>
      </c>
      <c r="E1185" s="222" t="s">
        <v>1</v>
      </c>
      <c r="F1185" s="223" t="s">
        <v>1779</v>
      </c>
      <c r="G1185" s="220"/>
      <c r="H1185" s="224">
        <v>173.72</v>
      </c>
      <c r="I1185" s="225"/>
      <c r="J1185" s="220"/>
      <c r="K1185" s="220"/>
      <c r="L1185" s="226"/>
      <c r="M1185" s="227"/>
      <c r="N1185" s="228"/>
      <c r="O1185" s="228"/>
      <c r="P1185" s="228"/>
      <c r="Q1185" s="228"/>
      <c r="R1185" s="228"/>
      <c r="S1185" s="228"/>
      <c r="T1185" s="229"/>
      <c r="AT1185" s="230" t="s">
        <v>209</v>
      </c>
      <c r="AU1185" s="230" t="s">
        <v>88</v>
      </c>
      <c r="AV1185" s="13" t="s">
        <v>88</v>
      </c>
      <c r="AW1185" s="13" t="s">
        <v>31</v>
      </c>
      <c r="AX1185" s="13" t="s">
        <v>76</v>
      </c>
      <c r="AY1185" s="230" t="s">
        <v>201</v>
      </c>
    </row>
    <row r="1186" spans="1:65" s="13" customFormat="1">
      <c r="B1186" s="219"/>
      <c r="C1186" s="220"/>
      <c r="D1186" s="221" t="s">
        <v>209</v>
      </c>
      <c r="E1186" s="222" t="s">
        <v>1</v>
      </c>
      <c r="F1186" s="223" t="s">
        <v>1106</v>
      </c>
      <c r="G1186" s="220"/>
      <c r="H1186" s="224">
        <v>-0.02</v>
      </c>
      <c r="I1186" s="225"/>
      <c r="J1186" s="220"/>
      <c r="K1186" s="220"/>
      <c r="L1186" s="226"/>
      <c r="M1186" s="227"/>
      <c r="N1186" s="228"/>
      <c r="O1186" s="228"/>
      <c r="P1186" s="228"/>
      <c r="Q1186" s="228"/>
      <c r="R1186" s="228"/>
      <c r="S1186" s="228"/>
      <c r="T1186" s="229"/>
      <c r="AT1186" s="230" t="s">
        <v>209</v>
      </c>
      <c r="AU1186" s="230" t="s">
        <v>88</v>
      </c>
      <c r="AV1186" s="13" t="s">
        <v>88</v>
      </c>
      <c r="AW1186" s="13" t="s">
        <v>31</v>
      </c>
      <c r="AX1186" s="13" t="s">
        <v>76</v>
      </c>
      <c r="AY1186" s="230" t="s">
        <v>201</v>
      </c>
    </row>
    <row r="1187" spans="1:65" s="14" customFormat="1">
      <c r="B1187" s="231"/>
      <c r="C1187" s="232"/>
      <c r="D1187" s="221" t="s">
        <v>209</v>
      </c>
      <c r="E1187" s="233" t="s">
        <v>1</v>
      </c>
      <c r="F1187" s="234" t="s">
        <v>232</v>
      </c>
      <c r="G1187" s="232"/>
      <c r="H1187" s="235">
        <v>173.7</v>
      </c>
      <c r="I1187" s="236"/>
      <c r="J1187" s="232"/>
      <c r="K1187" s="232"/>
      <c r="L1187" s="237"/>
      <c r="M1187" s="238"/>
      <c r="N1187" s="239"/>
      <c r="O1187" s="239"/>
      <c r="P1187" s="239"/>
      <c r="Q1187" s="239"/>
      <c r="R1187" s="239"/>
      <c r="S1187" s="239"/>
      <c r="T1187" s="240"/>
      <c r="AT1187" s="241" t="s">
        <v>209</v>
      </c>
      <c r="AU1187" s="241" t="s">
        <v>88</v>
      </c>
      <c r="AV1187" s="14" t="s">
        <v>207</v>
      </c>
      <c r="AW1187" s="14" t="s">
        <v>31</v>
      </c>
      <c r="AX1187" s="14" t="s">
        <v>83</v>
      </c>
      <c r="AY1187" s="241" t="s">
        <v>201</v>
      </c>
    </row>
    <row r="1188" spans="1:65" s="2" customFormat="1" ht="16.5" customHeight="1">
      <c r="A1188" s="35"/>
      <c r="B1188" s="36"/>
      <c r="C1188" s="205" t="s">
        <v>1780</v>
      </c>
      <c r="D1188" s="205" t="s">
        <v>203</v>
      </c>
      <c r="E1188" s="206" t="s">
        <v>1781</v>
      </c>
      <c r="F1188" s="207" t="s">
        <v>1782</v>
      </c>
      <c r="G1188" s="208" t="s">
        <v>618</v>
      </c>
      <c r="H1188" s="209">
        <v>172</v>
      </c>
      <c r="I1188" s="210"/>
      <c r="J1188" s="211">
        <f>ROUND(I1188*H1188,2)</f>
        <v>0</v>
      </c>
      <c r="K1188" s="212"/>
      <c r="L1188" s="40"/>
      <c r="M1188" s="213" t="s">
        <v>1</v>
      </c>
      <c r="N1188" s="214" t="s">
        <v>42</v>
      </c>
      <c r="O1188" s="72"/>
      <c r="P1188" s="215">
        <f>O1188*H1188</f>
        <v>0</v>
      </c>
      <c r="Q1188" s="215">
        <v>4.0000000000000003E-5</v>
      </c>
      <c r="R1188" s="215">
        <f>Q1188*H1188</f>
        <v>6.8800000000000007E-3</v>
      </c>
      <c r="S1188" s="215">
        <v>0</v>
      </c>
      <c r="T1188" s="216">
        <f>S1188*H1188</f>
        <v>0</v>
      </c>
      <c r="U1188" s="35"/>
      <c r="V1188" s="35"/>
      <c r="W1188" s="35"/>
      <c r="X1188" s="35"/>
      <c r="Y1188" s="35"/>
      <c r="Z1188" s="35"/>
      <c r="AA1188" s="35"/>
      <c r="AB1188" s="35"/>
      <c r="AC1188" s="35"/>
      <c r="AD1188" s="35"/>
      <c r="AE1188" s="35"/>
      <c r="AR1188" s="217" t="s">
        <v>308</v>
      </c>
      <c r="AT1188" s="217" t="s">
        <v>203</v>
      </c>
      <c r="AU1188" s="217" t="s">
        <v>88</v>
      </c>
      <c r="AY1188" s="18" t="s">
        <v>201</v>
      </c>
      <c r="BE1188" s="218">
        <f>IF(N1188="základná",J1188,0)</f>
        <v>0</v>
      </c>
      <c r="BF1188" s="218">
        <f>IF(N1188="znížená",J1188,0)</f>
        <v>0</v>
      </c>
      <c r="BG1188" s="218">
        <f>IF(N1188="zákl. prenesená",J1188,0)</f>
        <v>0</v>
      </c>
      <c r="BH1188" s="218">
        <f>IF(N1188="zníž. prenesená",J1188,0)</f>
        <v>0</v>
      </c>
      <c r="BI1188" s="218">
        <f>IF(N1188="nulová",J1188,0)</f>
        <v>0</v>
      </c>
      <c r="BJ1188" s="18" t="s">
        <v>88</v>
      </c>
      <c r="BK1188" s="218">
        <f>ROUND(I1188*H1188,2)</f>
        <v>0</v>
      </c>
      <c r="BL1188" s="18" t="s">
        <v>308</v>
      </c>
      <c r="BM1188" s="217" t="s">
        <v>1783</v>
      </c>
    </row>
    <row r="1189" spans="1:65" s="2" customFormat="1" ht="25.5" customHeight="1">
      <c r="A1189" s="35"/>
      <c r="B1189" s="36"/>
      <c r="C1189" s="253" t="s">
        <v>1784</v>
      </c>
      <c r="D1189" s="253" t="s">
        <v>585</v>
      </c>
      <c r="E1189" s="254" t="s">
        <v>1762</v>
      </c>
      <c r="F1189" s="255" t="s">
        <v>1763</v>
      </c>
      <c r="G1189" s="256" t="s">
        <v>276</v>
      </c>
      <c r="H1189" s="257">
        <v>14.2</v>
      </c>
      <c r="I1189" s="258"/>
      <c r="J1189" s="259">
        <f>ROUND(I1189*H1189,2)</f>
        <v>0</v>
      </c>
      <c r="K1189" s="260"/>
      <c r="L1189" s="261"/>
      <c r="M1189" s="262" t="s">
        <v>1</v>
      </c>
      <c r="N1189" s="263" t="s">
        <v>42</v>
      </c>
      <c r="O1189" s="72"/>
      <c r="P1189" s="215">
        <f>O1189*H1189</f>
        <v>0</v>
      </c>
      <c r="Q1189" s="215">
        <v>3.3E-3</v>
      </c>
      <c r="R1189" s="215">
        <f>Q1189*H1189</f>
        <v>4.6859999999999999E-2</v>
      </c>
      <c r="S1189" s="215">
        <v>0</v>
      </c>
      <c r="T1189" s="216">
        <f>S1189*H1189</f>
        <v>0</v>
      </c>
      <c r="U1189" s="35"/>
      <c r="V1189" s="35"/>
      <c r="W1189" s="35"/>
      <c r="X1189" s="35"/>
      <c r="Y1189" s="35"/>
      <c r="Z1189" s="35"/>
      <c r="AA1189" s="35"/>
      <c r="AB1189" s="35"/>
      <c r="AC1189" s="35"/>
      <c r="AD1189" s="35"/>
      <c r="AE1189" s="35"/>
      <c r="AR1189" s="217" t="s">
        <v>426</v>
      </c>
      <c r="AT1189" s="217" t="s">
        <v>585</v>
      </c>
      <c r="AU1189" s="217" t="s">
        <v>88</v>
      </c>
      <c r="AY1189" s="18" t="s">
        <v>201</v>
      </c>
      <c r="BE1189" s="218">
        <f>IF(N1189="základná",J1189,0)</f>
        <v>0</v>
      </c>
      <c r="BF1189" s="218">
        <f>IF(N1189="znížená",J1189,0)</f>
        <v>0</v>
      </c>
      <c r="BG1189" s="218">
        <f>IF(N1189="zákl. prenesená",J1189,0)</f>
        <v>0</v>
      </c>
      <c r="BH1189" s="218">
        <f>IF(N1189="zníž. prenesená",J1189,0)</f>
        <v>0</v>
      </c>
      <c r="BI1189" s="218">
        <f>IF(N1189="nulová",J1189,0)</f>
        <v>0</v>
      </c>
      <c r="BJ1189" s="18" t="s">
        <v>88</v>
      </c>
      <c r="BK1189" s="218">
        <f>ROUND(I1189*H1189,2)</f>
        <v>0</v>
      </c>
      <c r="BL1189" s="18" t="s">
        <v>308</v>
      </c>
      <c r="BM1189" s="217" t="s">
        <v>1785</v>
      </c>
    </row>
    <row r="1190" spans="1:65" s="13" customFormat="1">
      <c r="B1190" s="219"/>
      <c r="C1190" s="220"/>
      <c r="D1190" s="221" t="s">
        <v>209</v>
      </c>
      <c r="E1190" s="222" t="s">
        <v>1</v>
      </c>
      <c r="F1190" s="223" t="s">
        <v>1786</v>
      </c>
      <c r="G1190" s="220"/>
      <c r="H1190" s="224">
        <v>14.173</v>
      </c>
      <c r="I1190" s="225"/>
      <c r="J1190" s="220"/>
      <c r="K1190" s="220"/>
      <c r="L1190" s="226"/>
      <c r="M1190" s="227"/>
      <c r="N1190" s="228"/>
      <c r="O1190" s="228"/>
      <c r="P1190" s="228"/>
      <c r="Q1190" s="228"/>
      <c r="R1190" s="228"/>
      <c r="S1190" s="228"/>
      <c r="T1190" s="229"/>
      <c r="AT1190" s="230" t="s">
        <v>209</v>
      </c>
      <c r="AU1190" s="230" t="s">
        <v>88</v>
      </c>
      <c r="AV1190" s="13" t="s">
        <v>88</v>
      </c>
      <c r="AW1190" s="13" t="s">
        <v>31</v>
      </c>
      <c r="AX1190" s="13" t="s">
        <v>76</v>
      </c>
      <c r="AY1190" s="230" t="s">
        <v>201</v>
      </c>
    </row>
    <row r="1191" spans="1:65" s="13" customFormat="1">
      <c r="B1191" s="219"/>
      <c r="C1191" s="220"/>
      <c r="D1191" s="221" t="s">
        <v>209</v>
      </c>
      <c r="E1191" s="222" t="s">
        <v>1</v>
      </c>
      <c r="F1191" s="223" t="s">
        <v>1170</v>
      </c>
      <c r="G1191" s="220"/>
      <c r="H1191" s="224">
        <v>2.7E-2</v>
      </c>
      <c r="I1191" s="225"/>
      <c r="J1191" s="220"/>
      <c r="K1191" s="220"/>
      <c r="L1191" s="226"/>
      <c r="M1191" s="227"/>
      <c r="N1191" s="228"/>
      <c r="O1191" s="228"/>
      <c r="P1191" s="228"/>
      <c r="Q1191" s="228"/>
      <c r="R1191" s="228"/>
      <c r="S1191" s="228"/>
      <c r="T1191" s="229"/>
      <c r="AT1191" s="230" t="s">
        <v>209</v>
      </c>
      <c r="AU1191" s="230" t="s">
        <v>88</v>
      </c>
      <c r="AV1191" s="13" t="s">
        <v>88</v>
      </c>
      <c r="AW1191" s="13" t="s">
        <v>31</v>
      </c>
      <c r="AX1191" s="13" t="s">
        <v>76</v>
      </c>
      <c r="AY1191" s="230" t="s">
        <v>201</v>
      </c>
    </row>
    <row r="1192" spans="1:65" s="14" customFormat="1">
      <c r="B1192" s="231"/>
      <c r="C1192" s="232"/>
      <c r="D1192" s="221" t="s">
        <v>209</v>
      </c>
      <c r="E1192" s="233" t="s">
        <v>1</v>
      </c>
      <c r="F1192" s="234" t="s">
        <v>232</v>
      </c>
      <c r="G1192" s="232"/>
      <c r="H1192" s="235">
        <v>14.2</v>
      </c>
      <c r="I1192" s="236"/>
      <c r="J1192" s="232"/>
      <c r="K1192" s="232"/>
      <c r="L1192" s="237"/>
      <c r="M1192" s="238"/>
      <c r="N1192" s="239"/>
      <c r="O1192" s="239"/>
      <c r="P1192" s="239"/>
      <c r="Q1192" s="239"/>
      <c r="R1192" s="239"/>
      <c r="S1192" s="239"/>
      <c r="T1192" s="240"/>
      <c r="AT1192" s="241" t="s">
        <v>209</v>
      </c>
      <c r="AU1192" s="241" t="s">
        <v>88</v>
      </c>
      <c r="AV1192" s="14" t="s">
        <v>207</v>
      </c>
      <c r="AW1192" s="14" t="s">
        <v>31</v>
      </c>
      <c r="AX1192" s="14" t="s">
        <v>83</v>
      </c>
      <c r="AY1192" s="241" t="s">
        <v>201</v>
      </c>
    </row>
    <row r="1193" spans="1:65" s="2" customFormat="1" ht="39.75" customHeight="1">
      <c r="A1193" s="35"/>
      <c r="B1193" s="36"/>
      <c r="C1193" s="205" t="s">
        <v>1787</v>
      </c>
      <c r="D1193" s="205" t="s">
        <v>203</v>
      </c>
      <c r="E1193" s="206" t="s">
        <v>1788</v>
      </c>
      <c r="F1193" s="207" t="s">
        <v>1789</v>
      </c>
      <c r="G1193" s="208" t="s">
        <v>276</v>
      </c>
      <c r="H1193" s="209">
        <v>167.9</v>
      </c>
      <c r="I1193" s="210"/>
      <c r="J1193" s="211">
        <f>ROUND(I1193*H1193,2)</f>
        <v>0</v>
      </c>
      <c r="K1193" s="212"/>
      <c r="L1193" s="40"/>
      <c r="M1193" s="213" t="s">
        <v>1</v>
      </c>
      <c r="N1193" s="214" t="s">
        <v>42</v>
      </c>
      <c r="O1193" s="72"/>
      <c r="P1193" s="215">
        <f>O1193*H1193</f>
        <v>0</v>
      </c>
      <c r="Q1193" s="215">
        <v>2.9999999999999997E-4</v>
      </c>
      <c r="R1193" s="215">
        <f>Q1193*H1193</f>
        <v>5.0369999999999998E-2</v>
      </c>
      <c r="S1193" s="215">
        <v>0</v>
      </c>
      <c r="T1193" s="216">
        <f>S1193*H1193</f>
        <v>0</v>
      </c>
      <c r="U1193" s="35"/>
      <c r="V1193" s="35"/>
      <c r="W1193" s="35"/>
      <c r="X1193" s="35"/>
      <c r="Y1193" s="35"/>
      <c r="Z1193" s="35"/>
      <c r="AA1193" s="35"/>
      <c r="AB1193" s="35"/>
      <c r="AC1193" s="35"/>
      <c r="AD1193" s="35"/>
      <c r="AE1193" s="35"/>
      <c r="AR1193" s="217" t="s">
        <v>308</v>
      </c>
      <c r="AT1193" s="217" t="s">
        <v>203</v>
      </c>
      <c r="AU1193" s="217" t="s">
        <v>88</v>
      </c>
      <c r="AY1193" s="18" t="s">
        <v>201</v>
      </c>
      <c r="BE1193" s="218">
        <f>IF(N1193="základná",J1193,0)</f>
        <v>0</v>
      </c>
      <c r="BF1193" s="218">
        <f>IF(N1193="znížená",J1193,0)</f>
        <v>0</v>
      </c>
      <c r="BG1193" s="218">
        <f>IF(N1193="zákl. prenesená",J1193,0)</f>
        <v>0</v>
      </c>
      <c r="BH1193" s="218">
        <f>IF(N1193="zníž. prenesená",J1193,0)</f>
        <v>0</v>
      </c>
      <c r="BI1193" s="218">
        <f>IF(N1193="nulová",J1193,0)</f>
        <v>0</v>
      </c>
      <c r="BJ1193" s="18" t="s">
        <v>88</v>
      </c>
      <c r="BK1193" s="218">
        <f>ROUND(I1193*H1193,2)</f>
        <v>0</v>
      </c>
      <c r="BL1193" s="18" t="s">
        <v>308</v>
      </c>
      <c r="BM1193" s="217" t="s">
        <v>1790</v>
      </c>
    </row>
    <row r="1194" spans="1:65" s="13" customFormat="1">
      <c r="B1194" s="219"/>
      <c r="C1194" s="220"/>
      <c r="D1194" s="221" t="s">
        <v>209</v>
      </c>
      <c r="E1194" s="222" t="s">
        <v>1</v>
      </c>
      <c r="F1194" s="223" t="s">
        <v>786</v>
      </c>
      <c r="G1194" s="220"/>
      <c r="H1194" s="224">
        <v>135.57</v>
      </c>
      <c r="I1194" s="225"/>
      <c r="J1194" s="220"/>
      <c r="K1194" s="220"/>
      <c r="L1194" s="226"/>
      <c r="M1194" s="227"/>
      <c r="N1194" s="228"/>
      <c r="O1194" s="228"/>
      <c r="P1194" s="228"/>
      <c r="Q1194" s="228"/>
      <c r="R1194" s="228"/>
      <c r="S1194" s="228"/>
      <c r="T1194" s="229"/>
      <c r="AT1194" s="230" t="s">
        <v>209</v>
      </c>
      <c r="AU1194" s="230" t="s">
        <v>88</v>
      </c>
      <c r="AV1194" s="13" t="s">
        <v>88</v>
      </c>
      <c r="AW1194" s="13" t="s">
        <v>31</v>
      </c>
      <c r="AX1194" s="13" t="s">
        <v>76</v>
      </c>
      <c r="AY1194" s="230" t="s">
        <v>201</v>
      </c>
    </row>
    <row r="1195" spans="1:65" s="15" customFormat="1">
      <c r="B1195" s="242"/>
      <c r="C1195" s="243"/>
      <c r="D1195" s="221" t="s">
        <v>209</v>
      </c>
      <c r="E1195" s="244" t="s">
        <v>1</v>
      </c>
      <c r="F1195" s="245" t="s">
        <v>746</v>
      </c>
      <c r="G1195" s="243"/>
      <c r="H1195" s="246">
        <v>135.57</v>
      </c>
      <c r="I1195" s="247"/>
      <c r="J1195" s="243"/>
      <c r="K1195" s="243"/>
      <c r="L1195" s="248"/>
      <c r="M1195" s="249"/>
      <c r="N1195" s="250"/>
      <c r="O1195" s="250"/>
      <c r="P1195" s="250"/>
      <c r="Q1195" s="250"/>
      <c r="R1195" s="250"/>
      <c r="S1195" s="250"/>
      <c r="T1195" s="251"/>
      <c r="AT1195" s="252" t="s">
        <v>209</v>
      </c>
      <c r="AU1195" s="252" t="s">
        <v>88</v>
      </c>
      <c r="AV1195" s="15" t="s">
        <v>219</v>
      </c>
      <c r="AW1195" s="15" t="s">
        <v>31</v>
      </c>
      <c r="AX1195" s="15" t="s">
        <v>76</v>
      </c>
      <c r="AY1195" s="252" t="s">
        <v>201</v>
      </c>
    </row>
    <row r="1196" spans="1:65" s="13" customFormat="1">
      <c r="B1196" s="219"/>
      <c r="C1196" s="220"/>
      <c r="D1196" s="221" t="s">
        <v>209</v>
      </c>
      <c r="E1196" s="222" t="s">
        <v>1</v>
      </c>
      <c r="F1196" s="223" t="s">
        <v>789</v>
      </c>
      <c r="G1196" s="220"/>
      <c r="H1196" s="224">
        <v>32.31</v>
      </c>
      <c r="I1196" s="225"/>
      <c r="J1196" s="220"/>
      <c r="K1196" s="220"/>
      <c r="L1196" s="226"/>
      <c r="M1196" s="227"/>
      <c r="N1196" s="228"/>
      <c r="O1196" s="228"/>
      <c r="P1196" s="228"/>
      <c r="Q1196" s="228"/>
      <c r="R1196" s="228"/>
      <c r="S1196" s="228"/>
      <c r="T1196" s="229"/>
      <c r="AT1196" s="230" t="s">
        <v>209</v>
      </c>
      <c r="AU1196" s="230" t="s">
        <v>88</v>
      </c>
      <c r="AV1196" s="13" t="s">
        <v>88</v>
      </c>
      <c r="AW1196" s="13" t="s">
        <v>31</v>
      </c>
      <c r="AX1196" s="13" t="s">
        <v>76</v>
      </c>
      <c r="AY1196" s="230" t="s">
        <v>201</v>
      </c>
    </row>
    <row r="1197" spans="1:65" s="15" customFormat="1">
      <c r="B1197" s="242"/>
      <c r="C1197" s="243"/>
      <c r="D1197" s="221" t="s">
        <v>209</v>
      </c>
      <c r="E1197" s="244" t="s">
        <v>1</v>
      </c>
      <c r="F1197" s="245" t="s">
        <v>752</v>
      </c>
      <c r="G1197" s="243"/>
      <c r="H1197" s="246">
        <v>32.31</v>
      </c>
      <c r="I1197" s="247"/>
      <c r="J1197" s="243"/>
      <c r="K1197" s="243"/>
      <c r="L1197" s="248"/>
      <c r="M1197" s="249"/>
      <c r="N1197" s="250"/>
      <c r="O1197" s="250"/>
      <c r="P1197" s="250"/>
      <c r="Q1197" s="250"/>
      <c r="R1197" s="250"/>
      <c r="S1197" s="250"/>
      <c r="T1197" s="251"/>
      <c r="AT1197" s="252" t="s">
        <v>209</v>
      </c>
      <c r="AU1197" s="252" t="s">
        <v>88</v>
      </c>
      <c r="AV1197" s="15" t="s">
        <v>219</v>
      </c>
      <c r="AW1197" s="15" t="s">
        <v>31</v>
      </c>
      <c r="AX1197" s="15" t="s">
        <v>76</v>
      </c>
      <c r="AY1197" s="252" t="s">
        <v>201</v>
      </c>
    </row>
    <row r="1198" spans="1:65" s="13" customFormat="1">
      <c r="B1198" s="219"/>
      <c r="C1198" s="220"/>
      <c r="D1198" s="221" t="s">
        <v>209</v>
      </c>
      <c r="E1198" s="222" t="s">
        <v>1</v>
      </c>
      <c r="F1198" s="223" t="s">
        <v>610</v>
      </c>
      <c r="G1198" s="220"/>
      <c r="H1198" s="224">
        <v>0.02</v>
      </c>
      <c r="I1198" s="225"/>
      <c r="J1198" s="220"/>
      <c r="K1198" s="220"/>
      <c r="L1198" s="226"/>
      <c r="M1198" s="227"/>
      <c r="N1198" s="228"/>
      <c r="O1198" s="228"/>
      <c r="P1198" s="228"/>
      <c r="Q1198" s="228"/>
      <c r="R1198" s="228"/>
      <c r="S1198" s="228"/>
      <c r="T1198" s="229"/>
      <c r="AT1198" s="230" t="s">
        <v>209</v>
      </c>
      <c r="AU1198" s="230" t="s">
        <v>88</v>
      </c>
      <c r="AV1198" s="13" t="s">
        <v>88</v>
      </c>
      <c r="AW1198" s="13" t="s">
        <v>31</v>
      </c>
      <c r="AX1198" s="13" t="s">
        <v>76</v>
      </c>
      <c r="AY1198" s="230" t="s">
        <v>201</v>
      </c>
    </row>
    <row r="1199" spans="1:65" s="14" customFormat="1">
      <c r="B1199" s="231"/>
      <c r="C1199" s="232"/>
      <c r="D1199" s="221" t="s">
        <v>209</v>
      </c>
      <c r="E1199" s="233" t="s">
        <v>1</v>
      </c>
      <c r="F1199" s="234" t="s">
        <v>232</v>
      </c>
      <c r="G1199" s="232"/>
      <c r="H1199" s="235">
        <v>167.9</v>
      </c>
      <c r="I1199" s="236"/>
      <c r="J1199" s="232"/>
      <c r="K1199" s="232"/>
      <c r="L1199" s="237"/>
      <c r="M1199" s="238"/>
      <c r="N1199" s="239"/>
      <c r="O1199" s="239"/>
      <c r="P1199" s="239"/>
      <c r="Q1199" s="239"/>
      <c r="R1199" s="239"/>
      <c r="S1199" s="239"/>
      <c r="T1199" s="240"/>
      <c r="AT1199" s="241" t="s">
        <v>209</v>
      </c>
      <c r="AU1199" s="241" t="s">
        <v>88</v>
      </c>
      <c r="AV1199" s="14" t="s">
        <v>207</v>
      </c>
      <c r="AW1199" s="14" t="s">
        <v>31</v>
      </c>
      <c r="AX1199" s="14" t="s">
        <v>83</v>
      </c>
      <c r="AY1199" s="241" t="s">
        <v>201</v>
      </c>
    </row>
    <row r="1200" spans="1:65" s="2" customFormat="1" ht="30" customHeight="1">
      <c r="A1200" s="35"/>
      <c r="B1200" s="36"/>
      <c r="C1200" s="253" t="s">
        <v>1791</v>
      </c>
      <c r="D1200" s="253" t="s">
        <v>585</v>
      </c>
      <c r="E1200" s="254" t="s">
        <v>1762</v>
      </c>
      <c r="F1200" s="255" t="s">
        <v>1763</v>
      </c>
      <c r="G1200" s="256" t="s">
        <v>276</v>
      </c>
      <c r="H1200" s="257">
        <v>171.3</v>
      </c>
      <c r="I1200" s="258"/>
      <c r="J1200" s="259">
        <f>ROUND(I1200*H1200,2)</f>
        <v>0</v>
      </c>
      <c r="K1200" s="260"/>
      <c r="L1200" s="261"/>
      <c r="M1200" s="262" t="s">
        <v>1</v>
      </c>
      <c r="N1200" s="263" t="s">
        <v>42</v>
      </c>
      <c r="O1200" s="72"/>
      <c r="P1200" s="215">
        <f>O1200*H1200</f>
        <v>0</v>
      </c>
      <c r="Q1200" s="215">
        <v>3.3E-3</v>
      </c>
      <c r="R1200" s="215">
        <f>Q1200*H1200</f>
        <v>0.56529000000000007</v>
      </c>
      <c r="S1200" s="215">
        <v>0</v>
      </c>
      <c r="T1200" s="216">
        <f>S1200*H1200</f>
        <v>0</v>
      </c>
      <c r="U1200" s="35"/>
      <c r="V1200" s="35"/>
      <c r="W1200" s="35"/>
      <c r="X1200" s="35"/>
      <c r="Y1200" s="35"/>
      <c r="Z1200" s="35"/>
      <c r="AA1200" s="35"/>
      <c r="AB1200" s="35"/>
      <c r="AC1200" s="35"/>
      <c r="AD1200" s="35"/>
      <c r="AE1200" s="35"/>
      <c r="AR1200" s="217" t="s">
        <v>426</v>
      </c>
      <c r="AT1200" s="217" t="s">
        <v>585</v>
      </c>
      <c r="AU1200" s="217" t="s">
        <v>88</v>
      </c>
      <c r="AY1200" s="18" t="s">
        <v>201</v>
      </c>
      <c r="BE1200" s="218">
        <f>IF(N1200="základná",J1200,0)</f>
        <v>0</v>
      </c>
      <c r="BF1200" s="218">
        <f>IF(N1200="znížená",J1200,0)</f>
        <v>0</v>
      </c>
      <c r="BG1200" s="218">
        <f>IF(N1200="zákl. prenesená",J1200,0)</f>
        <v>0</v>
      </c>
      <c r="BH1200" s="218">
        <f>IF(N1200="zníž. prenesená",J1200,0)</f>
        <v>0</v>
      </c>
      <c r="BI1200" s="218">
        <f>IF(N1200="nulová",J1200,0)</f>
        <v>0</v>
      </c>
      <c r="BJ1200" s="18" t="s">
        <v>88</v>
      </c>
      <c r="BK1200" s="218">
        <f>ROUND(I1200*H1200,2)</f>
        <v>0</v>
      </c>
      <c r="BL1200" s="18" t="s">
        <v>308</v>
      </c>
      <c r="BM1200" s="217" t="s">
        <v>1792</v>
      </c>
    </row>
    <row r="1201" spans="1:65" s="13" customFormat="1">
      <c r="B1201" s="219"/>
      <c r="C1201" s="220"/>
      <c r="D1201" s="221" t="s">
        <v>209</v>
      </c>
      <c r="E1201" s="222" t="s">
        <v>1</v>
      </c>
      <c r="F1201" s="223" t="s">
        <v>1793</v>
      </c>
      <c r="G1201" s="220"/>
      <c r="H1201" s="224">
        <v>171.25800000000001</v>
      </c>
      <c r="I1201" s="225"/>
      <c r="J1201" s="220"/>
      <c r="K1201" s="220"/>
      <c r="L1201" s="226"/>
      <c r="M1201" s="227"/>
      <c r="N1201" s="228"/>
      <c r="O1201" s="228"/>
      <c r="P1201" s="228"/>
      <c r="Q1201" s="228"/>
      <c r="R1201" s="228"/>
      <c r="S1201" s="228"/>
      <c r="T1201" s="229"/>
      <c r="AT1201" s="230" t="s">
        <v>209</v>
      </c>
      <c r="AU1201" s="230" t="s">
        <v>88</v>
      </c>
      <c r="AV1201" s="13" t="s">
        <v>88</v>
      </c>
      <c r="AW1201" s="13" t="s">
        <v>31</v>
      </c>
      <c r="AX1201" s="13" t="s">
        <v>76</v>
      </c>
      <c r="AY1201" s="230" t="s">
        <v>201</v>
      </c>
    </row>
    <row r="1202" spans="1:65" s="13" customFormat="1">
      <c r="B1202" s="219"/>
      <c r="C1202" s="220"/>
      <c r="D1202" s="221" t="s">
        <v>209</v>
      </c>
      <c r="E1202" s="222" t="s">
        <v>1</v>
      </c>
      <c r="F1202" s="223" t="s">
        <v>1102</v>
      </c>
      <c r="G1202" s="220"/>
      <c r="H1202" s="224">
        <v>4.2000000000000003E-2</v>
      </c>
      <c r="I1202" s="225"/>
      <c r="J1202" s="220"/>
      <c r="K1202" s="220"/>
      <c r="L1202" s="226"/>
      <c r="M1202" s="227"/>
      <c r="N1202" s="228"/>
      <c r="O1202" s="228"/>
      <c r="P1202" s="228"/>
      <c r="Q1202" s="228"/>
      <c r="R1202" s="228"/>
      <c r="S1202" s="228"/>
      <c r="T1202" s="229"/>
      <c r="AT1202" s="230" t="s">
        <v>209</v>
      </c>
      <c r="AU1202" s="230" t="s">
        <v>88</v>
      </c>
      <c r="AV1202" s="13" t="s">
        <v>88</v>
      </c>
      <c r="AW1202" s="13" t="s">
        <v>31</v>
      </c>
      <c r="AX1202" s="13" t="s">
        <v>76</v>
      </c>
      <c r="AY1202" s="230" t="s">
        <v>201</v>
      </c>
    </row>
    <row r="1203" spans="1:65" s="14" customFormat="1">
      <c r="B1203" s="231"/>
      <c r="C1203" s="232"/>
      <c r="D1203" s="221" t="s">
        <v>209</v>
      </c>
      <c r="E1203" s="233" t="s">
        <v>1</v>
      </c>
      <c r="F1203" s="234" t="s">
        <v>232</v>
      </c>
      <c r="G1203" s="232"/>
      <c r="H1203" s="235">
        <v>171.3</v>
      </c>
      <c r="I1203" s="236"/>
      <c r="J1203" s="232"/>
      <c r="K1203" s="232"/>
      <c r="L1203" s="237"/>
      <c r="M1203" s="238"/>
      <c r="N1203" s="239"/>
      <c r="O1203" s="239"/>
      <c r="P1203" s="239"/>
      <c r="Q1203" s="239"/>
      <c r="R1203" s="239"/>
      <c r="S1203" s="239"/>
      <c r="T1203" s="240"/>
      <c r="AT1203" s="241" t="s">
        <v>209</v>
      </c>
      <c r="AU1203" s="241" t="s">
        <v>88</v>
      </c>
      <c r="AV1203" s="14" t="s">
        <v>207</v>
      </c>
      <c r="AW1203" s="14" t="s">
        <v>31</v>
      </c>
      <c r="AX1203" s="14" t="s">
        <v>83</v>
      </c>
      <c r="AY1203" s="241" t="s">
        <v>201</v>
      </c>
    </row>
    <row r="1204" spans="1:65" s="2" customFormat="1" ht="25.5" customHeight="1">
      <c r="A1204" s="35"/>
      <c r="B1204" s="36"/>
      <c r="C1204" s="205" t="s">
        <v>1794</v>
      </c>
      <c r="D1204" s="205" t="s">
        <v>203</v>
      </c>
      <c r="E1204" s="206" t="s">
        <v>1795</v>
      </c>
      <c r="F1204" s="207" t="s">
        <v>1796</v>
      </c>
      <c r="G1204" s="208" t="s">
        <v>276</v>
      </c>
      <c r="H1204" s="209">
        <v>332.8</v>
      </c>
      <c r="I1204" s="210"/>
      <c r="J1204" s="211">
        <f>ROUND(I1204*H1204,2)</f>
        <v>0</v>
      </c>
      <c r="K1204" s="212"/>
      <c r="L1204" s="40"/>
      <c r="M1204" s="213" t="s">
        <v>1</v>
      </c>
      <c r="N1204" s="214" t="s">
        <v>42</v>
      </c>
      <c r="O1204" s="72"/>
      <c r="P1204" s="215">
        <f>O1204*H1204</f>
        <v>0</v>
      </c>
      <c r="Q1204" s="215">
        <v>0</v>
      </c>
      <c r="R1204" s="215">
        <f>Q1204*H1204</f>
        <v>0</v>
      </c>
      <c r="S1204" s="215">
        <v>0</v>
      </c>
      <c r="T1204" s="216">
        <f>S1204*H1204</f>
        <v>0</v>
      </c>
      <c r="U1204" s="35"/>
      <c r="V1204" s="35"/>
      <c r="W1204" s="35"/>
      <c r="X1204" s="35"/>
      <c r="Y1204" s="35"/>
      <c r="Z1204" s="35"/>
      <c r="AA1204" s="35"/>
      <c r="AB1204" s="35"/>
      <c r="AC1204" s="35"/>
      <c r="AD1204" s="35"/>
      <c r="AE1204" s="35"/>
      <c r="AR1204" s="217" t="s">
        <v>308</v>
      </c>
      <c r="AT1204" s="217" t="s">
        <v>203</v>
      </c>
      <c r="AU1204" s="217" t="s">
        <v>88</v>
      </c>
      <c r="AY1204" s="18" t="s">
        <v>201</v>
      </c>
      <c r="BE1204" s="218">
        <f>IF(N1204="základná",J1204,0)</f>
        <v>0</v>
      </c>
      <c r="BF1204" s="218">
        <f>IF(N1204="znížená",J1204,0)</f>
        <v>0</v>
      </c>
      <c r="BG1204" s="218">
        <f>IF(N1204="zákl. prenesená",J1204,0)</f>
        <v>0</v>
      </c>
      <c r="BH1204" s="218">
        <f>IF(N1204="zníž. prenesená",J1204,0)</f>
        <v>0</v>
      </c>
      <c r="BI1204" s="218">
        <f>IF(N1204="nulová",J1204,0)</f>
        <v>0</v>
      </c>
      <c r="BJ1204" s="18" t="s">
        <v>88</v>
      </c>
      <c r="BK1204" s="218">
        <f>ROUND(I1204*H1204,2)</f>
        <v>0</v>
      </c>
      <c r="BL1204" s="18" t="s">
        <v>308</v>
      </c>
      <c r="BM1204" s="217" t="s">
        <v>1797</v>
      </c>
    </row>
    <row r="1205" spans="1:65" s="13" customFormat="1">
      <c r="B1205" s="219"/>
      <c r="C1205" s="220"/>
      <c r="D1205" s="221" t="s">
        <v>209</v>
      </c>
      <c r="E1205" s="222" t="s">
        <v>1</v>
      </c>
      <c r="F1205" s="223" t="s">
        <v>786</v>
      </c>
      <c r="G1205" s="220"/>
      <c r="H1205" s="224">
        <v>135.57</v>
      </c>
      <c r="I1205" s="225"/>
      <c r="J1205" s="220"/>
      <c r="K1205" s="220"/>
      <c r="L1205" s="226"/>
      <c r="M1205" s="227"/>
      <c r="N1205" s="228"/>
      <c r="O1205" s="228"/>
      <c r="P1205" s="228"/>
      <c r="Q1205" s="228"/>
      <c r="R1205" s="228"/>
      <c r="S1205" s="228"/>
      <c r="T1205" s="229"/>
      <c r="AT1205" s="230" t="s">
        <v>209</v>
      </c>
      <c r="AU1205" s="230" t="s">
        <v>88</v>
      </c>
      <c r="AV1205" s="13" t="s">
        <v>88</v>
      </c>
      <c r="AW1205" s="13" t="s">
        <v>31</v>
      </c>
      <c r="AX1205" s="13" t="s">
        <v>76</v>
      </c>
      <c r="AY1205" s="230" t="s">
        <v>201</v>
      </c>
    </row>
    <row r="1206" spans="1:65" s="15" customFormat="1">
      <c r="B1206" s="242"/>
      <c r="C1206" s="243"/>
      <c r="D1206" s="221" t="s">
        <v>209</v>
      </c>
      <c r="E1206" s="244" t="s">
        <v>1</v>
      </c>
      <c r="F1206" s="245" t="s">
        <v>746</v>
      </c>
      <c r="G1206" s="243"/>
      <c r="H1206" s="246">
        <v>135.57</v>
      </c>
      <c r="I1206" s="247"/>
      <c r="J1206" s="243"/>
      <c r="K1206" s="243"/>
      <c r="L1206" s="248"/>
      <c r="M1206" s="249"/>
      <c r="N1206" s="250"/>
      <c r="O1206" s="250"/>
      <c r="P1206" s="250"/>
      <c r="Q1206" s="250"/>
      <c r="R1206" s="250"/>
      <c r="S1206" s="250"/>
      <c r="T1206" s="251"/>
      <c r="AT1206" s="252" t="s">
        <v>209</v>
      </c>
      <c r="AU1206" s="252" t="s">
        <v>88</v>
      </c>
      <c r="AV1206" s="15" t="s">
        <v>219</v>
      </c>
      <c r="AW1206" s="15" t="s">
        <v>31</v>
      </c>
      <c r="AX1206" s="15" t="s">
        <v>76</v>
      </c>
      <c r="AY1206" s="252" t="s">
        <v>201</v>
      </c>
    </row>
    <row r="1207" spans="1:65" s="13" customFormat="1">
      <c r="B1207" s="219"/>
      <c r="C1207" s="220"/>
      <c r="D1207" s="221" t="s">
        <v>209</v>
      </c>
      <c r="E1207" s="222" t="s">
        <v>1</v>
      </c>
      <c r="F1207" s="223" t="s">
        <v>787</v>
      </c>
      <c r="G1207" s="220"/>
      <c r="H1207" s="224">
        <v>19.489999999999998</v>
      </c>
      <c r="I1207" s="225"/>
      <c r="J1207" s="220"/>
      <c r="K1207" s="220"/>
      <c r="L1207" s="226"/>
      <c r="M1207" s="227"/>
      <c r="N1207" s="228"/>
      <c r="O1207" s="228"/>
      <c r="P1207" s="228"/>
      <c r="Q1207" s="228"/>
      <c r="R1207" s="228"/>
      <c r="S1207" s="228"/>
      <c r="T1207" s="229"/>
      <c r="AT1207" s="230" t="s">
        <v>209</v>
      </c>
      <c r="AU1207" s="230" t="s">
        <v>88</v>
      </c>
      <c r="AV1207" s="13" t="s">
        <v>88</v>
      </c>
      <c r="AW1207" s="13" t="s">
        <v>31</v>
      </c>
      <c r="AX1207" s="13" t="s">
        <v>76</v>
      </c>
      <c r="AY1207" s="230" t="s">
        <v>201</v>
      </c>
    </row>
    <row r="1208" spans="1:65" s="15" customFormat="1">
      <c r="B1208" s="242"/>
      <c r="C1208" s="243"/>
      <c r="D1208" s="221" t="s">
        <v>209</v>
      </c>
      <c r="E1208" s="244" t="s">
        <v>1</v>
      </c>
      <c r="F1208" s="245" t="s">
        <v>748</v>
      </c>
      <c r="G1208" s="243"/>
      <c r="H1208" s="246">
        <v>19.489999999999998</v>
      </c>
      <c r="I1208" s="247"/>
      <c r="J1208" s="243"/>
      <c r="K1208" s="243"/>
      <c r="L1208" s="248"/>
      <c r="M1208" s="249"/>
      <c r="N1208" s="250"/>
      <c r="O1208" s="250"/>
      <c r="P1208" s="250"/>
      <c r="Q1208" s="250"/>
      <c r="R1208" s="250"/>
      <c r="S1208" s="250"/>
      <c r="T1208" s="251"/>
      <c r="AT1208" s="252" t="s">
        <v>209</v>
      </c>
      <c r="AU1208" s="252" t="s">
        <v>88</v>
      </c>
      <c r="AV1208" s="15" t="s">
        <v>219</v>
      </c>
      <c r="AW1208" s="15" t="s">
        <v>31</v>
      </c>
      <c r="AX1208" s="15" t="s">
        <v>76</v>
      </c>
      <c r="AY1208" s="252" t="s">
        <v>201</v>
      </c>
    </row>
    <row r="1209" spans="1:65" s="13" customFormat="1">
      <c r="B1209" s="219"/>
      <c r="C1209" s="220"/>
      <c r="D1209" s="221" t="s">
        <v>209</v>
      </c>
      <c r="E1209" s="222" t="s">
        <v>1</v>
      </c>
      <c r="F1209" s="223" t="s">
        <v>788</v>
      </c>
      <c r="G1209" s="220"/>
      <c r="H1209" s="224">
        <v>8.73</v>
      </c>
      <c r="I1209" s="225"/>
      <c r="J1209" s="220"/>
      <c r="K1209" s="220"/>
      <c r="L1209" s="226"/>
      <c r="M1209" s="227"/>
      <c r="N1209" s="228"/>
      <c r="O1209" s="228"/>
      <c r="P1209" s="228"/>
      <c r="Q1209" s="228"/>
      <c r="R1209" s="228"/>
      <c r="S1209" s="228"/>
      <c r="T1209" s="229"/>
      <c r="AT1209" s="230" t="s">
        <v>209</v>
      </c>
      <c r="AU1209" s="230" t="s">
        <v>88</v>
      </c>
      <c r="AV1209" s="13" t="s">
        <v>88</v>
      </c>
      <c r="AW1209" s="13" t="s">
        <v>31</v>
      </c>
      <c r="AX1209" s="13" t="s">
        <v>76</v>
      </c>
      <c r="AY1209" s="230" t="s">
        <v>201</v>
      </c>
    </row>
    <row r="1210" spans="1:65" s="15" customFormat="1">
      <c r="B1210" s="242"/>
      <c r="C1210" s="243"/>
      <c r="D1210" s="221" t="s">
        <v>209</v>
      </c>
      <c r="E1210" s="244" t="s">
        <v>1</v>
      </c>
      <c r="F1210" s="245" t="s">
        <v>750</v>
      </c>
      <c r="G1210" s="243"/>
      <c r="H1210" s="246">
        <v>8.73</v>
      </c>
      <c r="I1210" s="247"/>
      <c r="J1210" s="243"/>
      <c r="K1210" s="243"/>
      <c r="L1210" s="248"/>
      <c r="M1210" s="249"/>
      <c r="N1210" s="250"/>
      <c r="O1210" s="250"/>
      <c r="P1210" s="250"/>
      <c r="Q1210" s="250"/>
      <c r="R1210" s="250"/>
      <c r="S1210" s="250"/>
      <c r="T1210" s="251"/>
      <c r="AT1210" s="252" t="s">
        <v>209</v>
      </c>
      <c r="AU1210" s="252" t="s">
        <v>88</v>
      </c>
      <c r="AV1210" s="15" t="s">
        <v>219</v>
      </c>
      <c r="AW1210" s="15" t="s">
        <v>31</v>
      </c>
      <c r="AX1210" s="15" t="s">
        <v>76</v>
      </c>
      <c r="AY1210" s="252" t="s">
        <v>201</v>
      </c>
    </row>
    <row r="1211" spans="1:65" s="13" customFormat="1">
      <c r="B1211" s="219"/>
      <c r="C1211" s="220"/>
      <c r="D1211" s="221" t="s">
        <v>209</v>
      </c>
      <c r="E1211" s="222" t="s">
        <v>1</v>
      </c>
      <c r="F1211" s="223" t="s">
        <v>789</v>
      </c>
      <c r="G1211" s="220"/>
      <c r="H1211" s="224">
        <v>32.31</v>
      </c>
      <c r="I1211" s="225"/>
      <c r="J1211" s="220"/>
      <c r="K1211" s="220"/>
      <c r="L1211" s="226"/>
      <c r="M1211" s="227"/>
      <c r="N1211" s="228"/>
      <c r="O1211" s="228"/>
      <c r="P1211" s="228"/>
      <c r="Q1211" s="228"/>
      <c r="R1211" s="228"/>
      <c r="S1211" s="228"/>
      <c r="T1211" s="229"/>
      <c r="AT1211" s="230" t="s">
        <v>209</v>
      </c>
      <c r="AU1211" s="230" t="s">
        <v>88</v>
      </c>
      <c r="AV1211" s="13" t="s">
        <v>88</v>
      </c>
      <c r="AW1211" s="13" t="s">
        <v>31</v>
      </c>
      <c r="AX1211" s="13" t="s">
        <v>76</v>
      </c>
      <c r="AY1211" s="230" t="s">
        <v>201</v>
      </c>
    </row>
    <row r="1212" spans="1:65" s="15" customFormat="1">
      <c r="B1212" s="242"/>
      <c r="C1212" s="243"/>
      <c r="D1212" s="221" t="s">
        <v>209</v>
      </c>
      <c r="E1212" s="244" t="s">
        <v>1</v>
      </c>
      <c r="F1212" s="245" t="s">
        <v>752</v>
      </c>
      <c r="G1212" s="243"/>
      <c r="H1212" s="246">
        <v>32.31</v>
      </c>
      <c r="I1212" s="247"/>
      <c r="J1212" s="243"/>
      <c r="K1212" s="243"/>
      <c r="L1212" s="248"/>
      <c r="M1212" s="249"/>
      <c r="N1212" s="250"/>
      <c r="O1212" s="250"/>
      <c r="P1212" s="250"/>
      <c r="Q1212" s="250"/>
      <c r="R1212" s="250"/>
      <c r="S1212" s="250"/>
      <c r="T1212" s="251"/>
      <c r="AT1212" s="252" t="s">
        <v>209</v>
      </c>
      <c r="AU1212" s="252" t="s">
        <v>88</v>
      </c>
      <c r="AV1212" s="15" t="s">
        <v>219</v>
      </c>
      <c r="AW1212" s="15" t="s">
        <v>31</v>
      </c>
      <c r="AX1212" s="15" t="s">
        <v>76</v>
      </c>
      <c r="AY1212" s="252" t="s">
        <v>201</v>
      </c>
    </row>
    <row r="1213" spans="1:65" s="13" customFormat="1">
      <c r="B1213" s="219"/>
      <c r="C1213" s="220"/>
      <c r="D1213" s="221" t="s">
        <v>209</v>
      </c>
      <c r="E1213" s="222" t="s">
        <v>1</v>
      </c>
      <c r="F1213" s="223" t="s">
        <v>790</v>
      </c>
      <c r="G1213" s="220"/>
      <c r="H1213" s="224">
        <v>35.700000000000003</v>
      </c>
      <c r="I1213" s="225"/>
      <c r="J1213" s="220"/>
      <c r="K1213" s="220"/>
      <c r="L1213" s="226"/>
      <c r="M1213" s="227"/>
      <c r="N1213" s="228"/>
      <c r="O1213" s="228"/>
      <c r="P1213" s="228"/>
      <c r="Q1213" s="228"/>
      <c r="R1213" s="228"/>
      <c r="S1213" s="228"/>
      <c r="T1213" s="229"/>
      <c r="AT1213" s="230" t="s">
        <v>209</v>
      </c>
      <c r="AU1213" s="230" t="s">
        <v>88</v>
      </c>
      <c r="AV1213" s="13" t="s">
        <v>88</v>
      </c>
      <c r="AW1213" s="13" t="s">
        <v>31</v>
      </c>
      <c r="AX1213" s="13" t="s">
        <v>76</v>
      </c>
      <c r="AY1213" s="230" t="s">
        <v>201</v>
      </c>
    </row>
    <row r="1214" spans="1:65" s="15" customFormat="1">
      <c r="B1214" s="242"/>
      <c r="C1214" s="243"/>
      <c r="D1214" s="221" t="s">
        <v>209</v>
      </c>
      <c r="E1214" s="244" t="s">
        <v>1</v>
      </c>
      <c r="F1214" s="245" t="s">
        <v>754</v>
      </c>
      <c r="G1214" s="243"/>
      <c r="H1214" s="246">
        <v>35.700000000000003</v>
      </c>
      <c r="I1214" s="247"/>
      <c r="J1214" s="243"/>
      <c r="K1214" s="243"/>
      <c r="L1214" s="248"/>
      <c r="M1214" s="249"/>
      <c r="N1214" s="250"/>
      <c r="O1214" s="250"/>
      <c r="P1214" s="250"/>
      <c r="Q1214" s="250"/>
      <c r="R1214" s="250"/>
      <c r="S1214" s="250"/>
      <c r="T1214" s="251"/>
      <c r="AT1214" s="252" t="s">
        <v>209</v>
      </c>
      <c r="AU1214" s="252" t="s">
        <v>88</v>
      </c>
      <c r="AV1214" s="15" t="s">
        <v>219</v>
      </c>
      <c r="AW1214" s="15" t="s">
        <v>31</v>
      </c>
      <c r="AX1214" s="15" t="s">
        <v>76</v>
      </c>
      <c r="AY1214" s="252" t="s">
        <v>201</v>
      </c>
    </row>
    <row r="1215" spans="1:65" s="13" customFormat="1">
      <c r="B1215" s="219"/>
      <c r="C1215" s="220"/>
      <c r="D1215" s="221" t="s">
        <v>209</v>
      </c>
      <c r="E1215" s="222" t="s">
        <v>1</v>
      </c>
      <c r="F1215" s="223" t="s">
        <v>791</v>
      </c>
      <c r="G1215" s="220"/>
      <c r="H1215" s="224">
        <v>90.88</v>
      </c>
      <c r="I1215" s="225"/>
      <c r="J1215" s="220"/>
      <c r="K1215" s="220"/>
      <c r="L1215" s="226"/>
      <c r="M1215" s="227"/>
      <c r="N1215" s="228"/>
      <c r="O1215" s="228"/>
      <c r="P1215" s="228"/>
      <c r="Q1215" s="228"/>
      <c r="R1215" s="228"/>
      <c r="S1215" s="228"/>
      <c r="T1215" s="229"/>
      <c r="AT1215" s="230" t="s">
        <v>209</v>
      </c>
      <c r="AU1215" s="230" t="s">
        <v>88</v>
      </c>
      <c r="AV1215" s="13" t="s">
        <v>88</v>
      </c>
      <c r="AW1215" s="13" t="s">
        <v>31</v>
      </c>
      <c r="AX1215" s="13" t="s">
        <v>76</v>
      </c>
      <c r="AY1215" s="230" t="s">
        <v>201</v>
      </c>
    </row>
    <row r="1216" spans="1:65" s="15" customFormat="1">
      <c r="B1216" s="242"/>
      <c r="C1216" s="243"/>
      <c r="D1216" s="221" t="s">
        <v>209</v>
      </c>
      <c r="E1216" s="244" t="s">
        <v>1</v>
      </c>
      <c r="F1216" s="245" t="s">
        <v>756</v>
      </c>
      <c r="G1216" s="243"/>
      <c r="H1216" s="246">
        <v>90.88</v>
      </c>
      <c r="I1216" s="247"/>
      <c r="J1216" s="243"/>
      <c r="K1216" s="243"/>
      <c r="L1216" s="248"/>
      <c r="M1216" s="249"/>
      <c r="N1216" s="250"/>
      <c r="O1216" s="250"/>
      <c r="P1216" s="250"/>
      <c r="Q1216" s="250"/>
      <c r="R1216" s="250"/>
      <c r="S1216" s="250"/>
      <c r="T1216" s="251"/>
      <c r="AT1216" s="252" t="s">
        <v>209</v>
      </c>
      <c r="AU1216" s="252" t="s">
        <v>88</v>
      </c>
      <c r="AV1216" s="15" t="s">
        <v>219</v>
      </c>
      <c r="AW1216" s="15" t="s">
        <v>31</v>
      </c>
      <c r="AX1216" s="15" t="s">
        <v>76</v>
      </c>
      <c r="AY1216" s="252" t="s">
        <v>201</v>
      </c>
    </row>
    <row r="1217" spans="1:65" s="13" customFormat="1">
      <c r="B1217" s="219"/>
      <c r="C1217" s="220"/>
      <c r="D1217" s="221" t="s">
        <v>209</v>
      </c>
      <c r="E1217" s="222" t="s">
        <v>1</v>
      </c>
      <c r="F1217" s="223" t="s">
        <v>792</v>
      </c>
      <c r="G1217" s="220"/>
      <c r="H1217" s="224">
        <v>10.1</v>
      </c>
      <c r="I1217" s="225"/>
      <c r="J1217" s="220"/>
      <c r="K1217" s="220"/>
      <c r="L1217" s="226"/>
      <c r="M1217" s="227"/>
      <c r="N1217" s="228"/>
      <c r="O1217" s="228"/>
      <c r="P1217" s="228"/>
      <c r="Q1217" s="228"/>
      <c r="R1217" s="228"/>
      <c r="S1217" s="228"/>
      <c r="T1217" s="229"/>
      <c r="AT1217" s="230" t="s">
        <v>209</v>
      </c>
      <c r="AU1217" s="230" t="s">
        <v>88</v>
      </c>
      <c r="AV1217" s="13" t="s">
        <v>88</v>
      </c>
      <c r="AW1217" s="13" t="s">
        <v>31</v>
      </c>
      <c r="AX1217" s="13" t="s">
        <v>76</v>
      </c>
      <c r="AY1217" s="230" t="s">
        <v>201</v>
      </c>
    </row>
    <row r="1218" spans="1:65" s="13" customFormat="1">
      <c r="B1218" s="219"/>
      <c r="C1218" s="220"/>
      <c r="D1218" s="221" t="s">
        <v>209</v>
      </c>
      <c r="E1218" s="222" t="s">
        <v>1</v>
      </c>
      <c r="F1218" s="223" t="s">
        <v>610</v>
      </c>
      <c r="G1218" s="220"/>
      <c r="H1218" s="224">
        <v>0.02</v>
      </c>
      <c r="I1218" s="225"/>
      <c r="J1218" s="220"/>
      <c r="K1218" s="220"/>
      <c r="L1218" s="226"/>
      <c r="M1218" s="227"/>
      <c r="N1218" s="228"/>
      <c r="O1218" s="228"/>
      <c r="P1218" s="228"/>
      <c r="Q1218" s="228"/>
      <c r="R1218" s="228"/>
      <c r="S1218" s="228"/>
      <c r="T1218" s="229"/>
      <c r="AT1218" s="230" t="s">
        <v>209</v>
      </c>
      <c r="AU1218" s="230" t="s">
        <v>88</v>
      </c>
      <c r="AV1218" s="13" t="s">
        <v>88</v>
      </c>
      <c r="AW1218" s="13" t="s">
        <v>31</v>
      </c>
      <c r="AX1218" s="13" t="s">
        <v>76</v>
      </c>
      <c r="AY1218" s="230" t="s">
        <v>201</v>
      </c>
    </row>
    <row r="1219" spans="1:65" s="14" customFormat="1">
      <c r="B1219" s="231"/>
      <c r="C1219" s="232"/>
      <c r="D1219" s="221" t="s">
        <v>209</v>
      </c>
      <c r="E1219" s="233" t="s">
        <v>1</v>
      </c>
      <c r="F1219" s="234" t="s">
        <v>232</v>
      </c>
      <c r="G1219" s="232"/>
      <c r="H1219" s="235">
        <v>332.8</v>
      </c>
      <c r="I1219" s="236"/>
      <c r="J1219" s="232"/>
      <c r="K1219" s="232"/>
      <c r="L1219" s="237"/>
      <c r="M1219" s="238"/>
      <c r="N1219" s="239"/>
      <c r="O1219" s="239"/>
      <c r="P1219" s="239"/>
      <c r="Q1219" s="239"/>
      <c r="R1219" s="239"/>
      <c r="S1219" s="239"/>
      <c r="T1219" s="240"/>
      <c r="AT1219" s="241" t="s">
        <v>209</v>
      </c>
      <c r="AU1219" s="241" t="s">
        <v>88</v>
      </c>
      <c r="AV1219" s="14" t="s">
        <v>207</v>
      </c>
      <c r="AW1219" s="14" t="s">
        <v>31</v>
      </c>
      <c r="AX1219" s="14" t="s">
        <v>83</v>
      </c>
      <c r="AY1219" s="241" t="s">
        <v>201</v>
      </c>
    </row>
    <row r="1220" spans="1:65" s="2" customFormat="1" ht="28.5" customHeight="1">
      <c r="A1220" s="35"/>
      <c r="B1220" s="36"/>
      <c r="C1220" s="205" t="s">
        <v>1798</v>
      </c>
      <c r="D1220" s="205" t="s">
        <v>203</v>
      </c>
      <c r="E1220" s="206" t="s">
        <v>1799</v>
      </c>
      <c r="F1220" s="207" t="s">
        <v>1800</v>
      </c>
      <c r="G1220" s="208" t="s">
        <v>329</v>
      </c>
      <c r="H1220" s="209">
        <v>0.998</v>
      </c>
      <c r="I1220" s="210"/>
      <c r="J1220" s="211">
        <f>ROUND(I1220*H1220,2)</f>
        <v>0</v>
      </c>
      <c r="K1220" s="212"/>
      <c r="L1220" s="40"/>
      <c r="M1220" s="213" t="s">
        <v>1</v>
      </c>
      <c r="N1220" s="214" t="s">
        <v>42</v>
      </c>
      <c r="O1220" s="72"/>
      <c r="P1220" s="215">
        <f>O1220*H1220</f>
        <v>0</v>
      </c>
      <c r="Q1220" s="215">
        <v>0</v>
      </c>
      <c r="R1220" s="215">
        <f>Q1220*H1220</f>
        <v>0</v>
      </c>
      <c r="S1220" s="215">
        <v>0</v>
      </c>
      <c r="T1220" s="216">
        <f>S1220*H1220</f>
        <v>0</v>
      </c>
      <c r="U1220" s="35"/>
      <c r="V1220" s="35"/>
      <c r="W1220" s="35"/>
      <c r="X1220" s="35"/>
      <c r="Y1220" s="35"/>
      <c r="Z1220" s="35"/>
      <c r="AA1220" s="35"/>
      <c r="AB1220" s="35"/>
      <c r="AC1220" s="35"/>
      <c r="AD1220" s="35"/>
      <c r="AE1220" s="35"/>
      <c r="AR1220" s="217" t="s">
        <v>308</v>
      </c>
      <c r="AT1220" s="217" t="s">
        <v>203</v>
      </c>
      <c r="AU1220" s="217" t="s">
        <v>88</v>
      </c>
      <c r="AY1220" s="18" t="s">
        <v>201</v>
      </c>
      <c r="BE1220" s="218">
        <f>IF(N1220="základná",J1220,0)</f>
        <v>0</v>
      </c>
      <c r="BF1220" s="218">
        <f>IF(N1220="znížená",J1220,0)</f>
        <v>0</v>
      </c>
      <c r="BG1220" s="218">
        <f>IF(N1220="zákl. prenesená",J1220,0)</f>
        <v>0</v>
      </c>
      <c r="BH1220" s="218">
        <f>IF(N1220="zníž. prenesená",J1220,0)</f>
        <v>0</v>
      </c>
      <c r="BI1220" s="218">
        <f>IF(N1220="nulová",J1220,0)</f>
        <v>0</v>
      </c>
      <c r="BJ1220" s="18" t="s">
        <v>88</v>
      </c>
      <c r="BK1220" s="218">
        <f>ROUND(I1220*H1220,2)</f>
        <v>0</v>
      </c>
      <c r="BL1220" s="18" t="s">
        <v>308</v>
      </c>
      <c r="BM1220" s="217" t="s">
        <v>1801</v>
      </c>
    </row>
    <row r="1221" spans="1:65" s="12" customFormat="1" ht="22.9" customHeight="1">
      <c r="B1221" s="189"/>
      <c r="C1221" s="190"/>
      <c r="D1221" s="191" t="s">
        <v>75</v>
      </c>
      <c r="E1221" s="203" t="s">
        <v>1802</v>
      </c>
      <c r="F1221" s="203" t="s">
        <v>1803</v>
      </c>
      <c r="G1221" s="190"/>
      <c r="H1221" s="190"/>
      <c r="I1221" s="193"/>
      <c r="J1221" s="204">
        <f>BK1221</f>
        <v>0</v>
      </c>
      <c r="K1221" s="190"/>
      <c r="L1221" s="195"/>
      <c r="M1221" s="196"/>
      <c r="N1221" s="197"/>
      <c r="O1221" s="197"/>
      <c r="P1221" s="198">
        <f>SUM(P1222:P1246)</f>
        <v>0</v>
      </c>
      <c r="Q1221" s="197"/>
      <c r="R1221" s="198">
        <f>SUM(R1222:R1246)</f>
        <v>3.18588</v>
      </c>
      <c r="S1221" s="197"/>
      <c r="T1221" s="199">
        <f>SUM(T1222:T1246)</f>
        <v>0</v>
      </c>
      <c r="AR1221" s="200" t="s">
        <v>88</v>
      </c>
      <c r="AT1221" s="201" t="s">
        <v>75</v>
      </c>
      <c r="AU1221" s="201" t="s">
        <v>83</v>
      </c>
      <c r="AY1221" s="200" t="s">
        <v>201</v>
      </c>
      <c r="BK1221" s="202">
        <f>SUM(BK1222:BK1246)</f>
        <v>0</v>
      </c>
    </row>
    <row r="1222" spans="1:65" s="2" customFormat="1" ht="33" customHeight="1">
      <c r="A1222" s="35"/>
      <c r="B1222" s="36"/>
      <c r="C1222" s="205" t="s">
        <v>1804</v>
      </c>
      <c r="D1222" s="205" t="s">
        <v>203</v>
      </c>
      <c r="E1222" s="206" t="s">
        <v>1805</v>
      </c>
      <c r="F1222" s="207" t="s">
        <v>1806</v>
      </c>
      <c r="G1222" s="208" t="s">
        <v>276</v>
      </c>
      <c r="H1222" s="209">
        <v>114</v>
      </c>
      <c r="I1222" s="210"/>
      <c r="J1222" s="211">
        <f>ROUND(I1222*H1222,2)</f>
        <v>0</v>
      </c>
      <c r="K1222" s="212"/>
      <c r="L1222" s="40"/>
      <c r="M1222" s="213" t="s">
        <v>1</v>
      </c>
      <c r="N1222" s="214" t="s">
        <v>42</v>
      </c>
      <c r="O1222" s="72"/>
      <c r="P1222" s="215">
        <f>O1222*H1222</f>
        <v>0</v>
      </c>
      <c r="Q1222" s="215">
        <v>2.8500000000000001E-3</v>
      </c>
      <c r="R1222" s="215">
        <f>Q1222*H1222</f>
        <v>0.32490000000000002</v>
      </c>
      <c r="S1222" s="215">
        <v>0</v>
      </c>
      <c r="T1222" s="216">
        <f>S1222*H1222</f>
        <v>0</v>
      </c>
      <c r="U1222" s="35"/>
      <c r="V1222" s="35"/>
      <c r="W1222" s="35"/>
      <c r="X1222" s="35"/>
      <c r="Y1222" s="35"/>
      <c r="Z1222" s="35"/>
      <c r="AA1222" s="35"/>
      <c r="AB1222" s="35"/>
      <c r="AC1222" s="35"/>
      <c r="AD1222" s="35"/>
      <c r="AE1222" s="35"/>
      <c r="AR1222" s="217" t="s">
        <v>308</v>
      </c>
      <c r="AT1222" s="217" t="s">
        <v>203</v>
      </c>
      <c r="AU1222" s="217" t="s">
        <v>88</v>
      </c>
      <c r="AY1222" s="18" t="s">
        <v>201</v>
      </c>
      <c r="BE1222" s="218">
        <f>IF(N1222="základná",J1222,0)</f>
        <v>0</v>
      </c>
      <c r="BF1222" s="218">
        <f>IF(N1222="znížená",J1222,0)</f>
        <v>0</v>
      </c>
      <c r="BG1222" s="218">
        <f>IF(N1222="zákl. prenesená",J1222,0)</f>
        <v>0</v>
      </c>
      <c r="BH1222" s="218">
        <f>IF(N1222="zníž. prenesená",J1222,0)</f>
        <v>0</v>
      </c>
      <c r="BI1222" s="218">
        <f>IF(N1222="nulová",J1222,0)</f>
        <v>0</v>
      </c>
      <c r="BJ1222" s="18" t="s">
        <v>88</v>
      </c>
      <c r="BK1222" s="218">
        <f>ROUND(I1222*H1222,2)</f>
        <v>0</v>
      </c>
      <c r="BL1222" s="18" t="s">
        <v>308</v>
      </c>
      <c r="BM1222" s="217" t="s">
        <v>1807</v>
      </c>
    </row>
    <row r="1223" spans="1:65" s="13" customFormat="1">
      <c r="B1223" s="219"/>
      <c r="C1223" s="220"/>
      <c r="D1223" s="221" t="s">
        <v>209</v>
      </c>
      <c r="E1223" s="222" t="s">
        <v>1</v>
      </c>
      <c r="F1223" s="223" t="s">
        <v>1808</v>
      </c>
      <c r="G1223" s="220"/>
      <c r="H1223" s="224">
        <v>10.92</v>
      </c>
      <c r="I1223" s="225"/>
      <c r="J1223" s="220"/>
      <c r="K1223" s="220"/>
      <c r="L1223" s="226"/>
      <c r="M1223" s="227"/>
      <c r="N1223" s="228"/>
      <c r="O1223" s="228"/>
      <c r="P1223" s="228"/>
      <c r="Q1223" s="228"/>
      <c r="R1223" s="228"/>
      <c r="S1223" s="228"/>
      <c r="T1223" s="229"/>
      <c r="AT1223" s="230" t="s">
        <v>209</v>
      </c>
      <c r="AU1223" s="230" t="s">
        <v>88</v>
      </c>
      <c r="AV1223" s="13" t="s">
        <v>88</v>
      </c>
      <c r="AW1223" s="13" t="s">
        <v>31</v>
      </c>
      <c r="AX1223" s="13" t="s">
        <v>76</v>
      </c>
      <c r="AY1223" s="230" t="s">
        <v>201</v>
      </c>
    </row>
    <row r="1224" spans="1:65" s="13" customFormat="1">
      <c r="B1224" s="219"/>
      <c r="C1224" s="220"/>
      <c r="D1224" s="221" t="s">
        <v>209</v>
      </c>
      <c r="E1224" s="222" t="s">
        <v>1</v>
      </c>
      <c r="F1224" s="223" t="s">
        <v>1809</v>
      </c>
      <c r="G1224" s="220"/>
      <c r="H1224" s="224">
        <v>14.33</v>
      </c>
      <c r="I1224" s="225"/>
      <c r="J1224" s="220"/>
      <c r="K1224" s="220"/>
      <c r="L1224" s="226"/>
      <c r="M1224" s="227"/>
      <c r="N1224" s="228"/>
      <c r="O1224" s="228"/>
      <c r="P1224" s="228"/>
      <c r="Q1224" s="228"/>
      <c r="R1224" s="228"/>
      <c r="S1224" s="228"/>
      <c r="T1224" s="229"/>
      <c r="AT1224" s="230" t="s">
        <v>209</v>
      </c>
      <c r="AU1224" s="230" t="s">
        <v>88</v>
      </c>
      <c r="AV1224" s="13" t="s">
        <v>88</v>
      </c>
      <c r="AW1224" s="13" t="s">
        <v>31</v>
      </c>
      <c r="AX1224" s="13" t="s">
        <v>76</v>
      </c>
      <c r="AY1224" s="230" t="s">
        <v>201</v>
      </c>
    </row>
    <row r="1225" spans="1:65" s="13" customFormat="1">
      <c r="B1225" s="219"/>
      <c r="C1225" s="220"/>
      <c r="D1225" s="221" t="s">
        <v>209</v>
      </c>
      <c r="E1225" s="222" t="s">
        <v>1</v>
      </c>
      <c r="F1225" s="223" t="s">
        <v>1810</v>
      </c>
      <c r="G1225" s="220"/>
      <c r="H1225" s="224">
        <v>17.303999999999998</v>
      </c>
      <c r="I1225" s="225"/>
      <c r="J1225" s="220"/>
      <c r="K1225" s="220"/>
      <c r="L1225" s="226"/>
      <c r="M1225" s="227"/>
      <c r="N1225" s="228"/>
      <c r="O1225" s="228"/>
      <c r="P1225" s="228"/>
      <c r="Q1225" s="228"/>
      <c r="R1225" s="228"/>
      <c r="S1225" s="228"/>
      <c r="T1225" s="229"/>
      <c r="AT1225" s="230" t="s">
        <v>209</v>
      </c>
      <c r="AU1225" s="230" t="s">
        <v>88</v>
      </c>
      <c r="AV1225" s="13" t="s">
        <v>88</v>
      </c>
      <c r="AW1225" s="13" t="s">
        <v>31</v>
      </c>
      <c r="AX1225" s="13" t="s">
        <v>76</v>
      </c>
      <c r="AY1225" s="230" t="s">
        <v>201</v>
      </c>
    </row>
    <row r="1226" spans="1:65" s="13" customFormat="1">
      <c r="B1226" s="219"/>
      <c r="C1226" s="220"/>
      <c r="D1226" s="221" t="s">
        <v>209</v>
      </c>
      <c r="E1226" s="222" t="s">
        <v>1</v>
      </c>
      <c r="F1226" s="223" t="s">
        <v>1811</v>
      </c>
      <c r="G1226" s="220"/>
      <c r="H1226" s="224">
        <v>17.565000000000001</v>
      </c>
      <c r="I1226" s="225"/>
      <c r="J1226" s="220"/>
      <c r="K1226" s="220"/>
      <c r="L1226" s="226"/>
      <c r="M1226" s="227"/>
      <c r="N1226" s="228"/>
      <c r="O1226" s="228"/>
      <c r="P1226" s="228"/>
      <c r="Q1226" s="228"/>
      <c r="R1226" s="228"/>
      <c r="S1226" s="228"/>
      <c r="T1226" s="229"/>
      <c r="AT1226" s="230" t="s">
        <v>209</v>
      </c>
      <c r="AU1226" s="230" t="s">
        <v>88</v>
      </c>
      <c r="AV1226" s="13" t="s">
        <v>88</v>
      </c>
      <c r="AW1226" s="13" t="s">
        <v>31</v>
      </c>
      <c r="AX1226" s="13" t="s">
        <v>76</v>
      </c>
      <c r="AY1226" s="230" t="s">
        <v>201</v>
      </c>
    </row>
    <row r="1227" spans="1:65" s="13" customFormat="1">
      <c r="B1227" s="219"/>
      <c r="C1227" s="220"/>
      <c r="D1227" s="221" t="s">
        <v>209</v>
      </c>
      <c r="E1227" s="222" t="s">
        <v>1</v>
      </c>
      <c r="F1227" s="223" t="s">
        <v>1812</v>
      </c>
      <c r="G1227" s="220"/>
      <c r="H1227" s="224">
        <v>2.1</v>
      </c>
      <c r="I1227" s="225"/>
      <c r="J1227" s="220"/>
      <c r="K1227" s="220"/>
      <c r="L1227" s="226"/>
      <c r="M1227" s="227"/>
      <c r="N1227" s="228"/>
      <c r="O1227" s="228"/>
      <c r="P1227" s="228"/>
      <c r="Q1227" s="228"/>
      <c r="R1227" s="228"/>
      <c r="S1227" s="228"/>
      <c r="T1227" s="229"/>
      <c r="AT1227" s="230" t="s">
        <v>209</v>
      </c>
      <c r="AU1227" s="230" t="s">
        <v>88</v>
      </c>
      <c r="AV1227" s="13" t="s">
        <v>88</v>
      </c>
      <c r="AW1227" s="13" t="s">
        <v>31</v>
      </c>
      <c r="AX1227" s="13" t="s">
        <v>76</v>
      </c>
      <c r="AY1227" s="230" t="s">
        <v>201</v>
      </c>
    </row>
    <row r="1228" spans="1:65" s="13" customFormat="1">
      <c r="B1228" s="219"/>
      <c r="C1228" s="220"/>
      <c r="D1228" s="221" t="s">
        <v>209</v>
      </c>
      <c r="E1228" s="222" t="s">
        <v>1</v>
      </c>
      <c r="F1228" s="223" t="s">
        <v>1813</v>
      </c>
      <c r="G1228" s="220"/>
      <c r="H1228" s="224">
        <v>1.7250000000000001</v>
      </c>
      <c r="I1228" s="225"/>
      <c r="J1228" s="220"/>
      <c r="K1228" s="220"/>
      <c r="L1228" s="226"/>
      <c r="M1228" s="227"/>
      <c r="N1228" s="228"/>
      <c r="O1228" s="228"/>
      <c r="P1228" s="228"/>
      <c r="Q1228" s="228"/>
      <c r="R1228" s="228"/>
      <c r="S1228" s="228"/>
      <c r="T1228" s="229"/>
      <c r="AT1228" s="230" t="s">
        <v>209</v>
      </c>
      <c r="AU1228" s="230" t="s">
        <v>88</v>
      </c>
      <c r="AV1228" s="13" t="s">
        <v>88</v>
      </c>
      <c r="AW1228" s="13" t="s">
        <v>31</v>
      </c>
      <c r="AX1228" s="13" t="s">
        <v>76</v>
      </c>
      <c r="AY1228" s="230" t="s">
        <v>201</v>
      </c>
    </row>
    <row r="1229" spans="1:65" s="13" customFormat="1">
      <c r="B1229" s="219"/>
      <c r="C1229" s="220"/>
      <c r="D1229" s="221" t="s">
        <v>209</v>
      </c>
      <c r="E1229" s="222" t="s">
        <v>1</v>
      </c>
      <c r="F1229" s="223" t="s">
        <v>1814</v>
      </c>
      <c r="G1229" s="220"/>
      <c r="H1229" s="224">
        <v>3.6</v>
      </c>
      <c r="I1229" s="225"/>
      <c r="J1229" s="220"/>
      <c r="K1229" s="220"/>
      <c r="L1229" s="226"/>
      <c r="M1229" s="227"/>
      <c r="N1229" s="228"/>
      <c r="O1229" s="228"/>
      <c r="P1229" s="228"/>
      <c r="Q1229" s="228"/>
      <c r="R1229" s="228"/>
      <c r="S1229" s="228"/>
      <c r="T1229" s="229"/>
      <c r="AT1229" s="230" t="s">
        <v>209</v>
      </c>
      <c r="AU1229" s="230" t="s">
        <v>88</v>
      </c>
      <c r="AV1229" s="13" t="s">
        <v>88</v>
      </c>
      <c r="AW1229" s="13" t="s">
        <v>31</v>
      </c>
      <c r="AX1229" s="13" t="s">
        <v>76</v>
      </c>
      <c r="AY1229" s="230" t="s">
        <v>201</v>
      </c>
    </row>
    <row r="1230" spans="1:65" s="13" customFormat="1">
      <c r="B1230" s="219"/>
      <c r="C1230" s="220"/>
      <c r="D1230" s="221" t="s">
        <v>209</v>
      </c>
      <c r="E1230" s="222" t="s">
        <v>1</v>
      </c>
      <c r="F1230" s="223" t="s">
        <v>1815</v>
      </c>
      <c r="G1230" s="220"/>
      <c r="H1230" s="224">
        <v>0.45600000000000002</v>
      </c>
      <c r="I1230" s="225"/>
      <c r="J1230" s="220"/>
      <c r="K1230" s="220"/>
      <c r="L1230" s="226"/>
      <c r="M1230" s="227"/>
      <c r="N1230" s="228"/>
      <c r="O1230" s="228"/>
      <c r="P1230" s="228"/>
      <c r="Q1230" s="228"/>
      <c r="R1230" s="228"/>
      <c r="S1230" s="228"/>
      <c r="T1230" s="229"/>
      <c r="AT1230" s="230" t="s">
        <v>209</v>
      </c>
      <c r="AU1230" s="230" t="s">
        <v>88</v>
      </c>
      <c r="AV1230" s="13" t="s">
        <v>88</v>
      </c>
      <c r="AW1230" s="13" t="s">
        <v>31</v>
      </c>
      <c r="AX1230" s="13" t="s">
        <v>76</v>
      </c>
      <c r="AY1230" s="230" t="s">
        <v>201</v>
      </c>
    </row>
    <row r="1231" spans="1:65" s="15" customFormat="1">
      <c r="B1231" s="242"/>
      <c r="C1231" s="243"/>
      <c r="D1231" s="221" t="s">
        <v>209</v>
      </c>
      <c r="E1231" s="244" t="s">
        <v>1</v>
      </c>
      <c r="F1231" s="245" t="s">
        <v>1816</v>
      </c>
      <c r="G1231" s="243"/>
      <c r="H1231" s="246">
        <v>68</v>
      </c>
      <c r="I1231" s="247"/>
      <c r="J1231" s="243"/>
      <c r="K1231" s="243"/>
      <c r="L1231" s="248"/>
      <c r="M1231" s="249"/>
      <c r="N1231" s="250"/>
      <c r="O1231" s="250"/>
      <c r="P1231" s="250"/>
      <c r="Q1231" s="250"/>
      <c r="R1231" s="250"/>
      <c r="S1231" s="250"/>
      <c r="T1231" s="251"/>
      <c r="AT1231" s="252" t="s">
        <v>209</v>
      </c>
      <c r="AU1231" s="252" t="s">
        <v>88</v>
      </c>
      <c r="AV1231" s="15" t="s">
        <v>219</v>
      </c>
      <c r="AW1231" s="15" t="s">
        <v>31</v>
      </c>
      <c r="AX1231" s="15" t="s">
        <v>76</v>
      </c>
      <c r="AY1231" s="252" t="s">
        <v>201</v>
      </c>
    </row>
    <row r="1232" spans="1:65" s="13" customFormat="1">
      <c r="B1232" s="219"/>
      <c r="C1232" s="220"/>
      <c r="D1232" s="221" t="s">
        <v>209</v>
      </c>
      <c r="E1232" s="222" t="s">
        <v>1</v>
      </c>
      <c r="F1232" s="223" t="s">
        <v>1817</v>
      </c>
      <c r="G1232" s="220"/>
      <c r="H1232" s="224">
        <v>2.7749999999999999</v>
      </c>
      <c r="I1232" s="225"/>
      <c r="J1232" s="220"/>
      <c r="K1232" s="220"/>
      <c r="L1232" s="226"/>
      <c r="M1232" s="227"/>
      <c r="N1232" s="228"/>
      <c r="O1232" s="228"/>
      <c r="P1232" s="228"/>
      <c r="Q1232" s="228"/>
      <c r="R1232" s="228"/>
      <c r="S1232" s="228"/>
      <c r="T1232" s="229"/>
      <c r="AT1232" s="230" t="s">
        <v>209</v>
      </c>
      <c r="AU1232" s="230" t="s">
        <v>88</v>
      </c>
      <c r="AV1232" s="13" t="s">
        <v>88</v>
      </c>
      <c r="AW1232" s="13" t="s">
        <v>31</v>
      </c>
      <c r="AX1232" s="13" t="s">
        <v>76</v>
      </c>
      <c r="AY1232" s="230" t="s">
        <v>201</v>
      </c>
    </row>
    <row r="1233" spans="1:65" s="13" customFormat="1">
      <c r="B1233" s="219"/>
      <c r="C1233" s="220"/>
      <c r="D1233" s="221" t="s">
        <v>209</v>
      </c>
      <c r="E1233" s="222" t="s">
        <v>1</v>
      </c>
      <c r="F1233" s="223" t="s">
        <v>1818</v>
      </c>
      <c r="G1233" s="220"/>
      <c r="H1233" s="224">
        <v>4.5750000000000002</v>
      </c>
      <c r="I1233" s="225"/>
      <c r="J1233" s="220"/>
      <c r="K1233" s="220"/>
      <c r="L1233" s="226"/>
      <c r="M1233" s="227"/>
      <c r="N1233" s="228"/>
      <c r="O1233" s="228"/>
      <c r="P1233" s="228"/>
      <c r="Q1233" s="228"/>
      <c r="R1233" s="228"/>
      <c r="S1233" s="228"/>
      <c r="T1233" s="229"/>
      <c r="AT1233" s="230" t="s">
        <v>209</v>
      </c>
      <c r="AU1233" s="230" t="s">
        <v>88</v>
      </c>
      <c r="AV1233" s="13" t="s">
        <v>88</v>
      </c>
      <c r="AW1233" s="13" t="s">
        <v>31</v>
      </c>
      <c r="AX1233" s="13" t="s">
        <v>76</v>
      </c>
      <c r="AY1233" s="230" t="s">
        <v>201</v>
      </c>
    </row>
    <row r="1234" spans="1:65" s="13" customFormat="1">
      <c r="B1234" s="219"/>
      <c r="C1234" s="220"/>
      <c r="D1234" s="221" t="s">
        <v>209</v>
      </c>
      <c r="E1234" s="222" t="s">
        <v>1</v>
      </c>
      <c r="F1234" s="223" t="s">
        <v>1819</v>
      </c>
      <c r="G1234" s="220"/>
      <c r="H1234" s="224">
        <v>3.21</v>
      </c>
      <c r="I1234" s="225"/>
      <c r="J1234" s="220"/>
      <c r="K1234" s="220"/>
      <c r="L1234" s="226"/>
      <c r="M1234" s="227"/>
      <c r="N1234" s="228"/>
      <c r="O1234" s="228"/>
      <c r="P1234" s="228"/>
      <c r="Q1234" s="228"/>
      <c r="R1234" s="228"/>
      <c r="S1234" s="228"/>
      <c r="T1234" s="229"/>
      <c r="AT1234" s="230" t="s">
        <v>209</v>
      </c>
      <c r="AU1234" s="230" t="s">
        <v>88</v>
      </c>
      <c r="AV1234" s="13" t="s">
        <v>88</v>
      </c>
      <c r="AW1234" s="13" t="s">
        <v>31</v>
      </c>
      <c r="AX1234" s="13" t="s">
        <v>76</v>
      </c>
      <c r="AY1234" s="230" t="s">
        <v>201</v>
      </c>
    </row>
    <row r="1235" spans="1:65" s="13" customFormat="1">
      <c r="B1235" s="219"/>
      <c r="C1235" s="220"/>
      <c r="D1235" s="221" t="s">
        <v>209</v>
      </c>
      <c r="E1235" s="222" t="s">
        <v>1</v>
      </c>
      <c r="F1235" s="223" t="s">
        <v>1820</v>
      </c>
      <c r="G1235" s="220"/>
      <c r="H1235" s="224">
        <v>0.44</v>
      </c>
      <c r="I1235" s="225"/>
      <c r="J1235" s="220"/>
      <c r="K1235" s="220"/>
      <c r="L1235" s="226"/>
      <c r="M1235" s="227"/>
      <c r="N1235" s="228"/>
      <c r="O1235" s="228"/>
      <c r="P1235" s="228"/>
      <c r="Q1235" s="228"/>
      <c r="R1235" s="228"/>
      <c r="S1235" s="228"/>
      <c r="T1235" s="229"/>
      <c r="AT1235" s="230" t="s">
        <v>209</v>
      </c>
      <c r="AU1235" s="230" t="s">
        <v>88</v>
      </c>
      <c r="AV1235" s="13" t="s">
        <v>88</v>
      </c>
      <c r="AW1235" s="13" t="s">
        <v>31</v>
      </c>
      <c r="AX1235" s="13" t="s">
        <v>76</v>
      </c>
      <c r="AY1235" s="230" t="s">
        <v>201</v>
      </c>
    </row>
    <row r="1236" spans="1:65" s="15" customFormat="1">
      <c r="B1236" s="242"/>
      <c r="C1236" s="243"/>
      <c r="D1236" s="221" t="s">
        <v>209</v>
      </c>
      <c r="E1236" s="244" t="s">
        <v>1</v>
      </c>
      <c r="F1236" s="245" t="s">
        <v>1821</v>
      </c>
      <c r="G1236" s="243"/>
      <c r="H1236" s="246">
        <v>11</v>
      </c>
      <c r="I1236" s="247"/>
      <c r="J1236" s="243"/>
      <c r="K1236" s="243"/>
      <c r="L1236" s="248"/>
      <c r="M1236" s="249"/>
      <c r="N1236" s="250"/>
      <c r="O1236" s="250"/>
      <c r="P1236" s="250"/>
      <c r="Q1236" s="250"/>
      <c r="R1236" s="250"/>
      <c r="S1236" s="250"/>
      <c r="T1236" s="251"/>
      <c r="AT1236" s="252" t="s">
        <v>209</v>
      </c>
      <c r="AU1236" s="252" t="s">
        <v>88</v>
      </c>
      <c r="AV1236" s="15" t="s">
        <v>219</v>
      </c>
      <c r="AW1236" s="15" t="s">
        <v>31</v>
      </c>
      <c r="AX1236" s="15" t="s">
        <v>76</v>
      </c>
      <c r="AY1236" s="252" t="s">
        <v>201</v>
      </c>
    </row>
    <row r="1237" spans="1:65" s="13" customFormat="1">
      <c r="B1237" s="219"/>
      <c r="C1237" s="220"/>
      <c r="D1237" s="221" t="s">
        <v>209</v>
      </c>
      <c r="E1237" s="222" t="s">
        <v>1</v>
      </c>
      <c r="F1237" s="223" t="s">
        <v>1822</v>
      </c>
      <c r="G1237" s="220"/>
      <c r="H1237" s="224">
        <v>14.256</v>
      </c>
      <c r="I1237" s="225"/>
      <c r="J1237" s="220"/>
      <c r="K1237" s="220"/>
      <c r="L1237" s="226"/>
      <c r="M1237" s="227"/>
      <c r="N1237" s="228"/>
      <c r="O1237" s="228"/>
      <c r="P1237" s="228"/>
      <c r="Q1237" s="228"/>
      <c r="R1237" s="228"/>
      <c r="S1237" s="228"/>
      <c r="T1237" s="229"/>
      <c r="AT1237" s="230" t="s">
        <v>209</v>
      </c>
      <c r="AU1237" s="230" t="s">
        <v>88</v>
      </c>
      <c r="AV1237" s="13" t="s">
        <v>88</v>
      </c>
      <c r="AW1237" s="13" t="s">
        <v>31</v>
      </c>
      <c r="AX1237" s="13" t="s">
        <v>76</v>
      </c>
      <c r="AY1237" s="230" t="s">
        <v>201</v>
      </c>
    </row>
    <row r="1238" spans="1:65" s="13" customFormat="1">
      <c r="B1238" s="219"/>
      <c r="C1238" s="220"/>
      <c r="D1238" s="221" t="s">
        <v>209</v>
      </c>
      <c r="E1238" s="222" t="s">
        <v>1</v>
      </c>
      <c r="F1238" s="223" t="s">
        <v>1823</v>
      </c>
      <c r="G1238" s="220"/>
      <c r="H1238" s="224">
        <v>20.303999999999998</v>
      </c>
      <c r="I1238" s="225"/>
      <c r="J1238" s="220"/>
      <c r="K1238" s="220"/>
      <c r="L1238" s="226"/>
      <c r="M1238" s="227"/>
      <c r="N1238" s="228"/>
      <c r="O1238" s="228"/>
      <c r="P1238" s="228"/>
      <c r="Q1238" s="228"/>
      <c r="R1238" s="228"/>
      <c r="S1238" s="228"/>
      <c r="T1238" s="229"/>
      <c r="AT1238" s="230" t="s">
        <v>209</v>
      </c>
      <c r="AU1238" s="230" t="s">
        <v>88</v>
      </c>
      <c r="AV1238" s="13" t="s">
        <v>88</v>
      </c>
      <c r="AW1238" s="13" t="s">
        <v>31</v>
      </c>
      <c r="AX1238" s="13" t="s">
        <v>76</v>
      </c>
      <c r="AY1238" s="230" t="s">
        <v>201</v>
      </c>
    </row>
    <row r="1239" spans="1:65" s="13" customFormat="1">
      <c r="B1239" s="219"/>
      <c r="C1239" s="220"/>
      <c r="D1239" s="221" t="s">
        <v>209</v>
      </c>
      <c r="E1239" s="222" t="s">
        <v>1</v>
      </c>
      <c r="F1239" s="223" t="s">
        <v>1820</v>
      </c>
      <c r="G1239" s="220"/>
      <c r="H1239" s="224">
        <v>0.44</v>
      </c>
      <c r="I1239" s="225"/>
      <c r="J1239" s="220"/>
      <c r="K1239" s="220"/>
      <c r="L1239" s="226"/>
      <c r="M1239" s="227"/>
      <c r="N1239" s="228"/>
      <c r="O1239" s="228"/>
      <c r="P1239" s="228"/>
      <c r="Q1239" s="228"/>
      <c r="R1239" s="228"/>
      <c r="S1239" s="228"/>
      <c r="T1239" s="229"/>
      <c r="AT1239" s="230" t="s">
        <v>209</v>
      </c>
      <c r="AU1239" s="230" t="s">
        <v>88</v>
      </c>
      <c r="AV1239" s="13" t="s">
        <v>88</v>
      </c>
      <c r="AW1239" s="13" t="s">
        <v>31</v>
      </c>
      <c r="AX1239" s="13" t="s">
        <v>76</v>
      </c>
      <c r="AY1239" s="230" t="s">
        <v>201</v>
      </c>
    </row>
    <row r="1240" spans="1:65" s="15" customFormat="1">
      <c r="B1240" s="242"/>
      <c r="C1240" s="243"/>
      <c r="D1240" s="221" t="s">
        <v>209</v>
      </c>
      <c r="E1240" s="244" t="s">
        <v>1</v>
      </c>
      <c r="F1240" s="245" t="s">
        <v>1824</v>
      </c>
      <c r="G1240" s="243"/>
      <c r="H1240" s="246">
        <v>35</v>
      </c>
      <c r="I1240" s="247"/>
      <c r="J1240" s="243"/>
      <c r="K1240" s="243"/>
      <c r="L1240" s="248"/>
      <c r="M1240" s="249"/>
      <c r="N1240" s="250"/>
      <c r="O1240" s="250"/>
      <c r="P1240" s="250"/>
      <c r="Q1240" s="250"/>
      <c r="R1240" s="250"/>
      <c r="S1240" s="250"/>
      <c r="T1240" s="251"/>
      <c r="AT1240" s="252" t="s">
        <v>209</v>
      </c>
      <c r="AU1240" s="252" t="s">
        <v>88</v>
      </c>
      <c r="AV1240" s="15" t="s">
        <v>219</v>
      </c>
      <c r="AW1240" s="15" t="s">
        <v>31</v>
      </c>
      <c r="AX1240" s="15" t="s">
        <v>76</v>
      </c>
      <c r="AY1240" s="252" t="s">
        <v>201</v>
      </c>
    </row>
    <row r="1241" spans="1:65" s="14" customFormat="1">
      <c r="B1241" s="231"/>
      <c r="C1241" s="232"/>
      <c r="D1241" s="221" t="s">
        <v>209</v>
      </c>
      <c r="E1241" s="233" t="s">
        <v>1</v>
      </c>
      <c r="F1241" s="234" t="s">
        <v>232</v>
      </c>
      <c r="G1241" s="232"/>
      <c r="H1241" s="235">
        <v>114</v>
      </c>
      <c r="I1241" s="236"/>
      <c r="J1241" s="232"/>
      <c r="K1241" s="232"/>
      <c r="L1241" s="237"/>
      <c r="M1241" s="238"/>
      <c r="N1241" s="239"/>
      <c r="O1241" s="239"/>
      <c r="P1241" s="239"/>
      <c r="Q1241" s="239"/>
      <c r="R1241" s="239"/>
      <c r="S1241" s="239"/>
      <c r="T1241" s="240"/>
      <c r="AT1241" s="241" t="s">
        <v>209</v>
      </c>
      <c r="AU1241" s="241" t="s">
        <v>88</v>
      </c>
      <c r="AV1241" s="14" t="s">
        <v>207</v>
      </c>
      <c r="AW1241" s="14" t="s">
        <v>31</v>
      </c>
      <c r="AX1241" s="14" t="s">
        <v>83</v>
      </c>
      <c r="AY1241" s="241" t="s">
        <v>201</v>
      </c>
    </row>
    <row r="1242" spans="1:65" s="2" customFormat="1" ht="16.5" customHeight="1">
      <c r="A1242" s="35"/>
      <c r="B1242" s="36"/>
      <c r="C1242" s="253" t="s">
        <v>1825</v>
      </c>
      <c r="D1242" s="253" t="s">
        <v>585</v>
      </c>
      <c r="E1242" s="254" t="s">
        <v>1826</v>
      </c>
      <c r="F1242" s="255" t="s">
        <v>1827</v>
      </c>
      <c r="G1242" s="256" t="s">
        <v>276</v>
      </c>
      <c r="H1242" s="257">
        <v>116.3</v>
      </c>
      <c r="I1242" s="258"/>
      <c r="J1242" s="259">
        <f>ROUND(I1242*H1242,2)</f>
        <v>0</v>
      </c>
      <c r="K1242" s="260"/>
      <c r="L1242" s="261"/>
      <c r="M1242" s="262" t="s">
        <v>1</v>
      </c>
      <c r="N1242" s="263" t="s">
        <v>42</v>
      </c>
      <c r="O1242" s="72"/>
      <c r="P1242" s="215">
        <f>O1242*H1242</f>
        <v>0</v>
      </c>
      <c r="Q1242" s="215">
        <v>2.46E-2</v>
      </c>
      <c r="R1242" s="215">
        <f>Q1242*H1242</f>
        <v>2.8609800000000001</v>
      </c>
      <c r="S1242" s="215">
        <v>0</v>
      </c>
      <c r="T1242" s="216">
        <f>S1242*H1242</f>
        <v>0</v>
      </c>
      <c r="U1242" s="35"/>
      <c r="V1242" s="35"/>
      <c r="W1242" s="35"/>
      <c r="X1242" s="35"/>
      <c r="Y1242" s="35"/>
      <c r="Z1242" s="35"/>
      <c r="AA1242" s="35"/>
      <c r="AB1242" s="35"/>
      <c r="AC1242" s="35"/>
      <c r="AD1242" s="35"/>
      <c r="AE1242" s="35"/>
      <c r="AR1242" s="217" t="s">
        <v>426</v>
      </c>
      <c r="AT1242" s="217" t="s">
        <v>585</v>
      </c>
      <c r="AU1242" s="217" t="s">
        <v>88</v>
      </c>
      <c r="AY1242" s="18" t="s">
        <v>201</v>
      </c>
      <c r="BE1242" s="218">
        <f>IF(N1242="základná",J1242,0)</f>
        <v>0</v>
      </c>
      <c r="BF1242" s="218">
        <f>IF(N1242="znížená",J1242,0)</f>
        <v>0</v>
      </c>
      <c r="BG1242" s="218">
        <f>IF(N1242="zákl. prenesená",J1242,0)</f>
        <v>0</v>
      </c>
      <c r="BH1242" s="218">
        <f>IF(N1242="zníž. prenesená",J1242,0)</f>
        <v>0</v>
      </c>
      <c r="BI1242" s="218">
        <f>IF(N1242="nulová",J1242,0)</f>
        <v>0</v>
      </c>
      <c r="BJ1242" s="18" t="s">
        <v>88</v>
      </c>
      <c r="BK1242" s="218">
        <f>ROUND(I1242*H1242,2)</f>
        <v>0</v>
      </c>
      <c r="BL1242" s="18" t="s">
        <v>308</v>
      </c>
      <c r="BM1242" s="217" t="s">
        <v>1828</v>
      </c>
    </row>
    <row r="1243" spans="1:65" s="13" customFormat="1">
      <c r="B1243" s="219"/>
      <c r="C1243" s="220"/>
      <c r="D1243" s="221" t="s">
        <v>209</v>
      </c>
      <c r="E1243" s="222" t="s">
        <v>1</v>
      </c>
      <c r="F1243" s="223" t="s">
        <v>1829</v>
      </c>
      <c r="G1243" s="220"/>
      <c r="H1243" s="224">
        <v>116.28</v>
      </c>
      <c r="I1243" s="225"/>
      <c r="J1243" s="220"/>
      <c r="K1243" s="220"/>
      <c r="L1243" s="226"/>
      <c r="M1243" s="227"/>
      <c r="N1243" s="228"/>
      <c r="O1243" s="228"/>
      <c r="P1243" s="228"/>
      <c r="Q1243" s="228"/>
      <c r="R1243" s="228"/>
      <c r="S1243" s="228"/>
      <c r="T1243" s="229"/>
      <c r="AT1243" s="230" t="s">
        <v>209</v>
      </c>
      <c r="AU1243" s="230" t="s">
        <v>88</v>
      </c>
      <c r="AV1243" s="13" t="s">
        <v>88</v>
      </c>
      <c r="AW1243" s="13" t="s">
        <v>31</v>
      </c>
      <c r="AX1243" s="13" t="s">
        <v>76</v>
      </c>
      <c r="AY1243" s="230" t="s">
        <v>201</v>
      </c>
    </row>
    <row r="1244" spans="1:65" s="13" customFormat="1">
      <c r="B1244" s="219"/>
      <c r="C1244" s="220"/>
      <c r="D1244" s="221" t="s">
        <v>209</v>
      </c>
      <c r="E1244" s="222" t="s">
        <v>1</v>
      </c>
      <c r="F1244" s="223" t="s">
        <v>610</v>
      </c>
      <c r="G1244" s="220"/>
      <c r="H1244" s="224">
        <v>0.02</v>
      </c>
      <c r="I1244" s="225"/>
      <c r="J1244" s="220"/>
      <c r="K1244" s="220"/>
      <c r="L1244" s="226"/>
      <c r="M1244" s="227"/>
      <c r="N1244" s="228"/>
      <c r="O1244" s="228"/>
      <c r="P1244" s="228"/>
      <c r="Q1244" s="228"/>
      <c r="R1244" s="228"/>
      <c r="S1244" s="228"/>
      <c r="T1244" s="229"/>
      <c r="AT1244" s="230" t="s">
        <v>209</v>
      </c>
      <c r="AU1244" s="230" t="s">
        <v>88</v>
      </c>
      <c r="AV1244" s="13" t="s">
        <v>88</v>
      </c>
      <c r="AW1244" s="13" t="s">
        <v>31</v>
      </c>
      <c r="AX1244" s="13" t="s">
        <v>76</v>
      </c>
      <c r="AY1244" s="230" t="s">
        <v>201</v>
      </c>
    </row>
    <row r="1245" spans="1:65" s="14" customFormat="1">
      <c r="B1245" s="231"/>
      <c r="C1245" s="232"/>
      <c r="D1245" s="221" t="s">
        <v>209</v>
      </c>
      <c r="E1245" s="233" t="s">
        <v>1</v>
      </c>
      <c r="F1245" s="234" t="s">
        <v>232</v>
      </c>
      <c r="G1245" s="232"/>
      <c r="H1245" s="235">
        <v>116.3</v>
      </c>
      <c r="I1245" s="236"/>
      <c r="J1245" s="232"/>
      <c r="K1245" s="232"/>
      <c r="L1245" s="237"/>
      <c r="M1245" s="238"/>
      <c r="N1245" s="239"/>
      <c r="O1245" s="239"/>
      <c r="P1245" s="239"/>
      <c r="Q1245" s="239"/>
      <c r="R1245" s="239"/>
      <c r="S1245" s="239"/>
      <c r="T1245" s="240"/>
      <c r="AT1245" s="241" t="s">
        <v>209</v>
      </c>
      <c r="AU1245" s="241" t="s">
        <v>88</v>
      </c>
      <c r="AV1245" s="14" t="s">
        <v>207</v>
      </c>
      <c r="AW1245" s="14" t="s">
        <v>31</v>
      </c>
      <c r="AX1245" s="14" t="s">
        <v>83</v>
      </c>
      <c r="AY1245" s="241" t="s">
        <v>201</v>
      </c>
    </row>
    <row r="1246" spans="1:65" s="2" customFormat="1" ht="32.25" customHeight="1">
      <c r="A1246" s="35"/>
      <c r="B1246" s="36"/>
      <c r="C1246" s="205" t="s">
        <v>1830</v>
      </c>
      <c r="D1246" s="205" t="s">
        <v>203</v>
      </c>
      <c r="E1246" s="206" t="s">
        <v>1831</v>
      </c>
      <c r="F1246" s="207" t="s">
        <v>1832</v>
      </c>
      <c r="G1246" s="208" t="s">
        <v>329</v>
      </c>
      <c r="H1246" s="209">
        <v>3.1859999999999999</v>
      </c>
      <c r="I1246" s="210"/>
      <c r="J1246" s="211">
        <f>ROUND(I1246*H1246,2)</f>
        <v>0</v>
      </c>
      <c r="K1246" s="212"/>
      <c r="L1246" s="40"/>
      <c r="M1246" s="213" t="s">
        <v>1</v>
      </c>
      <c r="N1246" s="214" t="s">
        <v>42</v>
      </c>
      <c r="O1246" s="72"/>
      <c r="P1246" s="215">
        <f>O1246*H1246</f>
        <v>0</v>
      </c>
      <c r="Q1246" s="215">
        <v>0</v>
      </c>
      <c r="R1246" s="215">
        <f>Q1246*H1246</f>
        <v>0</v>
      </c>
      <c r="S1246" s="215">
        <v>0</v>
      </c>
      <c r="T1246" s="216">
        <f>S1246*H1246</f>
        <v>0</v>
      </c>
      <c r="U1246" s="35"/>
      <c r="V1246" s="35"/>
      <c r="W1246" s="35"/>
      <c r="X1246" s="35"/>
      <c r="Y1246" s="35"/>
      <c r="Z1246" s="35"/>
      <c r="AA1246" s="35"/>
      <c r="AB1246" s="35"/>
      <c r="AC1246" s="35"/>
      <c r="AD1246" s="35"/>
      <c r="AE1246" s="35"/>
      <c r="AR1246" s="217" t="s">
        <v>308</v>
      </c>
      <c r="AT1246" s="217" t="s">
        <v>203</v>
      </c>
      <c r="AU1246" s="217" t="s">
        <v>88</v>
      </c>
      <c r="AY1246" s="18" t="s">
        <v>201</v>
      </c>
      <c r="BE1246" s="218">
        <f>IF(N1246="základná",J1246,0)</f>
        <v>0</v>
      </c>
      <c r="BF1246" s="218">
        <f>IF(N1246="znížená",J1246,0)</f>
        <v>0</v>
      </c>
      <c r="BG1246" s="218">
        <f>IF(N1246="zákl. prenesená",J1246,0)</f>
        <v>0</v>
      </c>
      <c r="BH1246" s="218">
        <f>IF(N1246="zníž. prenesená",J1246,0)</f>
        <v>0</v>
      </c>
      <c r="BI1246" s="218">
        <f>IF(N1246="nulová",J1246,0)</f>
        <v>0</v>
      </c>
      <c r="BJ1246" s="18" t="s">
        <v>88</v>
      </c>
      <c r="BK1246" s="218">
        <f>ROUND(I1246*H1246,2)</f>
        <v>0</v>
      </c>
      <c r="BL1246" s="18" t="s">
        <v>308</v>
      </c>
      <c r="BM1246" s="217" t="s">
        <v>1833</v>
      </c>
    </row>
    <row r="1247" spans="1:65" s="12" customFormat="1" ht="22.9" customHeight="1">
      <c r="B1247" s="189"/>
      <c r="C1247" s="190"/>
      <c r="D1247" s="191" t="s">
        <v>75</v>
      </c>
      <c r="E1247" s="203" t="s">
        <v>1834</v>
      </c>
      <c r="F1247" s="203" t="s">
        <v>1835</v>
      </c>
      <c r="G1247" s="190"/>
      <c r="H1247" s="190"/>
      <c r="I1247" s="193"/>
      <c r="J1247" s="204">
        <f>BK1247</f>
        <v>0</v>
      </c>
      <c r="K1247" s="190"/>
      <c r="L1247" s="195"/>
      <c r="M1247" s="196"/>
      <c r="N1247" s="197"/>
      <c r="O1247" s="197"/>
      <c r="P1247" s="198">
        <f>SUM(P1248:P1258)</f>
        <v>0</v>
      </c>
      <c r="Q1247" s="197"/>
      <c r="R1247" s="198">
        <f>SUM(R1248:R1258)</f>
        <v>1.89103</v>
      </c>
      <c r="S1247" s="197"/>
      <c r="T1247" s="199">
        <f>SUM(T1248:T1258)</f>
        <v>0</v>
      </c>
      <c r="AR1247" s="200" t="s">
        <v>88</v>
      </c>
      <c r="AT1247" s="201" t="s">
        <v>75</v>
      </c>
      <c r="AU1247" s="201" t="s">
        <v>83</v>
      </c>
      <c r="AY1247" s="200" t="s">
        <v>201</v>
      </c>
      <c r="BK1247" s="202">
        <f>SUM(BK1248:BK1258)</f>
        <v>0</v>
      </c>
    </row>
    <row r="1248" spans="1:65" s="2" customFormat="1" ht="29.25" customHeight="1">
      <c r="A1248" s="35"/>
      <c r="B1248" s="36"/>
      <c r="C1248" s="205" t="s">
        <v>1836</v>
      </c>
      <c r="D1248" s="205" t="s">
        <v>203</v>
      </c>
      <c r="E1248" s="206" t="s">
        <v>1837</v>
      </c>
      <c r="F1248" s="207" t="s">
        <v>1838</v>
      </c>
      <c r="G1248" s="208" t="s">
        <v>276</v>
      </c>
      <c r="H1248" s="209">
        <v>25.4</v>
      </c>
      <c r="I1248" s="210"/>
      <c r="J1248" s="211">
        <f>ROUND(I1248*H1248,2)</f>
        <v>0</v>
      </c>
      <c r="K1248" s="212"/>
      <c r="L1248" s="40"/>
      <c r="M1248" s="213" t="s">
        <v>1</v>
      </c>
      <c r="N1248" s="214" t="s">
        <v>42</v>
      </c>
      <c r="O1248" s="72"/>
      <c r="P1248" s="215">
        <f>O1248*H1248</f>
        <v>0</v>
      </c>
      <c r="Q1248" s="215">
        <v>7.4450000000000002E-2</v>
      </c>
      <c r="R1248" s="215">
        <f>Q1248*H1248</f>
        <v>1.89103</v>
      </c>
      <c r="S1248" s="215">
        <v>0</v>
      </c>
      <c r="T1248" s="216">
        <f>S1248*H1248</f>
        <v>0</v>
      </c>
      <c r="U1248" s="35"/>
      <c r="V1248" s="35"/>
      <c r="W1248" s="35"/>
      <c r="X1248" s="35"/>
      <c r="Y1248" s="35"/>
      <c r="Z1248" s="35"/>
      <c r="AA1248" s="35"/>
      <c r="AB1248" s="35"/>
      <c r="AC1248" s="35"/>
      <c r="AD1248" s="35"/>
      <c r="AE1248" s="35"/>
      <c r="AR1248" s="217" t="s">
        <v>308</v>
      </c>
      <c r="AT1248" s="217" t="s">
        <v>203</v>
      </c>
      <c r="AU1248" s="217" t="s">
        <v>88</v>
      </c>
      <c r="AY1248" s="18" t="s">
        <v>201</v>
      </c>
      <c r="BE1248" s="218">
        <f>IF(N1248="základná",J1248,0)</f>
        <v>0</v>
      </c>
      <c r="BF1248" s="218">
        <f>IF(N1248="znížená",J1248,0)</f>
        <v>0</v>
      </c>
      <c r="BG1248" s="218">
        <f>IF(N1248="zákl. prenesená",J1248,0)</f>
        <v>0</v>
      </c>
      <c r="BH1248" s="218">
        <f>IF(N1248="zníž. prenesená",J1248,0)</f>
        <v>0</v>
      </c>
      <c r="BI1248" s="218">
        <f>IF(N1248="nulová",J1248,0)</f>
        <v>0</v>
      </c>
      <c r="BJ1248" s="18" t="s">
        <v>88</v>
      </c>
      <c r="BK1248" s="218">
        <f>ROUND(I1248*H1248,2)</f>
        <v>0</v>
      </c>
      <c r="BL1248" s="18" t="s">
        <v>308</v>
      </c>
      <c r="BM1248" s="217" t="s">
        <v>1839</v>
      </c>
    </row>
    <row r="1249" spans="1:65" s="13" customFormat="1">
      <c r="B1249" s="219"/>
      <c r="C1249" s="220"/>
      <c r="D1249" s="221" t="s">
        <v>209</v>
      </c>
      <c r="E1249" s="222" t="s">
        <v>1</v>
      </c>
      <c r="F1249" s="223" t="s">
        <v>1840</v>
      </c>
      <c r="G1249" s="220"/>
      <c r="H1249" s="224">
        <v>28.8</v>
      </c>
      <c r="I1249" s="225"/>
      <c r="J1249" s="220"/>
      <c r="K1249" s="220"/>
      <c r="L1249" s="226"/>
      <c r="M1249" s="227"/>
      <c r="N1249" s="228"/>
      <c r="O1249" s="228"/>
      <c r="P1249" s="228"/>
      <c r="Q1249" s="228"/>
      <c r="R1249" s="228"/>
      <c r="S1249" s="228"/>
      <c r="T1249" s="229"/>
      <c r="AT1249" s="230" t="s">
        <v>209</v>
      </c>
      <c r="AU1249" s="230" t="s">
        <v>88</v>
      </c>
      <c r="AV1249" s="13" t="s">
        <v>88</v>
      </c>
      <c r="AW1249" s="13" t="s">
        <v>31</v>
      </c>
      <c r="AX1249" s="13" t="s">
        <v>76</v>
      </c>
      <c r="AY1249" s="230" t="s">
        <v>201</v>
      </c>
    </row>
    <row r="1250" spans="1:65" s="13" customFormat="1">
      <c r="B1250" s="219"/>
      <c r="C1250" s="220"/>
      <c r="D1250" s="221" t="s">
        <v>209</v>
      </c>
      <c r="E1250" s="222" t="s">
        <v>1</v>
      </c>
      <c r="F1250" s="223" t="s">
        <v>1841</v>
      </c>
      <c r="G1250" s="220"/>
      <c r="H1250" s="224">
        <v>-3.42</v>
      </c>
      <c r="I1250" s="225"/>
      <c r="J1250" s="220"/>
      <c r="K1250" s="220"/>
      <c r="L1250" s="226"/>
      <c r="M1250" s="227"/>
      <c r="N1250" s="228"/>
      <c r="O1250" s="228"/>
      <c r="P1250" s="228"/>
      <c r="Q1250" s="228"/>
      <c r="R1250" s="228"/>
      <c r="S1250" s="228"/>
      <c r="T1250" s="229"/>
      <c r="AT1250" s="230" t="s">
        <v>209</v>
      </c>
      <c r="AU1250" s="230" t="s">
        <v>88</v>
      </c>
      <c r="AV1250" s="13" t="s">
        <v>88</v>
      </c>
      <c r="AW1250" s="13" t="s">
        <v>31</v>
      </c>
      <c r="AX1250" s="13" t="s">
        <v>76</v>
      </c>
      <c r="AY1250" s="230" t="s">
        <v>201</v>
      </c>
    </row>
    <row r="1251" spans="1:65" s="15" customFormat="1">
      <c r="B1251" s="242"/>
      <c r="C1251" s="243"/>
      <c r="D1251" s="221" t="s">
        <v>209</v>
      </c>
      <c r="E1251" s="244" t="s">
        <v>1</v>
      </c>
      <c r="F1251" s="245" t="s">
        <v>240</v>
      </c>
      <c r="G1251" s="243"/>
      <c r="H1251" s="246">
        <v>25.38</v>
      </c>
      <c r="I1251" s="247"/>
      <c r="J1251" s="243"/>
      <c r="K1251" s="243"/>
      <c r="L1251" s="248"/>
      <c r="M1251" s="249"/>
      <c r="N1251" s="250"/>
      <c r="O1251" s="250"/>
      <c r="P1251" s="250"/>
      <c r="Q1251" s="250"/>
      <c r="R1251" s="250"/>
      <c r="S1251" s="250"/>
      <c r="T1251" s="251"/>
      <c r="AT1251" s="252" t="s">
        <v>209</v>
      </c>
      <c r="AU1251" s="252" t="s">
        <v>88</v>
      </c>
      <c r="AV1251" s="15" t="s">
        <v>219</v>
      </c>
      <c r="AW1251" s="15" t="s">
        <v>31</v>
      </c>
      <c r="AX1251" s="15" t="s">
        <v>76</v>
      </c>
      <c r="AY1251" s="252" t="s">
        <v>201</v>
      </c>
    </row>
    <row r="1252" spans="1:65" s="13" customFormat="1">
      <c r="B1252" s="219"/>
      <c r="C1252" s="220"/>
      <c r="D1252" s="221" t="s">
        <v>209</v>
      </c>
      <c r="E1252" s="222" t="s">
        <v>1</v>
      </c>
      <c r="F1252" s="223" t="s">
        <v>610</v>
      </c>
      <c r="G1252" s="220"/>
      <c r="H1252" s="224">
        <v>0.02</v>
      </c>
      <c r="I1252" s="225"/>
      <c r="J1252" s="220"/>
      <c r="K1252" s="220"/>
      <c r="L1252" s="226"/>
      <c r="M1252" s="227"/>
      <c r="N1252" s="228"/>
      <c r="O1252" s="228"/>
      <c r="P1252" s="228"/>
      <c r="Q1252" s="228"/>
      <c r="R1252" s="228"/>
      <c r="S1252" s="228"/>
      <c r="T1252" s="229"/>
      <c r="AT1252" s="230" t="s">
        <v>209</v>
      </c>
      <c r="AU1252" s="230" t="s">
        <v>88</v>
      </c>
      <c r="AV1252" s="13" t="s">
        <v>88</v>
      </c>
      <c r="AW1252" s="13" t="s">
        <v>31</v>
      </c>
      <c r="AX1252" s="13" t="s">
        <v>76</v>
      </c>
      <c r="AY1252" s="230" t="s">
        <v>201</v>
      </c>
    </row>
    <row r="1253" spans="1:65" s="14" customFormat="1">
      <c r="B1253" s="231"/>
      <c r="C1253" s="232"/>
      <c r="D1253" s="221" t="s">
        <v>209</v>
      </c>
      <c r="E1253" s="233" t="s">
        <v>1</v>
      </c>
      <c r="F1253" s="234" t="s">
        <v>232</v>
      </c>
      <c r="G1253" s="232"/>
      <c r="H1253" s="235">
        <v>25.4</v>
      </c>
      <c r="I1253" s="236"/>
      <c r="J1253" s="232"/>
      <c r="K1253" s="232"/>
      <c r="L1253" s="237"/>
      <c r="M1253" s="238"/>
      <c r="N1253" s="239"/>
      <c r="O1253" s="239"/>
      <c r="P1253" s="239"/>
      <c r="Q1253" s="239"/>
      <c r="R1253" s="239"/>
      <c r="S1253" s="239"/>
      <c r="T1253" s="240"/>
      <c r="AT1253" s="241" t="s">
        <v>209</v>
      </c>
      <c r="AU1253" s="241" t="s">
        <v>88</v>
      </c>
      <c r="AV1253" s="14" t="s">
        <v>207</v>
      </c>
      <c r="AW1253" s="14" t="s">
        <v>31</v>
      </c>
      <c r="AX1253" s="14" t="s">
        <v>83</v>
      </c>
      <c r="AY1253" s="241" t="s">
        <v>201</v>
      </c>
    </row>
    <row r="1254" spans="1:65" s="2" customFormat="1" ht="16.5" customHeight="1">
      <c r="A1254" s="35"/>
      <c r="B1254" s="36"/>
      <c r="C1254" s="253" t="s">
        <v>1842</v>
      </c>
      <c r="D1254" s="253" t="s">
        <v>585</v>
      </c>
      <c r="E1254" s="254" t="s">
        <v>1843</v>
      </c>
      <c r="F1254" s="255" t="s">
        <v>1844</v>
      </c>
      <c r="G1254" s="256" t="s">
        <v>276</v>
      </c>
      <c r="H1254" s="257">
        <v>26.4</v>
      </c>
      <c r="I1254" s="258"/>
      <c r="J1254" s="259">
        <f>ROUND(I1254*H1254,2)</f>
        <v>0</v>
      </c>
      <c r="K1254" s="260"/>
      <c r="L1254" s="261"/>
      <c r="M1254" s="262" t="s">
        <v>1</v>
      </c>
      <c r="N1254" s="263" t="s">
        <v>42</v>
      </c>
      <c r="O1254" s="72"/>
      <c r="P1254" s="215">
        <f>O1254*H1254</f>
        <v>0</v>
      </c>
      <c r="Q1254" s="215">
        <v>0</v>
      </c>
      <c r="R1254" s="215">
        <f>Q1254*H1254</f>
        <v>0</v>
      </c>
      <c r="S1254" s="215">
        <v>0</v>
      </c>
      <c r="T1254" s="216">
        <f>S1254*H1254</f>
        <v>0</v>
      </c>
      <c r="U1254" s="35"/>
      <c r="V1254" s="35"/>
      <c r="W1254" s="35"/>
      <c r="X1254" s="35"/>
      <c r="Y1254" s="35"/>
      <c r="Z1254" s="35"/>
      <c r="AA1254" s="35"/>
      <c r="AB1254" s="35"/>
      <c r="AC1254" s="35"/>
      <c r="AD1254" s="35"/>
      <c r="AE1254" s="35"/>
      <c r="AR1254" s="217" t="s">
        <v>426</v>
      </c>
      <c r="AT1254" s="217" t="s">
        <v>585</v>
      </c>
      <c r="AU1254" s="217" t="s">
        <v>88</v>
      </c>
      <c r="AY1254" s="18" t="s">
        <v>201</v>
      </c>
      <c r="BE1254" s="218">
        <f>IF(N1254="základná",J1254,0)</f>
        <v>0</v>
      </c>
      <c r="BF1254" s="218">
        <f>IF(N1254="znížená",J1254,0)</f>
        <v>0</v>
      </c>
      <c r="BG1254" s="218">
        <f>IF(N1254="zákl. prenesená",J1254,0)</f>
        <v>0</v>
      </c>
      <c r="BH1254" s="218">
        <f>IF(N1254="zníž. prenesená",J1254,0)</f>
        <v>0</v>
      </c>
      <c r="BI1254" s="218">
        <f>IF(N1254="nulová",J1254,0)</f>
        <v>0</v>
      </c>
      <c r="BJ1254" s="18" t="s">
        <v>88</v>
      </c>
      <c r="BK1254" s="218">
        <f>ROUND(I1254*H1254,2)</f>
        <v>0</v>
      </c>
      <c r="BL1254" s="18" t="s">
        <v>308</v>
      </c>
      <c r="BM1254" s="217" t="s">
        <v>1845</v>
      </c>
    </row>
    <row r="1255" spans="1:65" s="13" customFormat="1">
      <c r="B1255" s="219"/>
      <c r="C1255" s="220"/>
      <c r="D1255" s="221" t="s">
        <v>209</v>
      </c>
      <c r="E1255" s="222" t="s">
        <v>1</v>
      </c>
      <c r="F1255" s="223" t="s">
        <v>1846</v>
      </c>
      <c r="G1255" s="220"/>
      <c r="H1255" s="224">
        <v>26.416</v>
      </c>
      <c r="I1255" s="225"/>
      <c r="J1255" s="220"/>
      <c r="K1255" s="220"/>
      <c r="L1255" s="226"/>
      <c r="M1255" s="227"/>
      <c r="N1255" s="228"/>
      <c r="O1255" s="228"/>
      <c r="P1255" s="228"/>
      <c r="Q1255" s="228"/>
      <c r="R1255" s="228"/>
      <c r="S1255" s="228"/>
      <c r="T1255" s="229"/>
      <c r="AT1255" s="230" t="s">
        <v>209</v>
      </c>
      <c r="AU1255" s="230" t="s">
        <v>88</v>
      </c>
      <c r="AV1255" s="13" t="s">
        <v>88</v>
      </c>
      <c r="AW1255" s="13" t="s">
        <v>31</v>
      </c>
      <c r="AX1255" s="13" t="s">
        <v>76</v>
      </c>
      <c r="AY1255" s="230" t="s">
        <v>201</v>
      </c>
    </row>
    <row r="1256" spans="1:65" s="13" customFormat="1">
      <c r="B1256" s="219"/>
      <c r="C1256" s="220"/>
      <c r="D1256" s="221" t="s">
        <v>209</v>
      </c>
      <c r="E1256" s="222" t="s">
        <v>1</v>
      </c>
      <c r="F1256" s="223" t="s">
        <v>1847</v>
      </c>
      <c r="G1256" s="220"/>
      <c r="H1256" s="224">
        <v>-1.6E-2</v>
      </c>
      <c r="I1256" s="225"/>
      <c r="J1256" s="220"/>
      <c r="K1256" s="220"/>
      <c r="L1256" s="226"/>
      <c r="M1256" s="227"/>
      <c r="N1256" s="228"/>
      <c r="O1256" s="228"/>
      <c r="P1256" s="228"/>
      <c r="Q1256" s="228"/>
      <c r="R1256" s="228"/>
      <c r="S1256" s="228"/>
      <c r="T1256" s="229"/>
      <c r="AT1256" s="230" t="s">
        <v>209</v>
      </c>
      <c r="AU1256" s="230" t="s">
        <v>88</v>
      </c>
      <c r="AV1256" s="13" t="s">
        <v>88</v>
      </c>
      <c r="AW1256" s="13" t="s">
        <v>31</v>
      </c>
      <c r="AX1256" s="13" t="s">
        <v>76</v>
      </c>
      <c r="AY1256" s="230" t="s">
        <v>201</v>
      </c>
    </row>
    <row r="1257" spans="1:65" s="14" customFormat="1">
      <c r="B1257" s="231"/>
      <c r="C1257" s="232"/>
      <c r="D1257" s="221" t="s">
        <v>209</v>
      </c>
      <c r="E1257" s="233" t="s">
        <v>1</v>
      </c>
      <c r="F1257" s="234" t="s">
        <v>232</v>
      </c>
      <c r="G1257" s="232"/>
      <c r="H1257" s="235">
        <v>26.4</v>
      </c>
      <c r="I1257" s="236"/>
      <c r="J1257" s="232"/>
      <c r="K1257" s="232"/>
      <c r="L1257" s="237"/>
      <c r="M1257" s="238"/>
      <c r="N1257" s="239"/>
      <c r="O1257" s="239"/>
      <c r="P1257" s="239"/>
      <c r="Q1257" s="239"/>
      <c r="R1257" s="239"/>
      <c r="S1257" s="239"/>
      <c r="T1257" s="240"/>
      <c r="AT1257" s="241" t="s">
        <v>209</v>
      </c>
      <c r="AU1257" s="241" t="s">
        <v>88</v>
      </c>
      <c r="AV1257" s="14" t="s">
        <v>207</v>
      </c>
      <c r="AW1257" s="14" t="s">
        <v>31</v>
      </c>
      <c r="AX1257" s="14" t="s">
        <v>83</v>
      </c>
      <c r="AY1257" s="241" t="s">
        <v>201</v>
      </c>
    </row>
    <row r="1258" spans="1:65" s="2" customFormat="1" ht="30" customHeight="1">
      <c r="A1258" s="35"/>
      <c r="B1258" s="36"/>
      <c r="C1258" s="205" t="s">
        <v>1848</v>
      </c>
      <c r="D1258" s="205" t="s">
        <v>203</v>
      </c>
      <c r="E1258" s="206" t="s">
        <v>1849</v>
      </c>
      <c r="F1258" s="207" t="s">
        <v>1850</v>
      </c>
      <c r="G1258" s="208" t="s">
        <v>329</v>
      </c>
      <c r="H1258" s="209">
        <v>1.891</v>
      </c>
      <c r="I1258" s="210"/>
      <c r="J1258" s="211">
        <f>ROUND(I1258*H1258,2)</f>
        <v>0</v>
      </c>
      <c r="K1258" s="212"/>
      <c r="L1258" s="40"/>
      <c r="M1258" s="213" t="s">
        <v>1</v>
      </c>
      <c r="N1258" s="214" t="s">
        <v>42</v>
      </c>
      <c r="O1258" s="72"/>
      <c r="P1258" s="215">
        <f>O1258*H1258</f>
        <v>0</v>
      </c>
      <c r="Q1258" s="215">
        <v>0</v>
      </c>
      <c r="R1258" s="215">
        <f>Q1258*H1258</f>
        <v>0</v>
      </c>
      <c r="S1258" s="215">
        <v>0</v>
      </c>
      <c r="T1258" s="216">
        <f>S1258*H1258</f>
        <v>0</v>
      </c>
      <c r="U1258" s="35"/>
      <c r="V1258" s="35"/>
      <c r="W1258" s="35"/>
      <c r="X1258" s="35"/>
      <c r="Y1258" s="35"/>
      <c r="Z1258" s="35"/>
      <c r="AA1258" s="35"/>
      <c r="AB1258" s="35"/>
      <c r="AC1258" s="35"/>
      <c r="AD1258" s="35"/>
      <c r="AE1258" s="35"/>
      <c r="AR1258" s="217" t="s">
        <v>308</v>
      </c>
      <c r="AT1258" s="217" t="s">
        <v>203</v>
      </c>
      <c r="AU1258" s="217" t="s">
        <v>88</v>
      </c>
      <c r="AY1258" s="18" t="s">
        <v>201</v>
      </c>
      <c r="BE1258" s="218">
        <f>IF(N1258="základná",J1258,0)</f>
        <v>0</v>
      </c>
      <c r="BF1258" s="218">
        <f>IF(N1258="znížená",J1258,0)</f>
        <v>0</v>
      </c>
      <c r="BG1258" s="218">
        <f>IF(N1258="zákl. prenesená",J1258,0)</f>
        <v>0</v>
      </c>
      <c r="BH1258" s="218">
        <f>IF(N1258="zníž. prenesená",J1258,0)</f>
        <v>0</v>
      </c>
      <c r="BI1258" s="218">
        <f>IF(N1258="nulová",J1258,0)</f>
        <v>0</v>
      </c>
      <c r="BJ1258" s="18" t="s">
        <v>88</v>
      </c>
      <c r="BK1258" s="218">
        <f>ROUND(I1258*H1258,2)</f>
        <v>0</v>
      </c>
      <c r="BL1258" s="18" t="s">
        <v>308</v>
      </c>
      <c r="BM1258" s="217" t="s">
        <v>1851</v>
      </c>
    </row>
    <row r="1259" spans="1:65" s="12" customFormat="1" ht="22.9" customHeight="1">
      <c r="B1259" s="189"/>
      <c r="C1259" s="190"/>
      <c r="D1259" s="191" t="s">
        <v>75</v>
      </c>
      <c r="E1259" s="203" t="s">
        <v>1852</v>
      </c>
      <c r="F1259" s="203" t="s">
        <v>1853</v>
      </c>
      <c r="G1259" s="190"/>
      <c r="H1259" s="190"/>
      <c r="I1259" s="193"/>
      <c r="J1259" s="204">
        <f>BK1259</f>
        <v>0</v>
      </c>
      <c r="K1259" s="190"/>
      <c r="L1259" s="195"/>
      <c r="M1259" s="196"/>
      <c r="N1259" s="197"/>
      <c r="O1259" s="197"/>
      <c r="P1259" s="198">
        <f>SUM(P1260:P1292)</f>
        <v>0</v>
      </c>
      <c r="Q1259" s="197"/>
      <c r="R1259" s="198">
        <f>SUM(R1260:R1292)</f>
        <v>0.29977100000000001</v>
      </c>
      <c r="S1259" s="197"/>
      <c r="T1259" s="199">
        <f>SUM(T1260:T1292)</f>
        <v>0</v>
      </c>
      <c r="AR1259" s="200" t="s">
        <v>88</v>
      </c>
      <c r="AT1259" s="201" t="s">
        <v>75</v>
      </c>
      <c r="AU1259" s="201" t="s">
        <v>83</v>
      </c>
      <c r="AY1259" s="200" t="s">
        <v>201</v>
      </c>
      <c r="BK1259" s="202">
        <f>SUM(BK1260:BK1292)</f>
        <v>0</v>
      </c>
    </row>
    <row r="1260" spans="1:65" s="2" customFormat="1" ht="31.5" customHeight="1">
      <c r="A1260" s="35"/>
      <c r="B1260" s="36"/>
      <c r="C1260" s="205" t="s">
        <v>1854</v>
      </c>
      <c r="D1260" s="205" t="s">
        <v>203</v>
      </c>
      <c r="E1260" s="206" t="s">
        <v>1855</v>
      </c>
      <c r="F1260" s="207" t="s">
        <v>1856</v>
      </c>
      <c r="G1260" s="208" t="s">
        <v>276</v>
      </c>
      <c r="H1260" s="209">
        <v>103</v>
      </c>
      <c r="I1260" s="210"/>
      <c r="J1260" s="211">
        <f>ROUND(I1260*H1260,2)</f>
        <v>0</v>
      </c>
      <c r="K1260" s="212"/>
      <c r="L1260" s="40"/>
      <c r="M1260" s="213" t="s">
        <v>1</v>
      </c>
      <c r="N1260" s="214" t="s">
        <v>42</v>
      </c>
      <c r="O1260" s="72"/>
      <c r="P1260" s="215">
        <f>O1260*H1260</f>
        <v>0</v>
      </c>
      <c r="Q1260" s="215">
        <v>1.6000000000000001E-4</v>
      </c>
      <c r="R1260" s="215">
        <f>Q1260*H1260</f>
        <v>1.6480000000000002E-2</v>
      </c>
      <c r="S1260" s="215">
        <v>0</v>
      </c>
      <c r="T1260" s="216">
        <f>S1260*H1260</f>
        <v>0</v>
      </c>
      <c r="U1260" s="35"/>
      <c r="V1260" s="35"/>
      <c r="W1260" s="35"/>
      <c r="X1260" s="35"/>
      <c r="Y1260" s="35"/>
      <c r="Z1260" s="35"/>
      <c r="AA1260" s="35"/>
      <c r="AB1260" s="35"/>
      <c r="AC1260" s="35"/>
      <c r="AD1260" s="35"/>
      <c r="AE1260" s="35"/>
      <c r="AR1260" s="217" t="s">
        <v>308</v>
      </c>
      <c r="AT1260" s="217" t="s">
        <v>203</v>
      </c>
      <c r="AU1260" s="217" t="s">
        <v>88</v>
      </c>
      <c r="AY1260" s="18" t="s">
        <v>201</v>
      </c>
      <c r="BE1260" s="218">
        <f>IF(N1260="základná",J1260,0)</f>
        <v>0</v>
      </c>
      <c r="BF1260" s="218">
        <f>IF(N1260="znížená",J1260,0)</f>
        <v>0</v>
      </c>
      <c r="BG1260" s="218">
        <f>IF(N1260="zákl. prenesená",J1260,0)</f>
        <v>0</v>
      </c>
      <c r="BH1260" s="218">
        <f>IF(N1260="zníž. prenesená",J1260,0)</f>
        <v>0</v>
      </c>
      <c r="BI1260" s="218">
        <f>IF(N1260="nulová",J1260,0)</f>
        <v>0</v>
      </c>
      <c r="BJ1260" s="18" t="s">
        <v>88</v>
      </c>
      <c r="BK1260" s="218">
        <f>ROUND(I1260*H1260,2)</f>
        <v>0</v>
      </c>
      <c r="BL1260" s="18" t="s">
        <v>308</v>
      </c>
      <c r="BM1260" s="217" t="s">
        <v>1857</v>
      </c>
    </row>
    <row r="1261" spans="1:65" s="2" customFormat="1" ht="29.25" customHeight="1">
      <c r="A1261" s="35"/>
      <c r="B1261" s="36"/>
      <c r="C1261" s="205" t="s">
        <v>1858</v>
      </c>
      <c r="D1261" s="205" t="s">
        <v>203</v>
      </c>
      <c r="E1261" s="206" t="s">
        <v>1859</v>
      </c>
      <c r="F1261" s="207" t="s">
        <v>1860</v>
      </c>
      <c r="G1261" s="208" t="s">
        <v>276</v>
      </c>
      <c r="H1261" s="209">
        <v>103</v>
      </c>
      <c r="I1261" s="210"/>
      <c r="J1261" s="211">
        <f>ROUND(I1261*H1261,2)</f>
        <v>0</v>
      </c>
      <c r="K1261" s="212"/>
      <c r="L1261" s="40"/>
      <c r="M1261" s="213" t="s">
        <v>1</v>
      </c>
      <c r="N1261" s="214" t="s">
        <v>42</v>
      </c>
      <c r="O1261" s="72"/>
      <c r="P1261" s="215">
        <f>O1261*H1261</f>
        <v>0</v>
      </c>
      <c r="Q1261" s="215">
        <v>8.0000000000000007E-5</v>
      </c>
      <c r="R1261" s="215">
        <f>Q1261*H1261</f>
        <v>8.2400000000000008E-3</v>
      </c>
      <c r="S1261" s="215">
        <v>0</v>
      </c>
      <c r="T1261" s="216">
        <f>S1261*H1261</f>
        <v>0</v>
      </c>
      <c r="U1261" s="35"/>
      <c r="V1261" s="35"/>
      <c r="W1261" s="35"/>
      <c r="X1261" s="35"/>
      <c r="Y1261" s="35"/>
      <c r="Z1261" s="35"/>
      <c r="AA1261" s="35"/>
      <c r="AB1261" s="35"/>
      <c r="AC1261" s="35"/>
      <c r="AD1261" s="35"/>
      <c r="AE1261" s="35"/>
      <c r="AR1261" s="217" t="s">
        <v>308</v>
      </c>
      <c r="AT1261" s="217" t="s">
        <v>203</v>
      </c>
      <c r="AU1261" s="217" t="s">
        <v>88</v>
      </c>
      <c r="AY1261" s="18" t="s">
        <v>201</v>
      </c>
      <c r="BE1261" s="218">
        <f>IF(N1261="základná",J1261,0)</f>
        <v>0</v>
      </c>
      <c r="BF1261" s="218">
        <f>IF(N1261="znížená",J1261,0)</f>
        <v>0</v>
      </c>
      <c r="BG1261" s="218">
        <f>IF(N1261="zákl. prenesená",J1261,0)</f>
        <v>0</v>
      </c>
      <c r="BH1261" s="218">
        <f>IF(N1261="zníž. prenesená",J1261,0)</f>
        <v>0</v>
      </c>
      <c r="BI1261" s="218">
        <f>IF(N1261="nulová",J1261,0)</f>
        <v>0</v>
      </c>
      <c r="BJ1261" s="18" t="s">
        <v>88</v>
      </c>
      <c r="BK1261" s="218">
        <f>ROUND(I1261*H1261,2)</f>
        <v>0</v>
      </c>
      <c r="BL1261" s="18" t="s">
        <v>308</v>
      </c>
      <c r="BM1261" s="217" t="s">
        <v>1861</v>
      </c>
    </row>
    <row r="1262" spans="1:65" s="16" customFormat="1">
      <c r="B1262" s="264"/>
      <c r="C1262" s="265"/>
      <c r="D1262" s="221" t="s">
        <v>209</v>
      </c>
      <c r="E1262" s="266" t="s">
        <v>1</v>
      </c>
      <c r="F1262" s="267" t="s">
        <v>1625</v>
      </c>
      <c r="G1262" s="265"/>
      <c r="H1262" s="266" t="s">
        <v>1</v>
      </c>
      <c r="I1262" s="268"/>
      <c r="J1262" s="265"/>
      <c r="K1262" s="265"/>
      <c r="L1262" s="269"/>
      <c r="M1262" s="270"/>
      <c r="N1262" s="271"/>
      <c r="O1262" s="271"/>
      <c r="P1262" s="271"/>
      <c r="Q1262" s="271"/>
      <c r="R1262" s="271"/>
      <c r="S1262" s="271"/>
      <c r="T1262" s="272"/>
      <c r="AT1262" s="273" t="s">
        <v>209</v>
      </c>
      <c r="AU1262" s="273" t="s">
        <v>88</v>
      </c>
      <c r="AV1262" s="16" t="s">
        <v>83</v>
      </c>
      <c r="AW1262" s="16" t="s">
        <v>31</v>
      </c>
      <c r="AX1262" s="16" t="s">
        <v>76</v>
      </c>
      <c r="AY1262" s="273" t="s">
        <v>201</v>
      </c>
    </row>
    <row r="1263" spans="1:65" s="13" customFormat="1">
      <c r="B1263" s="219"/>
      <c r="C1263" s="220"/>
      <c r="D1263" s="221" t="s">
        <v>209</v>
      </c>
      <c r="E1263" s="222" t="s">
        <v>1</v>
      </c>
      <c r="F1263" s="223" t="s">
        <v>1862</v>
      </c>
      <c r="G1263" s="220"/>
      <c r="H1263" s="224">
        <v>12.614000000000001</v>
      </c>
      <c r="I1263" s="225"/>
      <c r="J1263" s="220"/>
      <c r="K1263" s="220"/>
      <c r="L1263" s="226"/>
      <c r="M1263" s="227"/>
      <c r="N1263" s="228"/>
      <c r="O1263" s="228"/>
      <c r="P1263" s="228"/>
      <c r="Q1263" s="228"/>
      <c r="R1263" s="228"/>
      <c r="S1263" s="228"/>
      <c r="T1263" s="229"/>
      <c r="AT1263" s="230" t="s">
        <v>209</v>
      </c>
      <c r="AU1263" s="230" t="s">
        <v>88</v>
      </c>
      <c r="AV1263" s="13" t="s">
        <v>88</v>
      </c>
      <c r="AW1263" s="13" t="s">
        <v>31</v>
      </c>
      <c r="AX1263" s="13" t="s">
        <v>76</v>
      </c>
      <c r="AY1263" s="230" t="s">
        <v>201</v>
      </c>
    </row>
    <row r="1264" spans="1:65" s="16" customFormat="1">
      <c r="B1264" s="264"/>
      <c r="C1264" s="265"/>
      <c r="D1264" s="221" t="s">
        <v>209</v>
      </c>
      <c r="E1264" s="266" t="s">
        <v>1</v>
      </c>
      <c r="F1264" s="267" t="s">
        <v>1627</v>
      </c>
      <c r="G1264" s="265"/>
      <c r="H1264" s="266" t="s">
        <v>1</v>
      </c>
      <c r="I1264" s="268"/>
      <c r="J1264" s="265"/>
      <c r="K1264" s="265"/>
      <c r="L1264" s="269"/>
      <c r="M1264" s="270"/>
      <c r="N1264" s="271"/>
      <c r="O1264" s="271"/>
      <c r="P1264" s="271"/>
      <c r="Q1264" s="271"/>
      <c r="R1264" s="271"/>
      <c r="S1264" s="271"/>
      <c r="T1264" s="272"/>
      <c r="AT1264" s="273" t="s">
        <v>209</v>
      </c>
      <c r="AU1264" s="273" t="s">
        <v>88</v>
      </c>
      <c r="AV1264" s="16" t="s">
        <v>83</v>
      </c>
      <c r="AW1264" s="16" t="s">
        <v>31</v>
      </c>
      <c r="AX1264" s="16" t="s">
        <v>76</v>
      </c>
      <c r="AY1264" s="273" t="s">
        <v>201</v>
      </c>
    </row>
    <row r="1265" spans="1:65" s="13" customFormat="1">
      <c r="B1265" s="219"/>
      <c r="C1265" s="220"/>
      <c r="D1265" s="221" t="s">
        <v>209</v>
      </c>
      <c r="E1265" s="222" t="s">
        <v>1</v>
      </c>
      <c r="F1265" s="223" t="s">
        <v>1863</v>
      </c>
      <c r="G1265" s="220"/>
      <c r="H1265" s="224">
        <v>9.5109999999999992</v>
      </c>
      <c r="I1265" s="225"/>
      <c r="J1265" s="220"/>
      <c r="K1265" s="220"/>
      <c r="L1265" s="226"/>
      <c r="M1265" s="227"/>
      <c r="N1265" s="228"/>
      <c r="O1265" s="228"/>
      <c r="P1265" s="228"/>
      <c r="Q1265" s="228"/>
      <c r="R1265" s="228"/>
      <c r="S1265" s="228"/>
      <c r="T1265" s="229"/>
      <c r="AT1265" s="230" t="s">
        <v>209</v>
      </c>
      <c r="AU1265" s="230" t="s">
        <v>88</v>
      </c>
      <c r="AV1265" s="13" t="s">
        <v>88</v>
      </c>
      <c r="AW1265" s="13" t="s">
        <v>31</v>
      </c>
      <c r="AX1265" s="13" t="s">
        <v>76</v>
      </c>
      <c r="AY1265" s="230" t="s">
        <v>201</v>
      </c>
    </row>
    <row r="1266" spans="1:65" s="15" customFormat="1">
      <c r="B1266" s="242"/>
      <c r="C1266" s="243"/>
      <c r="D1266" s="221" t="s">
        <v>209</v>
      </c>
      <c r="E1266" s="244" t="s">
        <v>1</v>
      </c>
      <c r="F1266" s="245" t="s">
        <v>1864</v>
      </c>
      <c r="G1266" s="243"/>
      <c r="H1266" s="246">
        <v>22.125</v>
      </c>
      <c r="I1266" s="247"/>
      <c r="J1266" s="243"/>
      <c r="K1266" s="243"/>
      <c r="L1266" s="248"/>
      <c r="M1266" s="249"/>
      <c r="N1266" s="250"/>
      <c r="O1266" s="250"/>
      <c r="P1266" s="250"/>
      <c r="Q1266" s="250"/>
      <c r="R1266" s="250"/>
      <c r="S1266" s="250"/>
      <c r="T1266" s="251"/>
      <c r="AT1266" s="252" t="s">
        <v>209</v>
      </c>
      <c r="AU1266" s="252" t="s">
        <v>88</v>
      </c>
      <c r="AV1266" s="15" t="s">
        <v>219</v>
      </c>
      <c r="AW1266" s="15" t="s">
        <v>31</v>
      </c>
      <c r="AX1266" s="15" t="s">
        <v>76</v>
      </c>
      <c r="AY1266" s="252" t="s">
        <v>201</v>
      </c>
    </row>
    <row r="1267" spans="1:65" s="16" customFormat="1">
      <c r="B1267" s="264"/>
      <c r="C1267" s="265"/>
      <c r="D1267" s="221" t="s">
        <v>209</v>
      </c>
      <c r="E1267" s="266" t="s">
        <v>1</v>
      </c>
      <c r="F1267" s="267" t="s">
        <v>1640</v>
      </c>
      <c r="G1267" s="265"/>
      <c r="H1267" s="266" t="s">
        <v>1</v>
      </c>
      <c r="I1267" s="268"/>
      <c r="J1267" s="265"/>
      <c r="K1267" s="265"/>
      <c r="L1267" s="269"/>
      <c r="M1267" s="270"/>
      <c r="N1267" s="271"/>
      <c r="O1267" s="271"/>
      <c r="P1267" s="271"/>
      <c r="Q1267" s="271"/>
      <c r="R1267" s="271"/>
      <c r="S1267" s="271"/>
      <c r="T1267" s="272"/>
      <c r="AT1267" s="273" t="s">
        <v>209</v>
      </c>
      <c r="AU1267" s="273" t="s">
        <v>88</v>
      </c>
      <c r="AV1267" s="16" t="s">
        <v>83</v>
      </c>
      <c r="AW1267" s="16" t="s">
        <v>31</v>
      </c>
      <c r="AX1267" s="16" t="s">
        <v>76</v>
      </c>
      <c r="AY1267" s="273" t="s">
        <v>201</v>
      </c>
    </row>
    <row r="1268" spans="1:65" s="13" customFormat="1">
      <c r="B1268" s="219"/>
      <c r="C1268" s="220"/>
      <c r="D1268" s="221" t="s">
        <v>209</v>
      </c>
      <c r="E1268" s="222" t="s">
        <v>1</v>
      </c>
      <c r="F1268" s="223" t="s">
        <v>1865</v>
      </c>
      <c r="G1268" s="220"/>
      <c r="H1268" s="224">
        <v>78.912000000000006</v>
      </c>
      <c r="I1268" s="225"/>
      <c r="J1268" s="220"/>
      <c r="K1268" s="220"/>
      <c r="L1268" s="226"/>
      <c r="M1268" s="227"/>
      <c r="N1268" s="228"/>
      <c r="O1268" s="228"/>
      <c r="P1268" s="228"/>
      <c r="Q1268" s="228"/>
      <c r="R1268" s="228"/>
      <c r="S1268" s="228"/>
      <c r="T1268" s="229"/>
      <c r="AT1268" s="230" t="s">
        <v>209</v>
      </c>
      <c r="AU1268" s="230" t="s">
        <v>88</v>
      </c>
      <c r="AV1268" s="13" t="s">
        <v>88</v>
      </c>
      <c r="AW1268" s="13" t="s">
        <v>31</v>
      </c>
      <c r="AX1268" s="13" t="s">
        <v>76</v>
      </c>
      <c r="AY1268" s="230" t="s">
        <v>201</v>
      </c>
    </row>
    <row r="1269" spans="1:65" s="13" customFormat="1">
      <c r="B1269" s="219"/>
      <c r="C1269" s="220"/>
      <c r="D1269" s="221" t="s">
        <v>209</v>
      </c>
      <c r="E1269" s="222" t="s">
        <v>1</v>
      </c>
      <c r="F1269" s="223" t="s">
        <v>1866</v>
      </c>
      <c r="G1269" s="220"/>
      <c r="H1269" s="224">
        <v>1.5780000000000001</v>
      </c>
      <c r="I1269" s="225"/>
      <c r="J1269" s="220"/>
      <c r="K1269" s="220"/>
      <c r="L1269" s="226"/>
      <c r="M1269" s="227"/>
      <c r="N1269" s="228"/>
      <c r="O1269" s="228"/>
      <c r="P1269" s="228"/>
      <c r="Q1269" s="228"/>
      <c r="R1269" s="228"/>
      <c r="S1269" s="228"/>
      <c r="T1269" s="229"/>
      <c r="AT1269" s="230" t="s">
        <v>209</v>
      </c>
      <c r="AU1269" s="230" t="s">
        <v>88</v>
      </c>
      <c r="AV1269" s="13" t="s">
        <v>88</v>
      </c>
      <c r="AW1269" s="13" t="s">
        <v>31</v>
      </c>
      <c r="AX1269" s="13" t="s">
        <v>76</v>
      </c>
      <c r="AY1269" s="230" t="s">
        <v>201</v>
      </c>
    </row>
    <row r="1270" spans="1:65" s="15" customFormat="1">
      <c r="B1270" s="242"/>
      <c r="C1270" s="243"/>
      <c r="D1270" s="221" t="s">
        <v>209</v>
      </c>
      <c r="E1270" s="244" t="s">
        <v>1</v>
      </c>
      <c r="F1270" s="245" t="s">
        <v>1867</v>
      </c>
      <c r="G1270" s="243"/>
      <c r="H1270" s="246">
        <v>80.489999999999995</v>
      </c>
      <c r="I1270" s="247"/>
      <c r="J1270" s="243"/>
      <c r="K1270" s="243"/>
      <c r="L1270" s="248"/>
      <c r="M1270" s="249"/>
      <c r="N1270" s="250"/>
      <c r="O1270" s="250"/>
      <c r="P1270" s="250"/>
      <c r="Q1270" s="250"/>
      <c r="R1270" s="250"/>
      <c r="S1270" s="250"/>
      <c r="T1270" s="251"/>
      <c r="AT1270" s="252" t="s">
        <v>209</v>
      </c>
      <c r="AU1270" s="252" t="s">
        <v>88</v>
      </c>
      <c r="AV1270" s="15" t="s">
        <v>219</v>
      </c>
      <c r="AW1270" s="15" t="s">
        <v>31</v>
      </c>
      <c r="AX1270" s="15" t="s">
        <v>76</v>
      </c>
      <c r="AY1270" s="252" t="s">
        <v>201</v>
      </c>
    </row>
    <row r="1271" spans="1:65" s="13" customFormat="1">
      <c r="B1271" s="219"/>
      <c r="C1271" s="220"/>
      <c r="D1271" s="221" t="s">
        <v>209</v>
      </c>
      <c r="E1271" s="222" t="s">
        <v>1</v>
      </c>
      <c r="F1271" s="223" t="s">
        <v>1868</v>
      </c>
      <c r="G1271" s="220"/>
      <c r="H1271" s="224">
        <v>0.38500000000000001</v>
      </c>
      <c r="I1271" s="225"/>
      <c r="J1271" s="220"/>
      <c r="K1271" s="220"/>
      <c r="L1271" s="226"/>
      <c r="M1271" s="227"/>
      <c r="N1271" s="228"/>
      <c r="O1271" s="228"/>
      <c r="P1271" s="228"/>
      <c r="Q1271" s="228"/>
      <c r="R1271" s="228"/>
      <c r="S1271" s="228"/>
      <c r="T1271" s="229"/>
      <c r="AT1271" s="230" t="s">
        <v>209</v>
      </c>
      <c r="AU1271" s="230" t="s">
        <v>88</v>
      </c>
      <c r="AV1271" s="13" t="s">
        <v>88</v>
      </c>
      <c r="AW1271" s="13" t="s">
        <v>31</v>
      </c>
      <c r="AX1271" s="13" t="s">
        <v>76</v>
      </c>
      <c r="AY1271" s="230" t="s">
        <v>201</v>
      </c>
    </row>
    <row r="1272" spans="1:65" s="14" customFormat="1">
      <c r="B1272" s="231"/>
      <c r="C1272" s="232"/>
      <c r="D1272" s="221" t="s">
        <v>209</v>
      </c>
      <c r="E1272" s="233" t="s">
        <v>1</v>
      </c>
      <c r="F1272" s="234" t="s">
        <v>232</v>
      </c>
      <c r="G1272" s="232"/>
      <c r="H1272" s="235">
        <v>103</v>
      </c>
      <c r="I1272" s="236"/>
      <c r="J1272" s="232"/>
      <c r="K1272" s="232"/>
      <c r="L1272" s="237"/>
      <c r="M1272" s="238"/>
      <c r="N1272" s="239"/>
      <c r="O1272" s="239"/>
      <c r="P1272" s="239"/>
      <c r="Q1272" s="239"/>
      <c r="R1272" s="239"/>
      <c r="S1272" s="239"/>
      <c r="T1272" s="240"/>
      <c r="AT1272" s="241" t="s">
        <v>209</v>
      </c>
      <c r="AU1272" s="241" t="s">
        <v>88</v>
      </c>
      <c r="AV1272" s="14" t="s">
        <v>207</v>
      </c>
      <c r="AW1272" s="14" t="s">
        <v>31</v>
      </c>
      <c r="AX1272" s="14" t="s">
        <v>83</v>
      </c>
      <c r="AY1272" s="241" t="s">
        <v>201</v>
      </c>
    </row>
    <row r="1273" spans="1:65" s="2" customFormat="1" ht="27.75" customHeight="1">
      <c r="A1273" s="35"/>
      <c r="B1273" s="36"/>
      <c r="C1273" s="205" t="s">
        <v>1869</v>
      </c>
      <c r="D1273" s="205" t="s">
        <v>203</v>
      </c>
      <c r="E1273" s="206" t="s">
        <v>1870</v>
      </c>
      <c r="F1273" s="207" t="s">
        <v>1871</v>
      </c>
      <c r="G1273" s="208" t="s">
        <v>276</v>
      </c>
      <c r="H1273" s="209">
        <v>115.1</v>
      </c>
      <c r="I1273" s="210"/>
      <c r="J1273" s="211">
        <f>ROUND(I1273*H1273,2)</f>
        <v>0</v>
      </c>
      <c r="K1273" s="212"/>
      <c r="L1273" s="40"/>
      <c r="M1273" s="213" t="s">
        <v>1</v>
      </c>
      <c r="N1273" s="214" t="s">
        <v>42</v>
      </c>
      <c r="O1273" s="72"/>
      <c r="P1273" s="215">
        <f>O1273*H1273</f>
        <v>0</v>
      </c>
      <c r="Q1273" s="215">
        <v>1.1E-4</v>
      </c>
      <c r="R1273" s="215">
        <f>Q1273*H1273</f>
        <v>1.2661E-2</v>
      </c>
      <c r="S1273" s="215">
        <v>0</v>
      </c>
      <c r="T1273" s="216">
        <f>S1273*H1273</f>
        <v>0</v>
      </c>
      <c r="U1273" s="35"/>
      <c r="V1273" s="35"/>
      <c r="W1273" s="35"/>
      <c r="X1273" s="35"/>
      <c r="Y1273" s="35"/>
      <c r="Z1273" s="35"/>
      <c r="AA1273" s="35"/>
      <c r="AB1273" s="35"/>
      <c r="AC1273" s="35"/>
      <c r="AD1273" s="35"/>
      <c r="AE1273" s="35"/>
      <c r="AR1273" s="217" t="s">
        <v>308</v>
      </c>
      <c r="AT1273" s="217" t="s">
        <v>203</v>
      </c>
      <c r="AU1273" s="217" t="s">
        <v>88</v>
      </c>
      <c r="AY1273" s="18" t="s">
        <v>201</v>
      </c>
      <c r="BE1273" s="218">
        <f>IF(N1273="základná",J1273,0)</f>
        <v>0</v>
      </c>
      <c r="BF1273" s="218">
        <f>IF(N1273="znížená",J1273,0)</f>
        <v>0</v>
      </c>
      <c r="BG1273" s="218">
        <f>IF(N1273="zákl. prenesená",J1273,0)</f>
        <v>0</v>
      </c>
      <c r="BH1273" s="218">
        <f>IF(N1273="zníž. prenesená",J1273,0)</f>
        <v>0</v>
      </c>
      <c r="BI1273" s="218">
        <f>IF(N1273="nulová",J1273,0)</f>
        <v>0</v>
      </c>
      <c r="BJ1273" s="18" t="s">
        <v>88</v>
      </c>
      <c r="BK1273" s="218">
        <f>ROUND(I1273*H1273,2)</f>
        <v>0</v>
      </c>
      <c r="BL1273" s="18" t="s">
        <v>308</v>
      </c>
      <c r="BM1273" s="217" t="s">
        <v>1872</v>
      </c>
    </row>
    <row r="1274" spans="1:65" s="13" customFormat="1">
      <c r="B1274" s="219"/>
      <c r="C1274" s="220"/>
      <c r="D1274" s="221" t="s">
        <v>209</v>
      </c>
      <c r="E1274" s="222" t="s">
        <v>1</v>
      </c>
      <c r="F1274" s="223" t="s">
        <v>1037</v>
      </c>
      <c r="G1274" s="220"/>
      <c r="H1274" s="224">
        <v>24.128</v>
      </c>
      <c r="I1274" s="225"/>
      <c r="J1274" s="220"/>
      <c r="K1274" s="220"/>
      <c r="L1274" s="226"/>
      <c r="M1274" s="227"/>
      <c r="N1274" s="228"/>
      <c r="O1274" s="228"/>
      <c r="P1274" s="228"/>
      <c r="Q1274" s="228"/>
      <c r="R1274" s="228"/>
      <c r="S1274" s="228"/>
      <c r="T1274" s="229"/>
      <c r="AT1274" s="230" t="s">
        <v>209</v>
      </c>
      <c r="AU1274" s="230" t="s">
        <v>88</v>
      </c>
      <c r="AV1274" s="13" t="s">
        <v>88</v>
      </c>
      <c r="AW1274" s="13" t="s">
        <v>31</v>
      </c>
      <c r="AX1274" s="13" t="s">
        <v>76</v>
      </c>
      <c r="AY1274" s="230" t="s">
        <v>201</v>
      </c>
    </row>
    <row r="1275" spans="1:65" s="13" customFormat="1">
      <c r="B1275" s="219"/>
      <c r="C1275" s="220"/>
      <c r="D1275" s="221" t="s">
        <v>209</v>
      </c>
      <c r="E1275" s="222" t="s">
        <v>1</v>
      </c>
      <c r="F1275" s="223" t="s">
        <v>1038</v>
      </c>
      <c r="G1275" s="220"/>
      <c r="H1275" s="224">
        <v>6.72</v>
      </c>
      <c r="I1275" s="225"/>
      <c r="J1275" s="220"/>
      <c r="K1275" s="220"/>
      <c r="L1275" s="226"/>
      <c r="M1275" s="227"/>
      <c r="N1275" s="228"/>
      <c r="O1275" s="228"/>
      <c r="P1275" s="228"/>
      <c r="Q1275" s="228"/>
      <c r="R1275" s="228"/>
      <c r="S1275" s="228"/>
      <c r="T1275" s="229"/>
      <c r="AT1275" s="230" t="s">
        <v>209</v>
      </c>
      <c r="AU1275" s="230" t="s">
        <v>88</v>
      </c>
      <c r="AV1275" s="13" t="s">
        <v>88</v>
      </c>
      <c r="AW1275" s="13" t="s">
        <v>31</v>
      </c>
      <c r="AX1275" s="13" t="s">
        <v>76</v>
      </c>
      <c r="AY1275" s="230" t="s">
        <v>201</v>
      </c>
    </row>
    <row r="1276" spans="1:65" s="15" customFormat="1">
      <c r="B1276" s="242"/>
      <c r="C1276" s="243"/>
      <c r="D1276" s="221" t="s">
        <v>209</v>
      </c>
      <c r="E1276" s="244" t="s">
        <v>1</v>
      </c>
      <c r="F1276" s="245" t="s">
        <v>1039</v>
      </c>
      <c r="G1276" s="243"/>
      <c r="H1276" s="246">
        <v>30.847999999999999</v>
      </c>
      <c r="I1276" s="247"/>
      <c r="J1276" s="243"/>
      <c r="K1276" s="243"/>
      <c r="L1276" s="248"/>
      <c r="M1276" s="249"/>
      <c r="N1276" s="250"/>
      <c r="O1276" s="250"/>
      <c r="P1276" s="250"/>
      <c r="Q1276" s="250"/>
      <c r="R1276" s="250"/>
      <c r="S1276" s="250"/>
      <c r="T1276" s="251"/>
      <c r="AT1276" s="252" t="s">
        <v>209</v>
      </c>
      <c r="AU1276" s="252" t="s">
        <v>88</v>
      </c>
      <c r="AV1276" s="15" t="s">
        <v>219</v>
      </c>
      <c r="AW1276" s="15" t="s">
        <v>31</v>
      </c>
      <c r="AX1276" s="15" t="s">
        <v>76</v>
      </c>
      <c r="AY1276" s="252" t="s">
        <v>201</v>
      </c>
    </row>
    <row r="1277" spans="1:65" s="13" customFormat="1">
      <c r="B1277" s="219"/>
      <c r="C1277" s="220"/>
      <c r="D1277" s="221" t="s">
        <v>209</v>
      </c>
      <c r="E1277" s="222" t="s">
        <v>1</v>
      </c>
      <c r="F1277" s="223" t="s">
        <v>1873</v>
      </c>
      <c r="G1277" s="220"/>
      <c r="H1277" s="224">
        <v>84.2</v>
      </c>
      <c r="I1277" s="225"/>
      <c r="J1277" s="220"/>
      <c r="K1277" s="220"/>
      <c r="L1277" s="226"/>
      <c r="M1277" s="227"/>
      <c r="N1277" s="228"/>
      <c r="O1277" s="228"/>
      <c r="P1277" s="228"/>
      <c r="Q1277" s="228"/>
      <c r="R1277" s="228"/>
      <c r="S1277" s="228"/>
      <c r="T1277" s="229"/>
      <c r="AT1277" s="230" t="s">
        <v>209</v>
      </c>
      <c r="AU1277" s="230" t="s">
        <v>88</v>
      </c>
      <c r="AV1277" s="13" t="s">
        <v>88</v>
      </c>
      <c r="AW1277" s="13" t="s">
        <v>31</v>
      </c>
      <c r="AX1277" s="13" t="s">
        <v>76</v>
      </c>
      <c r="AY1277" s="230" t="s">
        <v>201</v>
      </c>
    </row>
    <row r="1278" spans="1:65" s="15" customFormat="1">
      <c r="B1278" s="242"/>
      <c r="C1278" s="243"/>
      <c r="D1278" s="221" t="s">
        <v>209</v>
      </c>
      <c r="E1278" s="244" t="s">
        <v>1</v>
      </c>
      <c r="F1278" s="245" t="s">
        <v>1874</v>
      </c>
      <c r="G1278" s="243"/>
      <c r="H1278" s="246">
        <v>84.2</v>
      </c>
      <c r="I1278" s="247"/>
      <c r="J1278" s="243"/>
      <c r="K1278" s="243"/>
      <c r="L1278" s="248"/>
      <c r="M1278" s="249"/>
      <c r="N1278" s="250"/>
      <c r="O1278" s="250"/>
      <c r="P1278" s="250"/>
      <c r="Q1278" s="250"/>
      <c r="R1278" s="250"/>
      <c r="S1278" s="250"/>
      <c r="T1278" s="251"/>
      <c r="AT1278" s="252" t="s">
        <v>209</v>
      </c>
      <c r="AU1278" s="252" t="s">
        <v>88</v>
      </c>
      <c r="AV1278" s="15" t="s">
        <v>219</v>
      </c>
      <c r="AW1278" s="15" t="s">
        <v>31</v>
      </c>
      <c r="AX1278" s="15" t="s">
        <v>76</v>
      </c>
      <c r="AY1278" s="252" t="s">
        <v>201</v>
      </c>
    </row>
    <row r="1279" spans="1:65" s="13" customFormat="1">
      <c r="B1279" s="219"/>
      <c r="C1279" s="220"/>
      <c r="D1279" s="221" t="s">
        <v>209</v>
      </c>
      <c r="E1279" s="222" t="s">
        <v>1</v>
      </c>
      <c r="F1279" s="223" t="s">
        <v>1040</v>
      </c>
      <c r="G1279" s="220"/>
      <c r="H1279" s="224">
        <v>5.1999999999999998E-2</v>
      </c>
      <c r="I1279" s="225"/>
      <c r="J1279" s="220"/>
      <c r="K1279" s="220"/>
      <c r="L1279" s="226"/>
      <c r="M1279" s="227"/>
      <c r="N1279" s="228"/>
      <c r="O1279" s="228"/>
      <c r="P1279" s="228"/>
      <c r="Q1279" s="228"/>
      <c r="R1279" s="228"/>
      <c r="S1279" s="228"/>
      <c r="T1279" s="229"/>
      <c r="AT1279" s="230" t="s">
        <v>209</v>
      </c>
      <c r="AU1279" s="230" t="s">
        <v>88</v>
      </c>
      <c r="AV1279" s="13" t="s">
        <v>88</v>
      </c>
      <c r="AW1279" s="13" t="s">
        <v>31</v>
      </c>
      <c r="AX1279" s="13" t="s">
        <v>76</v>
      </c>
      <c r="AY1279" s="230" t="s">
        <v>201</v>
      </c>
    </row>
    <row r="1280" spans="1:65" s="14" customFormat="1">
      <c r="B1280" s="231"/>
      <c r="C1280" s="232"/>
      <c r="D1280" s="221" t="s">
        <v>209</v>
      </c>
      <c r="E1280" s="233" t="s">
        <v>1</v>
      </c>
      <c r="F1280" s="234" t="s">
        <v>232</v>
      </c>
      <c r="G1280" s="232"/>
      <c r="H1280" s="235">
        <v>115.1</v>
      </c>
      <c r="I1280" s="236"/>
      <c r="J1280" s="232"/>
      <c r="K1280" s="232"/>
      <c r="L1280" s="237"/>
      <c r="M1280" s="238"/>
      <c r="N1280" s="239"/>
      <c r="O1280" s="239"/>
      <c r="P1280" s="239"/>
      <c r="Q1280" s="239"/>
      <c r="R1280" s="239"/>
      <c r="S1280" s="239"/>
      <c r="T1280" s="240"/>
      <c r="AT1280" s="241" t="s">
        <v>209</v>
      </c>
      <c r="AU1280" s="241" t="s">
        <v>88</v>
      </c>
      <c r="AV1280" s="14" t="s">
        <v>207</v>
      </c>
      <c r="AW1280" s="14" t="s">
        <v>31</v>
      </c>
      <c r="AX1280" s="14" t="s">
        <v>83</v>
      </c>
      <c r="AY1280" s="241" t="s">
        <v>201</v>
      </c>
    </row>
    <row r="1281" spans="1:65" s="2" customFormat="1" ht="29.25" customHeight="1">
      <c r="A1281" s="35"/>
      <c r="B1281" s="36"/>
      <c r="C1281" s="205" t="s">
        <v>1875</v>
      </c>
      <c r="D1281" s="205" t="s">
        <v>203</v>
      </c>
      <c r="E1281" s="206" t="s">
        <v>1876</v>
      </c>
      <c r="F1281" s="207" t="s">
        <v>1877</v>
      </c>
      <c r="G1281" s="208" t="s">
        <v>276</v>
      </c>
      <c r="H1281" s="209">
        <v>115.1</v>
      </c>
      <c r="I1281" s="210"/>
      <c r="J1281" s="211">
        <f>ROUND(I1281*H1281,2)</f>
        <v>0</v>
      </c>
      <c r="K1281" s="212"/>
      <c r="L1281" s="40"/>
      <c r="M1281" s="213" t="s">
        <v>1</v>
      </c>
      <c r="N1281" s="214" t="s">
        <v>42</v>
      </c>
      <c r="O1281" s="72"/>
      <c r="P1281" s="215">
        <f>O1281*H1281</f>
        <v>0</v>
      </c>
      <c r="Q1281" s="215">
        <v>2.2000000000000001E-4</v>
      </c>
      <c r="R1281" s="215">
        <f>Q1281*H1281</f>
        <v>2.5322000000000001E-2</v>
      </c>
      <c r="S1281" s="215">
        <v>0</v>
      </c>
      <c r="T1281" s="216">
        <f>S1281*H1281</f>
        <v>0</v>
      </c>
      <c r="U1281" s="35"/>
      <c r="V1281" s="35"/>
      <c r="W1281" s="35"/>
      <c r="X1281" s="35"/>
      <c r="Y1281" s="35"/>
      <c r="Z1281" s="35"/>
      <c r="AA1281" s="35"/>
      <c r="AB1281" s="35"/>
      <c r="AC1281" s="35"/>
      <c r="AD1281" s="35"/>
      <c r="AE1281" s="35"/>
      <c r="AR1281" s="217" t="s">
        <v>308</v>
      </c>
      <c r="AT1281" s="217" t="s">
        <v>203</v>
      </c>
      <c r="AU1281" s="217" t="s">
        <v>88</v>
      </c>
      <c r="AY1281" s="18" t="s">
        <v>201</v>
      </c>
      <c r="BE1281" s="218">
        <f>IF(N1281="základná",J1281,0)</f>
        <v>0</v>
      </c>
      <c r="BF1281" s="218">
        <f>IF(N1281="znížená",J1281,0)</f>
        <v>0</v>
      </c>
      <c r="BG1281" s="218">
        <f>IF(N1281="zákl. prenesená",J1281,0)</f>
        <v>0</v>
      </c>
      <c r="BH1281" s="218">
        <f>IF(N1281="zníž. prenesená",J1281,0)</f>
        <v>0</v>
      </c>
      <c r="BI1281" s="218">
        <f>IF(N1281="nulová",J1281,0)</f>
        <v>0</v>
      </c>
      <c r="BJ1281" s="18" t="s">
        <v>88</v>
      </c>
      <c r="BK1281" s="218">
        <f>ROUND(I1281*H1281,2)</f>
        <v>0</v>
      </c>
      <c r="BL1281" s="18" t="s">
        <v>308</v>
      </c>
      <c r="BM1281" s="217" t="s">
        <v>1878</v>
      </c>
    </row>
    <row r="1282" spans="1:65" s="2" customFormat="1" ht="30" customHeight="1">
      <c r="A1282" s="35"/>
      <c r="B1282" s="36"/>
      <c r="C1282" s="205" t="s">
        <v>1879</v>
      </c>
      <c r="D1282" s="205" t="s">
        <v>203</v>
      </c>
      <c r="E1282" s="206" t="s">
        <v>1880</v>
      </c>
      <c r="F1282" s="207" t="s">
        <v>1881</v>
      </c>
      <c r="G1282" s="208" t="s">
        <v>276</v>
      </c>
      <c r="H1282" s="209">
        <v>455.9</v>
      </c>
      <c r="I1282" s="210"/>
      <c r="J1282" s="211">
        <f>ROUND(I1282*H1282,2)</f>
        <v>0</v>
      </c>
      <c r="K1282" s="212"/>
      <c r="L1282" s="40"/>
      <c r="M1282" s="213" t="s">
        <v>1</v>
      </c>
      <c r="N1282" s="214" t="s">
        <v>42</v>
      </c>
      <c r="O1282" s="72"/>
      <c r="P1282" s="215">
        <f>O1282*H1282</f>
        <v>0</v>
      </c>
      <c r="Q1282" s="215">
        <v>5.1999999999999995E-4</v>
      </c>
      <c r="R1282" s="215">
        <f>Q1282*H1282</f>
        <v>0.23706799999999997</v>
      </c>
      <c r="S1282" s="215">
        <v>0</v>
      </c>
      <c r="T1282" s="216">
        <f>S1282*H1282</f>
        <v>0</v>
      </c>
      <c r="U1282" s="35"/>
      <c r="V1282" s="35"/>
      <c r="W1282" s="35"/>
      <c r="X1282" s="35"/>
      <c r="Y1282" s="35"/>
      <c r="Z1282" s="35"/>
      <c r="AA1282" s="35"/>
      <c r="AB1282" s="35"/>
      <c r="AC1282" s="35"/>
      <c r="AD1282" s="35"/>
      <c r="AE1282" s="35"/>
      <c r="AR1282" s="217" t="s">
        <v>308</v>
      </c>
      <c r="AT1282" s="217" t="s">
        <v>203</v>
      </c>
      <c r="AU1282" s="217" t="s">
        <v>88</v>
      </c>
      <c r="AY1282" s="18" t="s">
        <v>201</v>
      </c>
      <c r="BE1282" s="218">
        <f>IF(N1282="základná",J1282,0)</f>
        <v>0</v>
      </c>
      <c r="BF1282" s="218">
        <f>IF(N1282="znížená",J1282,0)</f>
        <v>0</v>
      </c>
      <c r="BG1282" s="218">
        <f>IF(N1282="zákl. prenesená",J1282,0)</f>
        <v>0</v>
      </c>
      <c r="BH1282" s="218">
        <f>IF(N1282="zníž. prenesená",J1282,0)</f>
        <v>0</v>
      </c>
      <c r="BI1282" s="218">
        <f>IF(N1282="nulová",J1282,0)</f>
        <v>0</v>
      </c>
      <c r="BJ1282" s="18" t="s">
        <v>88</v>
      </c>
      <c r="BK1282" s="218">
        <f>ROUND(I1282*H1282,2)</f>
        <v>0</v>
      </c>
      <c r="BL1282" s="18" t="s">
        <v>308</v>
      </c>
      <c r="BM1282" s="217" t="s">
        <v>1882</v>
      </c>
    </row>
    <row r="1283" spans="1:65" s="13" customFormat="1">
      <c r="B1283" s="219"/>
      <c r="C1283" s="220"/>
      <c r="D1283" s="221" t="s">
        <v>209</v>
      </c>
      <c r="E1283" s="222" t="s">
        <v>1</v>
      </c>
      <c r="F1283" s="223" t="s">
        <v>1883</v>
      </c>
      <c r="G1283" s="220"/>
      <c r="H1283" s="224">
        <v>39.744</v>
      </c>
      <c r="I1283" s="225"/>
      <c r="J1283" s="220"/>
      <c r="K1283" s="220"/>
      <c r="L1283" s="226"/>
      <c r="M1283" s="227"/>
      <c r="N1283" s="228"/>
      <c r="O1283" s="228"/>
      <c r="P1283" s="228"/>
      <c r="Q1283" s="228"/>
      <c r="R1283" s="228"/>
      <c r="S1283" s="228"/>
      <c r="T1283" s="229"/>
      <c r="AT1283" s="230" t="s">
        <v>209</v>
      </c>
      <c r="AU1283" s="230" t="s">
        <v>88</v>
      </c>
      <c r="AV1283" s="13" t="s">
        <v>88</v>
      </c>
      <c r="AW1283" s="13" t="s">
        <v>31</v>
      </c>
      <c r="AX1283" s="13" t="s">
        <v>76</v>
      </c>
      <c r="AY1283" s="230" t="s">
        <v>201</v>
      </c>
    </row>
    <row r="1284" spans="1:65" s="13" customFormat="1">
      <c r="B1284" s="219"/>
      <c r="C1284" s="220"/>
      <c r="D1284" s="221" t="s">
        <v>209</v>
      </c>
      <c r="E1284" s="222" t="s">
        <v>1</v>
      </c>
      <c r="F1284" s="223" t="s">
        <v>1884</v>
      </c>
      <c r="G1284" s="220"/>
      <c r="H1284" s="224">
        <v>7.5</v>
      </c>
      <c r="I1284" s="225"/>
      <c r="J1284" s="220"/>
      <c r="K1284" s="220"/>
      <c r="L1284" s="226"/>
      <c r="M1284" s="227"/>
      <c r="N1284" s="228"/>
      <c r="O1284" s="228"/>
      <c r="P1284" s="228"/>
      <c r="Q1284" s="228"/>
      <c r="R1284" s="228"/>
      <c r="S1284" s="228"/>
      <c r="T1284" s="229"/>
      <c r="AT1284" s="230" t="s">
        <v>209</v>
      </c>
      <c r="AU1284" s="230" t="s">
        <v>88</v>
      </c>
      <c r="AV1284" s="13" t="s">
        <v>88</v>
      </c>
      <c r="AW1284" s="13" t="s">
        <v>31</v>
      </c>
      <c r="AX1284" s="13" t="s">
        <v>76</v>
      </c>
      <c r="AY1284" s="230" t="s">
        <v>201</v>
      </c>
    </row>
    <row r="1285" spans="1:65" s="13" customFormat="1">
      <c r="B1285" s="219"/>
      <c r="C1285" s="220"/>
      <c r="D1285" s="221" t="s">
        <v>209</v>
      </c>
      <c r="E1285" s="222" t="s">
        <v>1</v>
      </c>
      <c r="F1285" s="223" t="s">
        <v>1885</v>
      </c>
      <c r="G1285" s="220"/>
      <c r="H1285" s="224">
        <v>215.46</v>
      </c>
      <c r="I1285" s="225"/>
      <c r="J1285" s="220"/>
      <c r="K1285" s="220"/>
      <c r="L1285" s="226"/>
      <c r="M1285" s="227"/>
      <c r="N1285" s="228"/>
      <c r="O1285" s="228"/>
      <c r="P1285" s="228"/>
      <c r="Q1285" s="228"/>
      <c r="R1285" s="228"/>
      <c r="S1285" s="228"/>
      <c r="T1285" s="229"/>
      <c r="AT1285" s="230" t="s">
        <v>209</v>
      </c>
      <c r="AU1285" s="230" t="s">
        <v>88</v>
      </c>
      <c r="AV1285" s="13" t="s">
        <v>88</v>
      </c>
      <c r="AW1285" s="13" t="s">
        <v>31</v>
      </c>
      <c r="AX1285" s="13" t="s">
        <v>76</v>
      </c>
      <c r="AY1285" s="230" t="s">
        <v>201</v>
      </c>
    </row>
    <row r="1286" spans="1:65" s="13" customFormat="1">
      <c r="B1286" s="219"/>
      <c r="C1286" s="220"/>
      <c r="D1286" s="221" t="s">
        <v>209</v>
      </c>
      <c r="E1286" s="222" t="s">
        <v>1</v>
      </c>
      <c r="F1286" s="223" t="s">
        <v>1886</v>
      </c>
      <c r="G1286" s="220"/>
      <c r="H1286" s="224">
        <v>25.44</v>
      </c>
      <c r="I1286" s="225"/>
      <c r="J1286" s="220"/>
      <c r="K1286" s="220"/>
      <c r="L1286" s="226"/>
      <c r="M1286" s="227"/>
      <c r="N1286" s="228"/>
      <c r="O1286" s="228"/>
      <c r="P1286" s="228"/>
      <c r="Q1286" s="228"/>
      <c r="R1286" s="228"/>
      <c r="S1286" s="228"/>
      <c r="T1286" s="229"/>
      <c r="AT1286" s="230" t="s">
        <v>209</v>
      </c>
      <c r="AU1286" s="230" t="s">
        <v>88</v>
      </c>
      <c r="AV1286" s="13" t="s">
        <v>88</v>
      </c>
      <c r="AW1286" s="13" t="s">
        <v>31</v>
      </c>
      <c r="AX1286" s="13" t="s">
        <v>76</v>
      </c>
      <c r="AY1286" s="230" t="s">
        <v>201</v>
      </c>
    </row>
    <row r="1287" spans="1:65" s="13" customFormat="1">
      <c r="B1287" s="219"/>
      <c r="C1287" s="220"/>
      <c r="D1287" s="221" t="s">
        <v>209</v>
      </c>
      <c r="E1287" s="222" t="s">
        <v>1</v>
      </c>
      <c r="F1287" s="223" t="s">
        <v>1887</v>
      </c>
      <c r="G1287" s="220"/>
      <c r="H1287" s="224">
        <v>147.26400000000001</v>
      </c>
      <c r="I1287" s="225"/>
      <c r="J1287" s="220"/>
      <c r="K1287" s="220"/>
      <c r="L1287" s="226"/>
      <c r="M1287" s="227"/>
      <c r="N1287" s="228"/>
      <c r="O1287" s="228"/>
      <c r="P1287" s="228"/>
      <c r="Q1287" s="228"/>
      <c r="R1287" s="228"/>
      <c r="S1287" s="228"/>
      <c r="T1287" s="229"/>
      <c r="AT1287" s="230" t="s">
        <v>209</v>
      </c>
      <c r="AU1287" s="230" t="s">
        <v>88</v>
      </c>
      <c r="AV1287" s="13" t="s">
        <v>88</v>
      </c>
      <c r="AW1287" s="13" t="s">
        <v>31</v>
      </c>
      <c r="AX1287" s="13" t="s">
        <v>76</v>
      </c>
      <c r="AY1287" s="230" t="s">
        <v>201</v>
      </c>
    </row>
    <row r="1288" spans="1:65" s="13" customFormat="1">
      <c r="B1288" s="219"/>
      <c r="C1288" s="220"/>
      <c r="D1288" s="221" t="s">
        <v>209</v>
      </c>
      <c r="E1288" s="222" t="s">
        <v>1</v>
      </c>
      <c r="F1288" s="223" t="s">
        <v>1888</v>
      </c>
      <c r="G1288" s="220"/>
      <c r="H1288" s="224">
        <v>9</v>
      </c>
      <c r="I1288" s="225"/>
      <c r="J1288" s="220"/>
      <c r="K1288" s="220"/>
      <c r="L1288" s="226"/>
      <c r="M1288" s="227"/>
      <c r="N1288" s="228"/>
      <c r="O1288" s="228"/>
      <c r="P1288" s="228"/>
      <c r="Q1288" s="228"/>
      <c r="R1288" s="228"/>
      <c r="S1288" s="228"/>
      <c r="T1288" s="229"/>
      <c r="AT1288" s="230" t="s">
        <v>209</v>
      </c>
      <c r="AU1288" s="230" t="s">
        <v>88</v>
      </c>
      <c r="AV1288" s="13" t="s">
        <v>88</v>
      </c>
      <c r="AW1288" s="13" t="s">
        <v>31</v>
      </c>
      <c r="AX1288" s="13" t="s">
        <v>76</v>
      </c>
      <c r="AY1288" s="230" t="s">
        <v>201</v>
      </c>
    </row>
    <row r="1289" spans="1:65" s="13" customFormat="1">
      <c r="B1289" s="219"/>
      <c r="C1289" s="220"/>
      <c r="D1289" s="221" t="s">
        <v>209</v>
      </c>
      <c r="E1289" s="222" t="s">
        <v>1</v>
      </c>
      <c r="F1289" s="223" t="s">
        <v>1889</v>
      </c>
      <c r="G1289" s="220"/>
      <c r="H1289" s="224">
        <v>11.52</v>
      </c>
      <c r="I1289" s="225"/>
      <c r="J1289" s="220"/>
      <c r="K1289" s="220"/>
      <c r="L1289" s="226"/>
      <c r="M1289" s="227"/>
      <c r="N1289" s="228"/>
      <c r="O1289" s="228"/>
      <c r="P1289" s="228"/>
      <c r="Q1289" s="228"/>
      <c r="R1289" s="228"/>
      <c r="S1289" s="228"/>
      <c r="T1289" s="229"/>
      <c r="AT1289" s="230" t="s">
        <v>209</v>
      </c>
      <c r="AU1289" s="230" t="s">
        <v>88</v>
      </c>
      <c r="AV1289" s="13" t="s">
        <v>88</v>
      </c>
      <c r="AW1289" s="13" t="s">
        <v>31</v>
      </c>
      <c r="AX1289" s="13" t="s">
        <v>76</v>
      </c>
      <c r="AY1289" s="230" t="s">
        <v>201</v>
      </c>
    </row>
    <row r="1290" spans="1:65" s="15" customFormat="1">
      <c r="B1290" s="242"/>
      <c r="C1290" s="243"/>
      <c r="D1290" s="221" t="s">
        <v>209</v>
      </c>
      <c r="E1290" s="244" t="s">
        <v>1</v>
      </c>
      <c r="F1290" s="245" t="s">
        <v>240</v>
      </c>
      <c r="G1290" s="243"/>
      <c r="H1290" s="246">
        <v>455.928</v>
      </c>
      <c r="I1290" s="247"/>
      <c r="J1290" s="243"/>
      <c r="K1290" s="243"/>
      <c r="L1290" s="248"/>
      <c r="M1290" s="249"/>
      <c r="N1290" s="250"/>
      <c r="O1290" s="250"/>
      <c r="P1290" s="250"/>
      <c r="Q1290" s="250"/>
      <c r="R1290" s="250"/>
      <c r="S1290" s="250"/>
      <c r="T1290" s="251"/>
      <c r="AT1290" s="252" t="s">
        <v>209</v>
      </c>
      <c r="AU1290" s="252" t="s">
        <v>88</v>
      </c>
      <c r="AV1290" s="15" t="s">
        <v>219</v>
      </c>
      <c r="AW1290" s="15" t="s">
        <v>31</v>
      </c>
      <c r="AX1290" s="15" t="s">
        <v>76</v>
      </c>
      <c r="AY1290" s="252" t="s">
        <v>201</v>
      </c>
    </row>
    <row r="1291" spans="1:65" s="13" customFormat="1">
      <c r="B1291" s="219"/>
      <c r="C1291" s="220"/>
      <c r="D1291" s="221" t="s">
        <v>209</v>
      </c>
      <c r="E1291" s="222" t="s">
        <v>1</v>
      </c>
      <c r="F1291" s="223" t="s">
        <v>490</v>
      </c>
      <c r="G1291" s="220"/>
      <c r="H1291" s="224">
        <v>-2.8000000000000001E-2</v>
      </c>
      <c r="I1291" s="225"/>
      <c r="J1291" s="220"/>
      <c r="K1291" s="220"/>
      <c r="L1291" s="226"/>
      <c r="M1291" s="227"/>
      <c r="N1291" s="228"/>
      <c r="O1291" s="228"/>
      <c r="P1291" s="228"/>
      <c r="Q1291" s="228"/>
      <c r="R1291" s="228"/>
      <c r="S1291" s="228"/>
      <c r="T1291" s="229"/>
      <c r="AT1291" s="230" t="s">
        <v>209</v>
      </c>
      <c r="AU1291" s="230" t="s">
        <v>88</v>
      </c>
      <c r="AV1291" s="13" t="s">
        <v>88</v>
      </c>
      <c r="AW1291" s="13" t="s">
        <v>31</v>
      </c>
      <c r="AX1291" s="13" t="s">
        <v>76</v>
      </c>
      <c r="AY1291" s="230" t="s">
        <v>201</v>
      </c>
    </row>
    <row r="1292" spans="1:65" s="14" customFormat="1">
      <c r="B1292" s="231"/>
      <c r="C1292" s="232"/>
      <c r="D1292" s="221" t="s">
        <v>209</v>
      </c>
      <c r="E1292" s="233" t="s">
        <v>1</v>
      </c>
      <c r="F1292" s="234" t="s">
        <v>232</v>
      </c>
      <c r="G1292" s="232"/>
      <c r="H1292" s="235">
        <v>455.9</v>
      </c>
      <c r="I1292" s="236"/>
      <c r="J1292" s="232"/>
      <c r="K1292" s="232"/>
      <c r="L1292" s="237"/>
      <c r="M1292" s="238"/>
      <c r="N1292" s="239"/>
      <c r="O1292" s="239"/>
      <c r="P1292" s="239"/>
      <c r="Q1292" s="239"/>
      <c r="R1292" s="239"/>
      <c r="S1292" s="239"/>
      <c r="T1292" s="240"/>
      <c r="AT1292" s="241" t="s">
        <v>209</v>
      </c>
      <c r="AU1292" s="241" t="s">
        <v>88</v>
      </c>
      <c r="AV1292" s="14" t="s">
        <v>207</v>
      </c>
      <c r="AW1292" s="14" t="s">
        <v>31</v>
      </c>
      <c r="AX1292" s="14" t="s">
        <v>83</v>
      </c>
      <c r="AY1292" s="241" t="s">
        <v>201</v>
      </c>
    </row>
    <row r="1293" spans="1:65" s="12" customFormat="1" ht="22.9" customHeight="1">
      <c r="B1293" s="189"/>
      <c r="C1293" s="190"/>
      <c r="D1293" s="191" t="s">
        <v>75</v>
      </c>
      <c r="E1293" s="203" t="s">
        <v>1890</v>
      </c>
      <c r="F1293" s="203" t="s">
        <v>1891</v>
      </c>
      <c r="G1293" s="190"/>
      <c r="H1293" s="190"/>
      <c r="I1293" s="193"/>
      <c r="J1293" s="204">
        <f>BK1293</f>
        <v>0</v>
      </c>
      <c r="K1293" s="190"/>
      <c r="L1293" s="195"/>
      <c r="M1293" s="196"/>
      <c r="N1293" s="197"/>
      <c r="O1293" s="197"/>
      <c r="P1293" s="198">
        <f>SUM(P1294:P1303)</f>
        <v>0</v>
      </c>
      <c r="Q1293" s="197"/>
      <c r="R1293" s="198">
        <f>SUM(R1294:R1303)</f>
        <v>0.69841200000000003</v>
      </c>
      <c r="S1293" s="197"/>
      <c r="T1293" s="199">
        <f>SUM(T1294:T1303)</f>
        <v>0</v>
      </c>
      <c r="AR1293" s="200" t="s">
        <v>88</v>
      </c>
      <c r="AT1293" s="201" t="s">
        <v>75</v>
      </c>
      <c r="AU1293" s="201" t="s">
        <v>83</v>
      </c>
      <c r="AY1293" s="200" t="s">
        <v>201</v>
      </c>
      <c r="BK1293" s="202">
        <f>SUM(BK1294:BK1303)</f>
        <v>0</v>
      </c>
    </row>
    <row r="1294" spans="1:65" s="2" customFormat="1" ht="42.75" customHeight="1">
      <c r="A1294" s="35"/>
      <c r="B1294" s="36"/>
      <c r="C1294" s="205" t="s">
        <v>1892</v>
      </c>
      <c r="D1294" s="205" t="s">
        <v>203</v>
      </c>
      <c r="E1294" s="206" t="s">
        <v>1893</v>
      </c>
      <c r="F1294" s="207" t="s">
        <v>1894</v>
      </c>
      <c r="G1294" s="208" t="s">
        <v>276</v>
      </c>
      <c r="H1294" s="209">
        <v>1058.2</v>
      </c>
      <c r="I1294" s="210"/>
      <c r="J1294" s="211">
        <f>ROUND(I1294*H1294,2)</f>
        <v>0</v>
      </c>
      <c r="K1294" s="212"/>
      <c r="L1294" s="40"/>
      <c r="M1294" s="213" t="s">
        <v>1</v>
      </c>
      <c r="N1294" s="214" t="s">
        <v>42</v>
      </c>
      <c r="O1294" s="72"/>
      <c r="P1294" s="215">
        <f>O1294*H1294</f>
        <v>0</v>
      </c>
      <c r="Q1294" s="215">
        <v>0</v>
      </c>
      <c r="R1294" s="215">
        <f>Q1294*H1294</f>
        <v>0</v>
      </c>
      <c r="S1294" s="215">
        <v>0</v>
      </c>
      <c r="T1294" s="216">
        <f>S1294*H1294</f>
        <v>0</v>
      </c>
      <c r="U1294" s="35"/>
      <c r="V1294" s="35"/>
      <c r="W1294" s="35"/>
      <c r="X1294" s="35"/>
      <c r="Y1294" s="35"/>
      <c r="Z1294" s="35"/>
      <c r="AA1294" s="35"/>
      <c r="AB1294" s="35"/>
      <c r="AC1294" s="35"/>
      <c r="AD1294" s="35"/>
      <c r="AE1294" s="35"/>
      <c r="AR1294" s="217" t="s">
        <v>308</v>
      </c>
      <c r="AT1294" s="217" t="s">
        <v>203</v>
      </c>
      <c r="AU1294" s="217" t="s">
        <v>88</v>
      </c>
      <c r="AY1294" s="18" t="s">
        <v>201</v>
      </c>
      <c r="BE1294" s="218">
        <f>IF(N1294="základná",J1294,0)</f>
        <v>0</v>
      </c>
      <c r="BF1294" s="218">
        <f>IF(N1294="znížená",J1294,0)</f>
        <v>0</v>
      </c>
      <c r="BG1294" s="218">
        <f>IF(N1294="zákl. prenesená",J1294,0)</f>
        <v>0</v>
      </c>
      <c r="BH1294" s="218">
        <f>IF(N1294="zníž. prenesená",J1294,0)</f>
        <v>0</v>
      </c>
      <c r="BI1294" s="218">
        <f>IF(N1294="nulová",J1294,0)</f>
        <v>0</v>
      </c>
      <c r="BJ1294" s="18" t="s">
        <v>88</v>
      </c>
      <c r="BK1294" s="218">
        <f>ROUND(I1294*H1294,2)</f>
        <v>0</v>
      </c>
      <c r="BL1294" s="18" t="s">
        <v>308</v>
      </c>
      <c r="BM1294" s="217" t="s">
        <v>1895</v>
      </c>
    </row>
    <row r="1295" spans="1:65" s="13" customFormat="1">
      <c r="B1295" s="219"/>
      <c r="C1295" s="220"/>
      <c r="D1295" s="221" t="s">
        <v>209</v>
      </c>
      <c r="E1295" s="222" t="s">
        <v>1</v>
      </c>
      <c r="F1295" s="223" t="s">
        <v>1896</v>
      </c>
      <c r="G1295" s="220"/>
      <c r="H1295" s="224">
        <v>163.80000000000001</v>
      </c>
      <c r="I1295" s="225"/>
      <c r="J1295" s="220"/>
      <c r="K1295" s="220"/>
      <c r="L1295" s="226"/>
      <c r="M1295" s="227"/>
      <c r="N1295" s="228"/>
      <c r="O1295" s="228"/>
      <c r="P1295" s="228"/>
      <c r="Q1295" s="228"/>
      <c r="R1295" s="228"/>
      <c r="S1295" s="228"/>
      <c r="T1295" s="229"/>
      <c r="AT1295" s="230" t="s">
        <v>209</v>
      </c>
      <c r="AU1295" s="230" t="s">
        <v>88</v>
      </c>
      <c r="AV1295" s="13" t="s">
        <v>88</v>
      </c>
      <c r="AW1295" s="13" t="s">
        <v>31</v>
      </c>
      <c r="AX1295" s="13" t="s">
        <v>76</v>
      </c>
      <c r="AY1295" s="230" t="s">
        <v>201</v>
      </c>
    </row>
    <row r="1296" spans="1:65" s="13" customFormat="1">
      <c r="B1296" s="219"/>
      <c r="C1296" s="220"/>
      <c r="D1296" s="221" t="s">
        <v>209</v>
      </c>
      <c r="E1296" s="222" t="s">
        <v>1</v>
      </c>
      <c r="F1296" s="223" t="s">
        <v>1897</v>
      </c>
      <c r="G1296" s="220"/>
      <c r="H1296" s="224">
        <v>191</v>
      </c>
      <c r="I1296" s="225"/>
      <c r="J1296" s="220"/>
      <c r="K1296" s="220"/>
      <c r="L1296" s="226"/>
      <c r="M1296" s="227"/>
      <c r="N1296" s="228"/>
      <c r="O1296" s="228"/>
      <c r="P1296" s="228"/>
      <c r="Q1296" s="228"/>
      <c r="R1296" s="228"/>
      <c r="S1296" s="228"/>
      <c r="T1296" s="229"/>
      <c r="AT1296" s="230" t="s">
        <v>209</v>
      </c>
      <c r="AU1296" s="230" t="s">
        <v>88</v>
      </c>
      <c r="AV1296" s="13" t="s">
        <v>88</v>
      </c>
      <c r="AW1296" s="13" t="s">
        <v>31</v>
      </c>
      <c r="AX1296" s="13" t="s">
        <v>76</v>
      </c>
      <c r="AY1296" s="230" t="s">
        <v>201</v>
      </c>
    </row>
    <row r="1297" spans="1:65" s="15" customFormat="1">
      <c r="B1297" s="242"/>
      <c r="C1297" s="243"/>
      <c r="D1297" s="221" t="s">
        <v>209</v>
      </c>
      <c r="E1297" s="244" t="s">
        <v>1</v>
      </c>
      <c r="F1297" s="245" t="s">
        <v>1898</v>
      </c>
      <c r="G1297" s="243"/>
      <c r="H1297" s="246">
        <v>354.8</v>
      </c>
      <c r="I1297" s="247"/>
      <c r="J1297" s="243"/>
      <c r="K1297" s="243"/>
      <c r="L1297" s="248"/>
      <c r="M1297" s="249"/>
      <c r="N1297" s="250"/>
      <c r="O1297" s="250"/>
      <c r="P1297" s="250"/>
      <c r="Q1297" s="250"/>
      <c r="R1297" s="250"/>
      <c r="S1297" s="250"/>
      <c r="T1297" s="251"/>
      <c r="AT1297" s="252" t="s">
        <v>209</v>
      </c>
      <c r="AU1297" s="252" t="s">
        <v>88</v>
      </c>
      <c r="AV1297" s="15" t="s">
        <v>219</v>
      </c>
      <c r="AW1297" s="15" t="s">
        <v>31</v>
      </c>
      <c r="AX1297" s="15" t="s">
        <v>76</v>
      </c>
      <c r="AY1297" s="252" t="s">
        <v>201</v>
      </c>
    </row>
    <row r="1298" spans="1:65" s="13" customFormat="1">
      <c r="B1298" s="219"/>
      <c r="C1298" s="220"/>
      <c r="D1298" s="221" t="s">
        <v>209</v>
      </c>
      <c r="E1298" s="222" t="s">
        <v>1</v>
      </c>
      <c r="F1298" s="223" t="s">
        <v>1899</v>
      </c>
      <c r="G1298" s="220"/>
      <c r="H1298" s="224">
        <v>541</v>
      </c>
      <c r="I1298" s="225"/>
      <c r="J1298" s="220"/>
      <c r="K1298" s="220"/>
      <c r="L1298" s="226"/>
      <c r="M1298" s="227"/>
      <c r="N1298" s="228"/>
      <c r="O1298" s="228"/>
      <c r="P1298" s="228"/>
      <c r="Q1298" s="228"/>
      <c r="R1298" s="228"/>
      <c r="S1298" s="228"/>
      <c r="T1298" s="229"/>
      <c r="AT1298" s="230" t="s">
        <v>209</v>
      </c>
      <c r="AU1298" s="230" t="s">
        <v>88</v>
      </c>
      <c r="AV1298" s="13" t="s">
        <v>88</v>
      </c>
      <c r="AW1298" s="13" t="s">
        <v>31</v>
      </c>
      <c r="AX1298" s="13" t="s">
        <v>76</v>
      </c>
      <c r="AY1298" s="230" t="s">
        <v>201</v>
      </c>
    </row>
    <row r="1299" spans="1:65" s="13" customFormat="1" ht="22.5">
      <c r="B1299" s="219"/>
      <c r="C1299" s="220"/>
      <c r="D1299" s="221" t="s">
        <v>209</v>
      </c>
      <c r="E1299" s="222" t="s">
        <v>1</v>
      </c>
      <c r="F1299" s="223" t="s">
        <v>1900</v>
      </c>
      <c r="G1299" s="220"/>
      <c r="H1299" s="224">
        <v>197.4</v>
      </c>
      <c r="I1299" s="225"/>
      <c r="J1299" s="220"/>
      <c r="K1299" s="220"/>
      <c r="L1299" s="226"/>
      <c r="M1299" s="227"/>
      <c r="N1299" s="228"/>
      <c r="O1299" s="228"/>
      <c r="P1299" s="228"/>
      <c r="Q1299" s="228"/>
      <c r="R1299" s="228"/>
      <c r="S1299" s="228"/>
      <c r="T1299" s="229"/>
      <c r="AT1299" s="230" t="s">
        <v>209</v>
      </c>
      <c r="AU1299" s="230" t="s">
        <v>88</v>
      </c>
      <c r="AV1299" s="13" t="s">
        <v>88</v>
      </c>
      <c r="AW1299" s="13" t="s">
        <v>31</v>
      </c>
      <c r="AX1299" s="13" t="s">
        <v>76</v>
      </c>
      <c r="AY1299" s="230" t="s">
        <v>201</v>
      </c>
    </row>
    <row r="1300" spans="1:65" s="13" customFormat="1">
      <c r="B1300" s="219"/>
      <c r="C1300" s="220"/>
      <c r="D1300" s="221" t="s">
        <v>209</v>
      </c>
      <c r="E1300" s="222" t="s">
        <v>1</v>
      </c>
      <c r="F1300" s="223" t="s">
        <v>1901</v>
      </c>
      <c r="G1300" s="220"/>
      <c r="H1300" s="224">
        <v>-35</v>
      </c>
      <c r="I1300" s="225"/>
      <c r="J1300" s="220"/>
      <c r="K1300" s="220"/>
      <c r="L1300" s="226"/>
      <c r="M1300" s="227"/>
      <c r="N1300" s="228"/>
      <c r="O1300" s="228"/>
      <c r="P1300" s="228"/>
      <c r="Q1300" s="228"/>
      <c r="R1300" s="228"/>
      <c r="S1300" s="228"/>
      <c r="T1300" s="229"/>
      <c r="AT1300" s="230" t="s">
        <v>209</v>
      </c>
      <c r="AU1300" s="230" t="s">
        <v>88</v>
      </c>
      <c r="AV1300" s="13" t="s">
        <v>88</v>
      </c>
      <c r="AW1300" s="13" t="s">
        <v>31</v>
      </c>
      <c r="AX1300" s="13" t="s">
        <v>76</v>
      </c>
      <c r="AY1300" s="230" t="s">
        <v>201</v>
      </c>
    </row>
    <row r="1301" spans="1:65" s="15" customFormat="1">
      <c r="B1301" s="242"/>
      <c r="C1301" s="243"/>
      <c r="D1301" s="221" t="s">
        <v>209</v>
      </c>
      <c r="E1301" s="244" t="s">
        <v>1</v>
      </c>
      <c r="F1301" s="245" t="s">
        <v>240</v>
      </c>
      <c r="G1301" s="243"/>
      <c r="H1301" s="246">
        <v>703.4</v>
      </c>
      <c r="I1301" s="247"/>
      <c r="J1301" s="243"/>
      <c r="K1301" s="243"/>
      <c r="L1301" s="248"/>
      <c r="M1301" s="249"/>
      <c r="N1301" s="250"/>
      <c r="O1301" s="250"/>
      <c r="P1301" s="250"/>
      <c r="Q1301" s="250"/>
      <c r="R1301" s="250"/>
      <c r="S1301" s="250"/>
      <c r="T1301" s="251"/>
      <c r="AT1301" s="252" t="s">
        <v>209</v>
      </c>
      <c r="AU1301" s="252" t="s">
        <v>88</v>
      </c>
      <c r="AV1301" s="15" t="s">
        <v>219</v>
      </c>
      <c r="AW1301" s="15" t="s">
        <v>31</v>
      </c>
      <c r="AX1301" s="15" t="s">
        <v>76</v>
      </c>
      <c r="AY1301" s="252" t="s">
        <v>201</v>
      </c>
    </row>
    <row r="1302" spans="1:65" s="14" customFormat="1">
      <c r="B1302" s="231"/>
      <c r="C1302" s="232"/>
      <c r="D1302" s="221" t="s">
        <v>209</v>
      </c>
      <c r="E1302" s="233" t="s">
        <v>1</v>
      </c>
      <c r="F1302" s="234" t="s">
        <v>232</v>
      </c>
      <c r="G1302" s="232"/>
      <c r="H1302" s="235">
        <v>1058.2</v>
      </c>
      <c r="I1302" s="236"/>
      <c r="J1302" s="232"/>
      <c r="K1302" s="232"/>
      <c r="L1302" s="237"/>
      <c r="M1302" s="238"/>
      <c r="N1302" s="239"/>
      <c r="O1302" s="239"/>
      <c r="P1302" s="239"/>
      <c r="Q1302" s="239"/>
      <c r="R1302" s="239"/>
      <c r="S1302" s="239"/>
      <c r="T1302" s="240"/>
      <c r="AT1302" s="241" t="s">
        <v>209</v>
      </c>
      <c r="AU1302" s="241" t="s">
        <v>88</v>
      </c>
      <c r="AV1302" s="14" t="s">
        <v>207</v>
      </c>
      <c r="AW1302" s="14" t="s">
        <v>31</v>
      </c>
      <c r="AX1302" s="14" t="s">
        <v>83</v>
      </c>
      <c r="AY1302" s="241" t="s">
        <v>201</v>
      </c>
    </row>
    <row r="1303" spans="1:65" s="2" customFormat="1" ht="43.5" customHeight="1">
      <c r="A1303" s="35"/>
      <c r="B1303" s="36"/>
      <c r="C1303" s="205" t="s">
        <v>1902</v>
      </c>
      <c r="D1303" s="205" t="s">
        <v>203</v>
      </c>
      <c r="E1303" s="206" t="s">
        <v>1903</v>
      </c>
      <c r="F1303" s="207" t="s">
        <v>1904</v>
      </c>
      <c r="G1303" s="208" t="s">
        <v>276</v>
      </c>
      <c r="H1303" s="209">
        <v>1058.2</v>
      </c>
      <c r="I1303" s="210"/>
      <c r="J1303" s="211">
        <f>ROUND(I1303*H1303,2)</f>
        <v>0</v>
      </c>
      <c r="K1303" s="212"/>
      <c r="L1303" s="40"/>
      <c r="M1303" s="213" t="s">
        <v>1</v>
      </c>
      <c r="N1303" s="214" t="s">
        <v>42</v>
      </c>
      <c r="O1303" s="72"/>
      <c r="P1303" s="215">
        <f>O1303*H1303</f>
        <v>0</v>
      </c>
      <c r="Q1303" s="215">
        <v>6.6E-4</v>
      </c>
      <c r="R1303" s="215">
        <f>Q1303*H1303</f>
        <v>0.69841200000000003</v>
      </c>
      <c r="S1303" s="215">
        <v>0</v>
      </c>
      <c r="T1303" s="216">
        <f>S1303*H1303</f>
        <v>0</v>
      </c>
      <c r="U1303" s="35"/>
      <c r="V1303" s="35"/>
      <c r="W1303" s="35"/>
      <c r="X1303" s="35"/>
      <c r="Y1303" s="35"/>
      <c r="Z1303" s="35"/>
      <c r="AA1303" s="35"/>
      <c r="AB1303" s="35"/>
      <c r="AC1303" s="35"/>
      <c r="AD1303" s="35"/>
      <c r="AE1303" s="35"/>
      <c r="AR1303" s="217" t="s">
        <v>308</v>
      </c>
      <c r="AT1303" s="217" t="s">
        <v>203</v>
      </c>
      <c r="AU1303" s="217" t="s">
        <v>88</v>
      </c>
      <c r="AY1303" s="18" t="s">
        <v>201</v>
      </c>
      <c r="BE1303" s="218">
        <f>IF(N1303="základná",J1303,0)</f>
        <v>0</v>
      </c>
      <c r="BF1303" s="218">
        <f>IF(N1303="znížená",J1303,0)</f>
        <v>0</v>
      </c>
      <c r="BG1303" s="218">
        <f>IF(N1303="zákl. prenesená",J1303,0)</f>
        <v>0</v>
      </c>
      <c r="BH1303" s="218">
        <f>IF(N1303="zníž. prenesená",J1303,0)</f>
        <v>0</v>
      </c>
      <c r="BI1303" s="218">
        <f>IF(N1303="nulová",J1303,0)</f>
        <v>0</v>
      </c>
      <c r="BJ1303" s="18" t="s">
        <v>88</v>
      </c>
      <c r="BK1303" s="218">
        <f>ROUND(I1303*H1303,2)</f>
        <v>0</v>
      </c>
      <c r="BL1303" s="18" t="s">
        <v>308</v>
      </c>
      <c r="BM1303" s="217" t="s">
        <v>1905</v>
      </c>
    </row>
    <row r="1304" spans="1:65" s="2" customFormat="1" ht="6.95" customHeight="1">
      <c r="A1304" s="35"/>
      <c r="B1304" s="55"/>
      <c r="C1304" s="56"/>
      <c r="D1304" s="56"/>
      <c r="E1304" s="56"/>
      <c r="F1304" s="56"/>
      <c r="G1304" s="56"/>
      <c r="H1304" s="56"/>
      <c r="I1304" s="155"/>
      <c r="J1304" s="56"/>
      <c r="K1304" s="56"/>
      <c r="L1304" s="40"/>
      <c r="M1304" s="35"/>
      <c r="O1304" s="35"/>
      <c r="P1304" s="35"/>
      <c r="Q1304" s="35"/>
      <c r="R1304" s="35"/>
      <c r="S1304" s="35"/>
      <c r="T1304" s="35"/>
      <c r="U1304" s="35"/>
      <c r="V1304" s="35"/>
      <c r="W1304" s="35"/>
      <c r="X1304" s="35"/>
      <c r="Y1304" s="35"/>
      <c r="Z1304" s="35"/>
      <c r="AA1304" s="35"/>
      <c r="AB1304" s="35"/>
      <c r="AC1304" s="35"/>
      <c r="AD1304" s="35"/>
      <c r="AE1304" s="35"/>
    </row>
  </sheetData>
  <autoFilter ref="C146:K1303"/>
  <mergeCells count="12">
    <mergeCell ref="E139:H139"/>
    <mergeCell ref="L2:V2"/>
    <mergeCell ref="E85:H85"/>
    <mergeCell ref="E87:H87"/>
    <mergeCell ref="E89:H89"/>
    <mergeCell ref="E135:H135"/>
    <mergeCell ref="E137:H13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51"/>
  <sheetViews>
    <sheetView showGridLines="0" topLeftCell="A120" zoomScale="80" zoomScaleNormal="80" workbookViewId="0">
      <selection activeCell="A148" sqref="A148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12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1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AT2" s="18" t="s">
        <v>142</v>
      </c>
    </row>
    <row r="3" spans="1:46" s="1" customFormat="1" ht="6.95" customHeight="1">
      <c r="B3" s="113"/>
      <c r="C3" s="114"/>
      <c r="D3" s="114"/>
      <c r="E3" s="114"/>
      <c r="F3" s="114"/>
      <c r="G3" s="114"/>
      <c r="H3" s="114"/>
      <c r="I3" s="115"/>
      <c r="J3" s="114"/>
      <c r="K3" s="114"/>
      <c r="L3" s="21"/>
      <c r="AT3" s="18" t="s">
        <v>76</v>
      </c>
    </row>
    <row r="4" spans="1:46" s="1" customFormat="1" ht="24.95" customHeight="1">
      <c r="B4" s="21"/>
      <c r="D4" s="116" t="s">
        <v>149</v>
      </c>
      <c r="I4" s="112"/>
      <c r="L4" s="21"/>
      <c r="M4" s="117" t="s">
        <v>9</v>
      </c>
      <c r="AT4" s="18" t="s">
        <v>4</v>
      </c>
    </row>
    <row r="5" spans="1:46" s="1" customFormat="1" ht="6.95" customHeight="1">
      <c r="B5" s="21"/>
      <c r="I5" s="112"/>
      <c r="L5" s="21"/>
    </row>
    <row r="6" spans="1:46" s="1" customFormat="1" ht="12" customHeight="1">
      <c r="B6" s="21"/>
      <c r="D6" s="118" t="s">
        <v>15</v>
      </c>
      <c r="I6" s="112"/>
      <c r="L6" s="21"/>
    </row>
    <row r="7" spans="1:46" s="1" customFormat="1" ht="23.25" customHeight="1">
      <c r="B7" s="21"/>
      <c r="E7" s="339" t="str">
        <f>'Časť 1'!K6</f>
        <v>Detské jasle Komárno - výstavba zariadenia služieb rodinného a pracovného života</v>
      </c>
      <c r="F7" s="340"/>
      <c r="G7" s="340"/>
      <c r="H7" s="340"/>
      <c r="I7" s="112"/>
      <c r="L7" s="21"/>
    </row>
    <row r="8" spans="1:46" s="1" customFormat="1" ht="12" customHeight="1">
      <c r="B8" s="21"/>
      <c r="D8" s="118" t="s">
        <v>150</v>
      </c>
      <c r="I8" s="112"/>
      <c r="L8" s="21"/>
    </row>
    <row r="9" spans="1:46" s="2" customFormat="1" ht="16.5" customHeight="1">
      <c r="A9" s="35"/>
      <c r="B9" s="40"/>
      <c r="C9" s="35"/>
      <c r="D9" s="35"/>
      <c r="E9" s="339" t="s">
        <v>3718</v>
      </c>
      <c r="F9" s="341"/>
      <c r="G9" s="341"/>
      <c r="H9" s="341"/>
      <c r="I9" s="119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18" t="s">
        <v>152</v>
      </c>
      <c r="E10" s="35"/>
      <c r="F10" s="35"/>
      <c r="G10" s="35"/>
      <c r="H10" s="35"/>
      <c r="I10" s="119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42" t="s">
        <v>3807</v>
      </c>
      <c r="F11" s="341"/>
      <c r="G11" s="341"/>
      <c r="H11" s="341"/>
      <c r="I11" s="119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>
      <c r="A12" s="35"/>
      <c r="B12" s="40"/>
      <c r="C12" s="35"/>
      <c r="D12" s="35"/>
      <c r="E12" s="35"/>
      <c r="F12" s="35"/>
      <c r="G12" s="35"/>
      <c r="H12" s="35"/>
      <c r="I12" s="119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18" t="s">
        <v>17</v>
      </c>
      <c r="E13" s="35"/>
      <c r="F13" s="111" t="s">
        <v>1</v>
      </c>
      <c r="G13" s="35"/>
      <c r="H13" s="35"/>
      <c r="I13" s="120" t="s">
        <v>18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8" t="s">
        <v>19</v>
      </c>
      <c r="E14" s="35"/>
      <c r="F14" s="111" t="s">
        <v>20</v>
      </c>
      <c r="G14" s="35"/>
      <c r="H14" s="35"/>
      <c r="I14" s="120" t="s">
        <v>21</v>
      </c>
      <c r="J14" s="121" t="str">
        <f>'Časť 1'!AN9</f>
        <v>21. 4. 2020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119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18" t="s">
        <v>23</v>
      </c>
      <c r="E16" s="35"/>
      <c r="F16" s="35"/>
      <c r="G16" s="35"/>
      <c r="H16" s="35"/>
      <c r="I16" s="120" t="s">
        <v>24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25</v>
      </c>
      <c r="F17" s="35"/>
      <c r="G17" s="35"/>
      <c r="H17" s="35"/>
      <c r="I17" s="120" t="s">
        <v>26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119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18" t="s">
        <v>27</v>
      </c>
      <c r="E19" s="35"/>
      <c r="F19" s="35"/>
      <c r="G19" s="35"/>
      <c r="H19" s="35"/>
      <c r="I19" s="120" t="s">
        <v>24</v>
      </c>
      <c r="J19" s="31" t="str">
        <f>'Časť 1'!AN14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43" t="str">
        <f>'Časť 1'!E15</f>
        <v>Vyplň údaj</v>
      </c>
      <c r="F20" s="344"/>
      <c r="G20" s="344"/>
      <c r="H20" s="344"/>
      <c r="I20" s="120" t="s">
        <v>26</v>
      </c>
      <c r="J20" s="31" t="str">
        <f>'Časť 1'!AN15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119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18" t="s">
        <v>29</v>
      </c>
      <c r="E22" s="35"/>
      <c r="F22" s="35"/>
      <c r="G22" s="35"/>
      <c r="H22" s="35"/>
      <c r="I22" s="120" t="s">
        <v>24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30</v>
      </c>
      <c r="F23" s="35"/>
      <c r="G23" s="35"/>
      <c r="H23" s="35"/>
      <c r="I23" s="120" t="s">
        <v>26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119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18" t="s">
        <v>32</v>
      </c>
      <c r="E25" s="35"/>
      <c r="F25" s="35"/>
      <c r="G25" s="35"/>
      <c r="H25" s="35"/>
      <c r="I25" s="120" t="s">
        <v>24</v>
      </c>
      <c r="J25" s="111" t="str">
        <f>IF('Časť 1'!AN20="","",'Časť 1'!AN20)</f>
        <v/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tr">
        <f>IF('Časť 1'!E21="","",'Časť 1'!E21)</f>
        <v xml:space="preserve"> </v>
      </c>
      <c r="F26" s="35"/>
      <c r="G26" s="35"/>
      <c r="H26" s="35"/>
      <c r="I26" s="120" t="s">
        <v>26</v>
      </c>
      <c r="J26" s="111" t="str">
        <f>IF('Časť 1'!AN21="","",'Časť 1'!AN21)</f>
        <v/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119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18" t="s">
        <v>34</v>
      </c>
      <c r="E28" s="35"/>
      <c r="F28" s="35"/>
      <c r="G28" s="35"/>
      <c r="H28" s="35"/>
      <c r="I28" s="119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23.25" customHeight="1">
      <c r="A29" s="122"/>
      <c r="B29" s="123"/>
      <c r="C29" s="122"/>
      <c r="D29" s="122"/>
      <c r="E29" s="345" t="s">
        <v>154</v>
      </c>
      <c r="F29" s="345"/>
      <c r="G29" s="345"/>
      <c r="H29" s="345"/>
      <c r="I29" s="124"/>
      <c r="J29" s="122"/>
      <c r="K29" s="122"/>
      <c r="L29" s="125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119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6"/>
      <c r="E31" s="126"/>
      <c r="F31" s="126"/>
      <c r="G31" s="126"/>
      <c r="H31" s="126"/>
      <c r="I31" s="127"/>
      <c r="J31" s="126"/>
      <c r="K31" s="126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8" t="s">
        <v>36</v>
      </c>
      <c r="E32" s="35"/>
      <c r="F32" s="35"/>
      <c r="G32" s="35"/>
      <c r="H32" s="35"/>
      <c r="I32" s="119"/>
      <c r="J32" s="129">
        <f>ROUND(J124,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6"/>
      <c r="E33" s="126"/>
      <c r="F33" s="126"/>
      <c r="G33" s="126"/>
      <c r="H33" s="126"/>
      <c r="I33" s="127"/>
      <c r="J33" s="126"/>
      <c r="K33" s="126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30" t="s">
        <v>38</v>
      </c>
      <c r="G34" s="35"/>
      <c r="H34" s="35"/>
      <c r="I34" s="131" t="s">
        <v>37</v>
      </c>
      <c r="J34" s="130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32" t="s">
        <v>40</v>
      </c>
      <c r="E35" s="118" t="s">
        <v>41</v>
      </c>
      <c r="F35" s="133">
        <f>ROUND((SUM(BE124:BE150)),  2)</f>
        <v>0</v>
      </c>
      <c r="G35" s="35"/>
      <c r="H35" s="35"/>
      <c r="I35" s="134">
        <v>0.2</v>
      </c>
      <c r="J35" s="133">
        <f>ROUND(((SUM(BE124:BE150))*I35),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18" t="s">
        <v>42</v>
      </c>
      <c r="F36" s="133">
        <f>ROUND((SUM(BF124:BF150)),  2)</f>
        <v>0</v>
      </c>
      <c r="G36" s="35"/>
      <c r="H36" s="35"/>
      <c r="I36" s="134">
        <v>0.2</v>
      </c>
      <c r="J36" s="133">
        <f>ROUND(((SUM(BF124:BF150))*I36),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8" t="s">
        <v>43</v>
      </c>
      <c r="F37" s="133">
        <f>ROUND((SUM(BG124:BG150)),  2)</f>
        <v>0</v>
      </c>
      <c r="G37" s="35"/>
      <c r="H37" s="35"/>
      <c r="I37" s="134">
        <v>0.2</v>
      </c>
      <c r="J37" s="133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18" t="s">
        <v>44</v>
      </c>
      <c r="F38" s="133">
        <f>ROUND((SUM(BH124:BH150)),  2)</f>
        <v>0</v>
      </c>
      <c r="G38" s="35"/>
      <c r="H38" s="35"/>
      <c r="I38" s="134">
        <v>0.2</v>
      </c>
      <c r="J38" s="133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18" t="s">
        <v>45</v>
      </c>
      <c r="F39" s="133">
        <f>ROUND((SUM(BI124:BI150)),  2)</f>
        <v>0</v>
      </c>
      <c r="G39" s="35"/>
      <c r="H39" s="35"/>
      <c r="I39" s="134">
        <v>0</v>
      </c>
      <c r="J39" s="133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119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5"/>
      <c r="D41" s="136" t="s">
        <v>46</v>
      </c>
      <c r="E41" s="137"/>
      <c r="F41" s="137"/>
      <c r="G41" s="138" t="s">
        <v>47</v>
      </c>
      <c r="H41" s="139" t="s">
        <v>48</v>
      </c>
      <c r="I41" s="140"/>
      <c r="J41" s="141">
        <f>SUM(J32:J39)</f>
        <v>0</v>
      </c>
      <c r="K41" s="142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119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I43" s="112"/>
      <c r="L43" s="21"/>
    </row>
    <row r="44" spans="1:31" s="1" customFormat="1" ht="14.45" customHeight="1">
      <c r="B44" s="21"/>
      <c r="I44" s="112"/>
      <c r="L44" s="21"/>
    </row>
    <row r="45" spans="1:31" s="1" customFormat="1" ht="14.45" customHeight="1">
      <c r="B45" s="21"/>
      <c r="I45" s="112"/>
      <c r="L45" s="21"/>
    </row>
    <row r="46" spans="1:31" s="1" customFormat="1" ht="14.45" customHeight="1">
      <c r="B46" s="21"/>
      <c r="I46" s="112"/>
      <c r="L46" s="21"/>
    </row>
    <row r="47" spans="1:31" s="1" customFormat="1" ht="14.45" customHeight="1">
      <c r="B47" s="21"/>
      <c r="I47" s="112"/>
      <c r="L47" s="21"/>
    </row>
    <row r="48" spans="1:31" s="1" customFormat="1" ht="14.45" customHeight="1">
      <c r="B48" s="21"/>
      <c r="I48" s="112"/>
      <c r="L48" s="21"/>
    </row>
    <row r="49" spans="1:31" s="1" customFormat="1" ht="14.45" customHeight="1">
      <c r="B49" s="21"/>
      <c r="I49" s="112"/>
      <c r="L49" s="21"/>
    </row>
    <row r="50" spans="1:31" s="2" customFormat="1" ht="14.45" customHeight="1">
      <c r="B50" s="52"/>
      <c r="D50" s="143" t="s">
        <v>49</v>
      </c>
      <c r="E50" s="144"/>
      <c r="F50" s="144"/>
      <c r="G50" s="143" t="s">
        <v>50</v>
      </c>
      <c r="H50" s="144"/>
      <c r="I50" s="145"/>
      <c r="J50" s="144"/>
      <c r="K50" s="144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6" t="s">
        <v>51</v>
      </c>
      <c r="E61" s="147"/>
      <c r="F61" s="148" t="s">
        <v>52</v>
      </c>
      <c r="G61" s="146" t="s">
        <v>51</v>
      </c>
      <c r="H61" s="147"/>
      <c r="I61" s="149"/>
      <c r="J61" s="150" t="s">
        <v>52</v>
      </c>
      <c r="K61" s="147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43" t="s">
        <v>53</v>
      </c>
      <c r="E65" s="151"/>
      <c r="F65" s="151"/>
      <c r="G65" s="143" t="s">
        <v>54</v>
      </c>
      <c r="H65" s="151"/>
      <c r="I65" s="152"/>
      <c r="J65" s="151"/>
      <c r="K65" s="151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6" t="s">
        <v>51</v>
      </c>
      <c r="E76" s="147"/>
      <c r="F76" s="148" t="s">
        <v>52</v>
      </c>
      <c r="G76" s="146" t="s">
        <v>51</v>
      </c>
      <c r="H76" s="147"/>
      <c r="I76" s="149"/>
      <c r="J76" s="150" t="s">
        <v>52</v>
      </c>
      <c r="K76" s="147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53"/>
      <c r="C77" s="154"/>
      <c r="D77" s="154"/>
      <c r="E77" s="154"/>
      <c r="F77" s="154"/>
      <c r="G77" s="154"/>
      <c r="H77" s="154"/>
      <c r="I77" s="155"/>
      <c r="J77" s="154"/>
      <c r="K77" s="154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56"/>
      <c r="C81" s="157"/>
      <c r="D81" s="157"/>
      <c r="E81" s="157"/>
      <c r="F81" s="157"/>
      <c r="G81" s="157"/>
      <c r="H81" s="157"/>
      <c r="I81" s="158"/>
      <c r="J81" s="157"/>
      <c r="K81" s="157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155</v>
      </c>
      <c r="D82" s="37"/>
      <c r="E82" s="37"/>
      <c r="F82" s="37"/>
      <c r="G82" s="37"/>
      <c r="H82" s="37"/>
      <c r="I82" s="119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119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119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23.25" customHeight="1">
      <c r="A85" s="35"/>
      <c r="B85" s="36"/>
      <c r="C85" s="37"/>
      <c r="D85" s="37"/>
      <c r="E85" s="337" t="str">
        <f>E7</f>
        <v>Detské jasle Komárno - výstavba zariadenia služieb rodinného a pracovného života</v>
      </c>
      <c r="F85" s="338"/>
      <c r="G85" s="338"/>
      <c r="H85" s="338"/>
      <c r="I85" s="119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150</v>
      </c>
      <c r="D86" s="23"/>
      <c r="E86" s="23"/>
      <c r="F86" s="23"/>
      <c r="G86" s="23"/>
      <c r="H86" s="23"/>
      <c r="I86" s="112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37" t="s">
        <v>3718</v>
      </c>
      <c r="F87" s="336"/>
      <c r="G87" s="336"/>
      <c r="H87" s="336"/>
      <c r="I87" s="119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152</v>
      </c>
      <c r="D88" s="37"/>
      <c r="E88" s="37"/>
      <c r="F88" s="37"/>
      <c r="G88" s="37"/>
      <c r="H88" s="37"/>
      <c r="I88" s="119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305" t="str">
        <f>E11</f>
        <v>02 - SO-06.2  Plot bočný a zadný</v>
      </c>
      <c r="F89" s="336"/>
      <c r="G89" s="336"/>
      <c r="H89" s="336"/>
      <c r="I89" s="119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119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19</v>
      </c>
      <c r="D91" s="37"/>
      <c r="E91" s="37"/>
      <c r="F91" s="28" t="str">
        <f>F14</f>
        <v>Komárno, Ul. gen. Klapku, p. č. 7046/4, 7051/393</v>
      </c>
      <c r="G91" s="37"/>
      <c r="H91" s="37"/>
      <c r="I91" s="120" t="s">
        <v>21</v>
      </c>
      <c r="J91" s="67" t="str">
        <f>IF(J14="","",J14)</f>
        <v>21. 4. 2020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119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23</v>
      </c>
      <c r="D93" s="37"/>
      <c r="E93" s="37"/>
      <c r="F93" s="28" t="str">
        <f>E17</f>
        <v>Amante n. o., Marcelová</v>
      </c>
      <c r="G93" s="37"/>
      <c r="H93" s="37"/>
      <c r="I93" s="120" t="s">
        <v>29</v>
      </c>
      <c r="J93" s="33" t="str">
        <f>E23</f>
        <v>Ing. Olivér Csémy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27</v>
      </c>
      <c r="D94" s="37"/>
      <c r="E94" s="37"/>
      <c r="F94" s="28" t="str">
        <f>IF(E20="","",E20)</f>
        <v>Vyplň údaj</v>
      </c>
      <c r="G94" s="37"/>
      <c r="H94" s="37"/>
      <c r="I94" s="120" t="s">
        <v>32</v>
      </c>
      <c r="J94" s="33" t="str">
        <f>E26</f>
        <v xml:space="preserve"> 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119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9" t="s">
        <v>156</v>
      </c>
      <c r="D96" s="160"/>
      <c r="E96" s="160"/>
      <c r="F96" s="160"/>
      <c r="G96" s="160"/>
      <c r="H96" s="160"/>
      <c r="I96" s="161"/>
      <c r="J96" s="162" t="s">
        <v>157</v>
      </c>
      <c r="K96" s="160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119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63" t="s">
        <v>158</v>
      </c>
      <c r="D98" s="37"/>
      <c r="E98" s="37"/>
      <c r="F98" s="37"/>
      <c r="G98" s="37"/>
      <c r="H98" s="37"/>
      <c r="I98" s="119"/>
      <c r="J98" s="85">
        <f>J124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159</v>
      </c>
    </row>
    <row r="99" spans="1:47" s="9" customFormat="1" ht="24.95" customHeight="1">
      <c r="B99" s="164"/>
      <c r="C99" s="165"/>
      <c r="D99" s="166" t="s">
        <v>160</v>
      </c>
      <c r="E99" s="167"/>
      <c r="F99" s="167"/>
      <c r="G99" s="167"/>
      <c r="H99" s="167"/>
      <c r="I99" s="168"/>
      <c r="J99" s="169">
        <f>J125</f>
        <v>0</v>
      </c>
      <c r="K99" s="165"/>
      <c r="L99" s="170"/>
    </row>
    <row r="100" spans="1:47" s="10" customFormat="1" ht="19.899999999999999" customHeight="1">
      <c r="B100" s="171"/>
      <c r="C100" s="105"/>
      <c r="D100" s="172" t="s">
        <v>161</v>
      </c>
      <c r="E100" s="173"/>
      <c r="F100" s="173"/>
      <c r="G100" s="173"/>
      <c r="H100" s="173"/>
      <c r="I100" s="174"/>
      <c r="J100" s="175">
        <f>J126</f>
        <v>0</v>
      </c>
      <c r="K100" s="105"/>
      <c r="L100" s="176"/>
    </row>
    <row r="101" spans="1:47" s="10" customFormat="1" ht="19.899999999999999" customHeight="1">
      <c r="B101" s="171"/>
      <c r="C101" s="105"/>
      <c r="D101" s="172" t="s">
        <v>163</v>
      </c>
      <c r="E101" s="173"/>
      <c r="F101" s="173"/>
      <c r="G101" s="173"/>
      <c r="H101" s="173"/>
      <c r="I101" s="174"/>
      <c r="J101" s="175">
        <f>J134</f>
        <v>0</v>
      </c>
      <c r="K101" s="105"/>
      <c r="L101" s="176"/>
    </row>
    <row r="102" spans="1:47" s="10" customFormat="1" ht="19.899999999999999" customHeight="1">
      <c r="B102" s="171"/>
      <c r="C102" s="105"/>
      <c r="D102" s="172" t="s">
        <v>168</v>
      </c>
      <c r="E102" s="173"/>
      <c r="F102" s="173"/>
      <c r="G102" s="173"/>
      <c r="H102" s="173"/>
      <c r="I102" s="174"/>
      <c r="J102" s="175">
        <f>J149</f>
        <v>0</v>
      </c>
      <c r="K102" s="105"/>
      <c r="L102" s="176"/>
    </row>
    <row r="103" spans="1:47" s="2" customFormat="1" ht="21.75" customHeight="1">
      <c r="A103" s="35"/>
      <c r="B103" s="36"/>
      <c r="C103" s="37"/>
      <c r="D103" s="37"/>
      <c r="E103" s="37"/>
      <c r="F103" s="37"/>
      <c r="G103" s="37"/>
      <c r="H103" s="37"/>
      <c r="I103" s="119"/>
      <c r="J103" s="37"/>
      <c r="K103" s="37"/>
      <c r="L103" s="52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pans="1:47" s="2" customFormat="1" ht="6.95" customHeight="1">
      <c r="A104" s="35"/>
      <c r="B104" s="55"/>
      <c r="C104" s="56"/>
      <c r="D104" s="56"/>
      <c r="E104" s="56"/>
      <c r="F104" s="56"/>
      <c r="G104" s="56"/>
      <c r="H104" s="56"/>
      <c r="I104" s="155"/>
      <c r="J104" s="56"/>
      <c r="K104" s="56"/>
      <c r="L104" s="52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pans="1:47" s="2" customFormat="1" ht="6.95" customHeight="1">
      <c r="A108" s="35"/>
      <c r="B108" s="57"/>
      <c r="C108" s="58"/>
      <c r="D108" s="58"/>
      <c r="E108" s="58"/>
      <c r="F108" s="58"/>
      <c r="G108" s="58"/>
      <c r="H108" s="58"/>
      <c r="I108" s="158"/>
      <c r="J108" s="58"/>
      <c r="K108" s="58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47" s="2" customFormat="1" ht="24.95" customHeight="1">
      <c r="A109" s="35"/>
      <c r="B109" s="36"/>
      <c r="C109" s="24" t="s">
        <v>188</v>
      </c>
      <c r="D109" s="37"/>
      <c r="E109" s="37"/>
      <c r="F109" s="37"/>
      <c r="G109" s="37"/>
      <c r="H109" s="37"/>
      <c r="I109" s="119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6.95" customHeight="1">
      <c r="A110" s="35"/>
      <c r="B110" s="36"/>
      <c r="C110" s="37"/>
      <c r="D110" s="37"/>
      <c r="E110" s="37"/>
      <c r="F110" s="37"/>
      <c r="G110" s="37"/>
      <c r="H110" s="37"/>
      <c r="I110" s="119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47" s="2" customFormat="1" ht="12" customHeight="1">
      <c r="A111" s="35"/>
      <c r="B111" s="36"/>
      <c r="C111" s="30" t="s">
        <v>15</v>
      </c>
      <c r="D111" s="37"/>
      <c r="E111" s="37"/>
      <c r="F111" s="37"/>
      <c r="G111" s="37"/>
      <c r="H111" s="37"/>
      <c r="I111" s="119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2" customFormat="1" ht="23.25" customHeight="1">
      <c r="A112" s="35"/>
      <c r="B112" s="36"/>
      <c r="C112" s="37"/>
      <c r="D112" s="37"/>
      <c r="E112" s="337" t="str">
        <f>E7</f>
        <v>Detské jasle Komárno - výstavba zariadenia služieb rodinného a pracovného života</v>
      </c>
      <c r="F112" s="338"/>
      <c r="G112" s="338"/>
      <c r="H112" s="338"/>
      <c r="I112" s="119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1" customFormat="1" ht="12" customHeight="1">
      <c r="B113" s="22"/>
      <c r="C113" s="30" t="s">
        <v>150</v>
      </c>
      <c r="D113" s="23"/>
      <c r="E113" s="23"/>
      <c r="F113" s="23"/>
      <c r="G113" s="23"/>
      <c r="H113" s="23"/>
      <c r="I113" s="112"/>
      <c r="J113" s="23"/>
      <c r="K113" s="23"/>
      <c r="L113" s="21"/>
    </row>
    <row r="114" spans="1:65" s="2" customFormat="1" ht="16.5" customHeight="1">
      <c r="A114" s="35"/>
      <c r="B114" s="36"/>
      <c r="C114" s="37"/>
      <c r="D114" s="37"/>
      <c r="E114" s="337" t="s">
        <v>3718</v>
      </c>
      <c r="F114" s="336"/>
      <c r="G114" s="336"/>
      <c r="H114" s="336"/>
      <c r="I114" s="119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2" customHeight="1">
      <c r="A115" s="35"/>
      <c r="B115" s="36"/>
      <c r="C115" s="30" t="s">
        <v>152</v>
      </c>
      <c r="D115" s="37"/>
      <c r="E115" s="37"/>
      <c r="F115" s="37"/>
      <c r="G115" s="37"/>
      <c r="H115" s="37"/>
      <c r="I115" s="119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6.5" customHeight="1">
      <c r="A116" s="35"/>
      <c r="B116" s="36"/>
      <c r="C116" s="37"/>
      <c r="D116" s="37"/>
      <c r="E116" s="305" t="str">
        <f>E11</f>
        <v>02 - SO-06.2  Plot bočný a zadný</v>
      </c>
      <c r="F116" s="336"/>
      <c r="G116" s="336"/>
      <c r="H116" s="336"/>
      <c r="I116" s="119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5" customHeight="1">
      <c r="A117" s="35"/>
      <c r="B117" s="36"/>
      <c r="C117" s="37"/>
      <c r="D117" s="37"/>
      <c r="E117" s="37"/>
      <c r="F117" s="37"/>
      <c r="G117" s="37"/>
      <c r="H117" s="37"/>
      <c r="I117" s="119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2" customHeight="1">
      <c r="A118" s="35"/>
      <c r="B118" s="36"/>
      <c r="C118" s="30" t="s">
        <v>19</v>
      </c>
      <c r="D118" s="37"/>
      <c r="E118" s="37"/>
      <c r="F118" s="28" t="str">
        <f>F14</f>
        <v>Komárno, Ul. gen. Klapku, p. č. 7046/4, 7051/393</v>
      </c>
      <c r="G118" s="37"/>
      <c r="H118" s="37"/>
      <c r="I118" s="120" t="s">
        <v>21</v>
      </c>
      <c r="J118" s="67" t="str">
        <f>IF(J14="","",J14)</f>
        <v>21. 4. 2020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6.95" customHeight="1">
      <c r="A119" s="35"/>
      <c r="B119" s="36"/>
      <c r="C119" s="37"/>
      <c r="D119" s="37"/>
      <c r="E119" s="37"/>
      <c r="F119" s="37"/>
      <c r="G119" s="37"/>
      <c r="H119" s="37"/>
      <c r="I119" s="119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5.2" customHeight="1">
      <c r="A120" s="35"/>
      <c r="B120" s="36"/>
      <c r="C120" s="30" t="s">
        <v>23</v>
      </c>
      <c r="D120" s="37"/>
      <c r="E120" s="37"/>
      <c r="F120" s="28" t="str">
        <f>E17</f>
        <v>Amante n. o., Marcelová</v>
      </c>
      <c r="G120" s="37"/>
      <c r="H120" s="37"/>
      <c r="I120" s="120" t="s">
        <v>29</v>
      </c>
      <c r="J120" s="33" t="str">
        <f>E23</f>
        <v>Ing. Olivér Csémy</v>
      </c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5.2" customHeight="1">
      <c r="A121" s="35"/>
      <c r="B121" s="36"/>
      <c r="C121" s="30" t="s">
        <v>27</v>
      </c>
      <c r="D121" s="37"/>
      <c r="E121" s="37"/>
      <c r="F121" s="28" t="str">
        <f>IF(E20="","",E20)</f>
        <v>Vyplň údaj</v>
      </c>
      <c r="G121" s="37"/>
      <c r="H121" s="37"/>
      <c r="I121" s="120" t="s">
        <v>32</v>
      </c>
      <c r="J121" s="33" t="str">
        <f>E26</f>
        <v xml:space="preserve"> </v>
      </c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2" customFormat="1" ht="10.35" customHeight="1">
      <c r="A122" s="35"/>
      <c r="B122" s="36"/>
      <c r="C122" s="37"/>
      <c r="D122" s="37"/>
      <c r="E122" s="37"/>
      <c r="F122" s="37"/>
      <c r="G122" s="37"/>
      <c r="H122" s="37"/>
      <c r="I122" s="119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5" s="11" customFormat="1" ht="41.25" customHeight="1">
      <c r="A123" s="177"/>
      <c r="B123" s="178"/>
      <c r="C123" s="179" t="s">
        <v>189</v>
      </c>
      <c r="D123" s="180" t="s">
        <v>61</v>
      </c>
      <c r="E123" s="180" t="s">
        <v>57</v>
      </c>
      <c r="F123" s="180" t="s">
        <v>58</v>
      </c>
      <c r="G123" s="180" t="s">
        <v>190</v>
      </c>
      <c r="H123" s="180" t="s">
        <v>191</v>
      </c>
      <c r="I123" s="181" t="s">
        <v>3986</v>
      </c>
      <c r="J123" s="182" t="s">
        <v>3987</v>
      </c>
      <c r="K123" s="183" t="s">
        <v>192</v>
      </c>
      <c r="L123" s="286" t="s">
        <v>3988</v>
      </c>
      <c r="M123" s="76" t="s">
        <v>1</v>
      </c>
      <c r="N123" s="77" t="s">
        <v>40</v>
      </c>
      <c r="O123" s="77" t="s">
        <v>193</v>
      </c>
      <c r="P123" s="77" t="s">
        <v>194</v>
      </c>
      <c r="Q123" s="77" t="s">
        <v>195</v>
      </c>
      <c r="R123" s="77" t="s">
        <v>196</v>
      </c>
      <c r="S123" s="77" t="s">
        <v>197</v>
      </c>
      <c r="T123" s="78" t="s">
        <v>198</v>
      </c>
      <c r="U123" s="177"/>
      <c r="V123" s="177"/>
      <c r="W123" s="177"/>
      <c r="X123" s="177"/>
      <c r="Y123" s="177"/>
      <c r="Z123" s="177"/>
      <c r="AA123" s="177"/>
      <c r="AB123" s="177"/>
      <c r="AC123" s="177"/>
      <c r="AD123" s="177"/>
      <c r="AE123" s="177"/>
    </row>
    <row r="124" spans="1:65" s="2" customFormat="1" ht="22.9" customHeight="1">
      <c r="A124" s="35"/>
      <c r="B124" s="36"/>
      <c r="C124" s="83" t="s">
        <v>158</v>
      </c>
      <c r="D124" s="37"/>
      <c r="E124" s="37"/>
      <c r="F124" s="37"/>
      <c r="G124" s="37"/>
      <c r="H124" s="37"/>
      <c r="I124" s="119"/>
      <c r="J124" s="184">
        <f>BK124</f>
        <v>0</v>
      </c>
      <c r="K124" s="37"/>
      <c r="L124" s="40"/>
      <c r="M124" s="79"/>
      <c r="N124" s="185"/>
      <c r="O124" s="80"/>
      <c r="P124" s="186">
        <f>P125</f>
        <v>0</v>
      </c>
      <c r="Q124" s="80"/>
      <c r="R124" s="186">
        <f>R125</f>
        <v>20.979599999999998</v>
      </c>
      <c r="S124" s="80"/>
      <c r="T124" s="187">
        <f>T125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8" t="s">
        <v>75</v>
      </c>
      <c r="AU124" s="18" t="s">
        <v>159</v>
      </c>
      <c r="BK124" s="188">
        <f>BK125</f>
        <v>0</v>
      </c>
    </row>
    <row r="125" spans="1:65" s="12" customFormat="1" ht="25.9" customHeight="1">
      <c r="B125" s="189"/>
      <c r="C125" s="190"/>
      <c r="D125" s="191" t="s">
        <v>75</v>
      </c>
      <c r="E125" s="192" t="s">
        <v>199</v>
      </c>
      <c r="F125" s="192" t="s">
        <v>200</v>
      </c>
      <c r="G125" s="190"/>
      <c r="H125" s="190"/>
      <c r="I125" s="193"/>
      <c r="J125" s="194">
        <f>BK125</f>
        <v>0</v>
      </c>
      <c r="K125" s="190"/>
      <c r="L125" s="195"/>
      <c r="M125" s="196"/>
      <c r="N125" s="197"/>
      <c r="O125" s="197"/>
      <c r="P125" s="198">
        <f>P126+P134+P149</f>
        <v>0</v>
      </c>
      <c r="Q125" s="197"/>
      <c r="R125" s="198">
        <f>R126+R134+R149</f>
        <v>20.979599999999998</v>
      </c>
      <c r="S125" s="197"/>
      <c r="T125" s="199">
        <f>T126+T134+T149</f>
        <v>0</v>
      </c>
      <c r="AR125" s="200" t="s">
        <v>83</v>
      </c>
      <c r="AT125" s="201" t="s">
        <v>75</v>
      </c>
      <c r="AU125" s="201" t="s">
        <v>76</v>
      </c>
      <c r="AY125" s="200" t="s">
        <v>201</v>
      </c>
      <c r="BK125" s="202">
        <f>BK126+BK134+BK149</f>
        <v>0</v>
      </c>
    </row>
    <row r="126" spans="1:65" s="12" customFormat="1" ht="22.9" customHeight="1">
      <c r="B126" s="189"/>
      <c r="C126" s="190"/>
      <c r="D126" s="191" t="s">
        <v>75</v>
      </c>
      <c r="E126" s="203" t="s">
        <v>83</v>
      </c>
      <c r="F126" s="203" t="s">
        <v>202</v>
      </c>
      <c r="G126" s="190"/>
      <c r="H126" s="190"/>
      <c r="I126" s="193"/>
      <c r="J126" s="204">
        <f>BK126</f>
        <v>0</v>
      </c>
      <c r="K126" s="190"/>
      <c r="L126" s="195"/>
      <c r="M126" s="196"/>
      <c r="N126" s="197"/>
      <c r="O126" s="197"/>
      <c r="P126" s="198">
        <f>SUM(P127:P133)</f>
        <v>0</v>
      </c>
      <c r="Q126" s="197"/>
      <c r="R126" s="198">
        <f>SUM(R127:R133)</f>
        <v>0</v>
      </c>
      <c r="S126" s="197"/>
      <c r="T126" s="199">
        <f>SUM(T127:T133)</f>
        <v>0</v>
      </c>
      <c r="AR126" s="200" t="s">
        <v>83</v>
      </c>
      <c r="AT126" s="201" t="s">
        <v>75</v>
      </c>
      <c r="AU126" s="201" t="s">
        <v>83</v>
      </c>
      <c r="AY126" s="200" t="s">
        <v>201</v>
      </c>
      <c r="BK126" s="202">
        <f>SUM(BK127:BK133)</f>
        <v>0</v>
      </c>
    </row>
    <row r="127" spans="1:65" s="2" customFormat="1" ht="21.75" customHeight="1">
      <c r="A127" s="35"/>
      <c r="B127" s="36"/>
      <c r="C127" s="205" t="s">
        <v>83</v>
      </c>
      <c r="D127" s="205" t="s">
        <v>203</v>
      </c>
      <c r="E127" s="206" t="s">
        <v>223</v>
      </c>
      <c r="F127" s="207" t="s">
        <v>224</v>
      </c>
      <c r="G127" s="208" t="s">
        <v>206</v>
      </c>
      <c r="H127" s="209">
        <v>4.2</v>
      </c>
      <c r="I127" s="210"/>
      <c r="J127" s="211">
        <f>ROUND(I127*H127,2)</f>
        <v>0</v>
      </c>
      <c r="K127" s="212"/>
      <c r="L127" s="40"/>
      <c r="M127" s="213" t="s">
        <v>1</v>
      </c>
      <c r="N127" s="214" t="s">
        <v>42</v>
      </c>
      <c r="O127" s="72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17" t="s">
        <v>207</v>
      </c>
      <c r="AT127" s="217" t="s">
        <v>203</v>
      </c>
      <c r="AU127" s="217" t="s">
        <v>88</v>
      </c>
      <c r="AY127" s="18" t="s">
        <v>201</v>
      </c>
      <c r="BE127" s="218">
        <f>IF(N127="základná",J127,0)</f>
        <v>0</v>
      </c>
      <c r="BF127" s="218">
        <f>IF(N127="znížená",J127,0)</f>
        <v>0</v>
      </c>
      <c r="BG127" s="218">
        <f>IF(N127="zákl. prenesená",J127,0)</f>
        <v>0</v>
      </c>
      <c r="BH127" s="218">
        <f>IF(N127="zníž. prenesená",J127,0)</f>
        <v>0</v>
      </c>
      <c r="BI127" s="218">
        <f>IF(N127="nulová",J127,0)</f>
        <v>0</v>
      </c>
      <c r="BJ127" s="18" t="s">
        <v>88</v>
      </c>
      <c r="BK127" s="218">
        <f>ROUND(I127*H127,2)</f>
        <v>0</v>
      </c>
      <c r="BL127" s="18" t="s">
        <v>207</v>
      </c>
      <c r="BM127" s="217" t="s">
        <v>3808</v>
      </c>
    </row>
    <row r="128" spans="1:65" s="13" customFormat="1">
      <c r="B128" s="219"/>
      <c r="C128" s="220"/>
      <c r="D128" s="221" t="s">
        <v>209</v>
      </c>
      <c r="E128" s="222" t="s">
        <v>1</v>
      </c>
      <c r="F128" s="223" t="s">
        <v>3809</v>
      </c>
      <c r="G128" s="220"/>
      <c r="H128" s="224">
        <v>4.2</v>
      </c>
      <c r="I128" s="225"/>
      <c r="J128" s="220"/>
      <c r="K128" s="220"/>
      <c r="L128" s="226"/>
      <c r="M128" s="227"/>
      <c r="N128" s="228"/>
      <c r="O128" s="228"/>
      <c r="P128" s="228"/>
      <c r="Q128" s="228"/>
      <c r="R128" s="228"/>
      <c r="S128" s="228"/>
      <c r="T128" s="229"/>
      <c r="AT128" s="230" t="s">
        <v>209</v>
      </c>
      <c r="AU128" s="230" t="s">
        <v>88</v>
      </c>
      <c r="AV128" s="13" t="s">
        <v>88</v>
      </c>
      <c r="AW128" s="13" t="s">
        <v>31</v>
      </c>
      <c r="AX128" s="13" t="s">
        <v>83</v>
      </c>
      <c r="AY128" s="230" t="s">
        <v>201</v>
      </c>
    </row>
    <row r="129" spans="1:65" s="2" customFormat="1" ht="21.75" customHeight="1">
      <c r="A129" s="35"/>
      <c r="B129" s="36"/>
      <c r="C129" s="205" t="s">
        <v>88</v>
      </c>
      <c r="D129" s="205" t="s">
        <v>203</v>
      </c>
      <c r="E129" s="206" t="s">
        <v>247</v>
      </c>
      <c r="F129" s="207" t="s">
        <v>248</v>
      </c>
      <c r="G129" s="208" t="s">
        <v>206</v>
      </c>
      <c r="H129" s="209">
        <v>4.2</v>
      </c>
      <c r="I129" s="210"/>
      <c r="J129" s="211">
        <f>ROUND(I129*H129,2)</f>
        <v>0</v>
      </c>
      <c r="K129" s="212"/>
      <c r="L129" s="40"/>
      <c r="M129" s="213" t="s">
        <v>1</v>
      </c>
      <c r="N129" s="214" t="s">
        <v>42</v>
      </c>
      <c r="O129" s="72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17" t="s">
        <v>207</v>
      </c>
      <c r="AT129" s="217" t="s">
        <v>203</v>
      </c>
      <c r="AU129" s="217" t="s">
        <v>88</v>
      </c>
      <c r="AY129" s="18" t="s">
        <v>201</v>
      </c>
      <c r="BE129" s="218">
        <f>IF(N129="základná",J129,0)</f>
        <v>0</v>
      </c>
      <c r="BF129" s="218">
        <f>IF(N129="znížená",J129,0)</f>
        <v>0</v>
      </c>
      <c r="BG129" s="218">
        <f>IF(N129="zákl. prenesená",J129,0)</f>
        <v>0</v>
      </c>
      <c r="BH129" s="218">
        <f>IF(N129="zníž. prenesená",J129,0)</f>
        <v>0</v>
      </c>
      <c r="BI129" s="218">
        <f>IF(N129="nulová",J129,0)</f>
        <v>0</v>
      </c>
      <c r="BJ129" s="18" t="s">
        <v>88</v>
      </c>
      <c r="BK129" s="218">
        <f>ROUND(I129*H129,2)</f>
        <v>0</v>
      </c>
      <c r="BL129" s="18" t="s">
        <v>207</v>
      </c>
      <c r="BM129" s="217" t="s">
        <v>3810</v>
      </c>
    </row>
    <row r="130" spans="1:65" s="13" customFormat="1">
      <c r="B130" s="219"/>
      <c r="C130" s="220"/>
      <c r="D130" s="221" t="s">
        <v>209</v>
      </c>
      <c r="E130" s="222" t="s">
        <v>1</v>
      </c>
      <c r="F130" s="223" t="s">
        <v>3811</v>
      </c>
      <c r="G130" s="220"/>
      <c r="H130" s="224">
        <v>4.2</v>
      </c>
      <c r="I130" s="225"/>
      <c r="J130" s="220"/>
      <c r="K130" s="220"/>
      <c r="L130" s="226"/>
      <c r="M130" s="227"/>
      <c r="N130" s="228"/>
      <c r="O130" s="228"/>
      <c r="P130" s="228"/>
      <c r="Q130" s="228"/>
      <c r="R130" s="228"/>
      <c r="S130" s="228"/>
      <c r="T130" s="229"/>
      <c r="AT130" s="230" t="s">
        <v>209</v>
      </c>
      <c r="AU130" s="230" t="s">
        <v>88</v>
      </c>
      <c r="AV130" s="13" t="s">
        <v>88</v>
      </c>
      <c r="AW130" s="13" t="s">
        <v>31</v>
      </c>
      <c r="AX130" s="13" t="s">
        <v>76</v>
      </c>
      <c r="AY130" s="230" t="s">
        <v>201</v>
      </c>
    </row>
    <row r="131" spans="1:65" s="14" customFormat="1">
      <c r="B131" s="231"/>
      <c r="C131" s="232"/>
      <c r="D131" s="221" t="s">
        <v>209</v>
      </c>
      <c r="E131" s="233" t="s">
        <v>1</v>
      </c>
      <c r="F131" s="234" t="s">
        <v>252</v>
      </c>
      <c r="G131" s="232"/>
      <c r="H131" s="235">
        <v>4.2</v>
      </c>
      <c r="I131" s="236"/>
      <c r="J131" s="232"/>
      <c r="K131" s="232"/>
      <c r="L131" s="237"/>
      <c r="M131" s="238"/>
      <c r="N131" s="239"/>
      <c r="O131" s="239"/>
      <c r="P131" s="239"/>
      <c r="Q131" s="239"/>
      <c r="R131" s="239"/>
      <c r="S131" s="239"/>
      <c r="T131" s="240"/>
      <c r="AT131" s="241" t="s">
        <v>209</v>
      </c>
      <c r="AU131" s="241" t="s">
        <v>88</v>
      </c>
      <c r="AV131" s="14" t="s">
        <v>207</v>
      </c>
      <c r="AW131" s="14" t="s">
        <v>31</v>
      </c>
      <c r="AX131" s="14" t="s">
        <v>83</v>
      </c>
      <c r="AY131" s="241" t="s">
        <v>201</v>
      </c>
    </row>
    <row r="132" spans="1:65" s="2" customFormat="1" ht="21.75" customHeight="1">
      <c r="A132" s="35"/>
      <c r="B132" s="36"/>
      <c r="C132" s="205" t="s">
        <v>219</v>
      </c>
      <c r="D132" s="205" t="s">
        <v>203</v>
      </c>
      <c r="E132" s="206" t="s">
        <v>254</v>
      </c>
      <c r="F132" s="207" t="s">
        <v>3725</v>
      </c>
      <c r="G132" s="208" t="s">
        <v>206</v>
      </c>
      <c r="H132" s="209">
        <v>4.2</v>
      </c>
      <c r="I132" s="210"/>
      <c r="J132" s="211">
        <f>ROUND(I132*H132,2)</f>
        <v>0</v>
      </c>
      <c r="K132" s="212"/>
      <c r="L132" s="40"/>
      <c r="M132" s="213" t="s">
        <v>1</v>
      </c>
      <c r="N132" s="214" t="s">
        <v>42</v>
      </c>
      <c r="O132" s="72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17" t="s">
        <v>207</v>
      </c>
      <c r="AT132" s="217" t="s">
        <v>203</v>
      </c>
      <c r="AU132" s="217" t="s">
        <v>88</v>
      </c>
      <c r="AY132" s="18" t="s">
        <v>201</v>
      </c>
      <c r="BE132" s="218">
        <f>IF(N132="základná",J132,0)</f>
        <v>0</v>
      </c>
      <c r="BF132" s="218">
        <f>IF(N132="znížená",J132,0)</f>
        <v>0</v>
      </c>
      <c r="BG132" s="218">
        <f>IF(N132="zákl. prenesená",J132,0)</f>
        <v>0</v>
      </c>
      <c r="BH132" s="218">
        <f>IF(N132="zníž. prenesená",J132,0)</f>
        <v>0</v>
      </c>
      <c r="BI132" s="218">
        <f>IF(N132="nulová",J132,0)</f>
        <v>0</v>
      </c>
      <c r="BJ132" s="18" t="s">
        <v>88</v>
      </c>
      <c r="BK132" s="218">
        <f>ROUND(I132*H132,2)</f>
        <v>0</v>
      </c>
      <c r="BL132" s="18" t="s">
        <v>207</v>
      </c>
      <c r="BM132" s="217" t="s">
        <v>3812</v>
      </c>
    </row>
    <row r="133" spans="1:65" s="2" customFormat="1" ht="16.5" customHeight="1">
      <c r="A133" s="35"/>
      <c r="B133" s="36"/>
      <c r="C133" s="205" t="s">
        <v>207</v>
      </c>
      <c r="D133" s="205" t="s">
        <v>203</v>
      </c>
      <c r="E133" s="206" t="s">
        <v>3148</v>
      </c>
      <c r="F133" s="207" t="s">
        <v>3149</v>
      </c>
      <c r="G133" s="208" t="s">
        <v>206</v>
      </c>
      <c r="H133" s="209">
        <v>4.2</v>
      </c>
      <c r="I133" s="210"/>
      <c r="J133" s="211">
        <f>ROUND(I133*H133,2)</f>
        <v>0</v>
      </c>
      <c r="K133" s="212"/>
      <c r="L133" s="40"/>
      <c r="M133" s="213" t="s">
        <v>1</v>
      </c>
      <c r="N133" s="214" t="s">
        <v>42</v>
      </c>
      <c r="O133" s="72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17" t="s">
        <v>207</v>
      </c>
      <c r="AT133" s="217" t="s">
        <v>203</v>
      </c>
      <c r="AU133" s="217" t="s">
        <v>88</v>
      </c>
      <c r="AY133" s="18" t="s">
        <v>201</v>
      </c>
      <c r="BE133" s="218">
        <f>IF(N133="základná",J133,0)</f>
        <v>0</v>
      </c>
      <c r="BF133" s="218">
        <f>IF(N133="znížená",J133,0)</f>
        <v>0</v>
      </c>
      <c r="BG133" s="218">
        <f>IF(N133="zákl. prenesená",J133,0)</f>
        <v>0</v>
      </c>
      <c r="BH133" s="218">
        <f>IF(N133="zníž. prenesená",J133,0)</f>
        <v>0</v>
      </c>
      <c r="BI133" s="218">
        <f>IF(N133="nulová",J133,0)</f>
        <v>0</v>
      </c>
      <c r="BJ133" s="18" t="s">
        <v>88</v>
      </c>
      <c r="BK133" s="218">
        <f>ROUND(I133*H133,2)</f>
        <v>0</v>
      </c>
      <c r="BL133" s="18" t="s">
        <v>207</v>
      </c>
      <c r="BM133" s="217" t="s">
        <v>3813</v>
      </c>
    </row>
    <row r="134" spans="1:65" s="12" customFormat="1" ht="22.9" customHeight="1">
      <c r="B134" s="189"/>
      <c r="C134" s="190"/>
      <c r="D134" s="191" t="s">
        <v>75</v>
      </c>
      <c r="E134" s="203" t="s">
        <v>219</v>
      </c>
      <c r="F134" s="203" t="s">
        <v>374</v>
      </c>
      <c r="G134" s="190"/>
      <c r="H134" s="190"/>
      <c r="I134" s="193"/>
      <c r="J134" s="204">
        <f>BK134</f>
        <v>0</v>
      </c>
      <c r="K134" s="190"/>
      <c r="L134" s="195"/>
      <c r="M134" s="196"/>
      <c r="N134" s="197"/>
      <c r="O134" s="197"/>
      <c r="P134" s="198">
        <f>SUM(P135:P148)</f>
        <v>0</v>
      </c>
      <c r="Q134" s="197"/>
      <c r="R134" s="198">
        <f>SUM(R135:R148)</f>
        <v>20.979599999999998</v>
      </c>
      <c r="S134" s="197"/>
      <c r="T134" s="199">
        <f>SUM(T135:T148)</f>
        <v>0</v>
      </c>
      <c r="AR134" s="200" t="s">
        <v>83</v>
      </c>
      <c r="AT134" s="201" t="s">
        <v>75</v>
      </c>
      <c r="AU134" s="201" t="s">
        <v>83</v>
      </c>
      <c r="AY134" s="200" t="s">
        <v>201</v>
      </c>
      <c r="BK134" s="202">
        <f>SUM(BK135:BK148)</f>
        <v>0</v>
      </c>
    </row>
    <row r="135" spans="1:65" s="2" customFormat="1" ht="41.25" customHeight="1">
      <c r="A135" s="35"/>
      <c r="B135" s="36"/>
      <c r="C135" s="205" t="s">
        <v>233</v>
      </c>
      <c r="D135" s="205" t="s">
        <v>203</v>
      </c>
      <c r="E135" s="206" t="s">
        <v>3814</v>
      </c>
      <c r="F135" s="207" t="s">
        <v>3815</v>
      </c>
      <c r="G135" s="208" t="s">
        <v>366</v>
      </c>
      <c r="H135" s="209">
        <v>28</v>
      </c>
      <c r="I135" s="210"/>
      <c r="J135" s="211">
        <f>ROUND(I135*H135,2)</f>
        <v>0</v>
      </c>
      <c r="K135" s="212"/>
      <c r="L135" s="40"/>
      <c r="M135" s="213" t="s">
        <v>1</v>
      </c>
      <c r="N135" s="214" t="s">
        <v>42</v>
      </c>
      <c r="O135" s="72"/>
      <c r="P135" s="215">
        <f>O135*H135</f>
        <v>0</v>
      </c>
      <c r="Q135" s="215">
        <v>0.38819999999999999</v>
      </c>
      <c r="R135" s="215">
        <f>Q135*H135</f>
        <v>10.8696</v>
      </c>
      <c r="S135" s="215">
        <v>0</v>
      </c>
      <c r="T135" s="216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17" t="s">
        <v>207</v>
      </c>
      <c r="AT135" s="217" t="s">
        <v>203</v>
      </c>
      <c r="AU135" s="217" t="s">
        <v>88</v>
      </c>
      <c r="AY135" s="18" t="s">
        <v>201</v>
      </c>
      <c r="BE135" s="218">
        <f>IF(N135="základná",J135,0)</f>
        <v>0</v>
      </c>
      <c r="BF135" s="218">
        <f>IF(N135="znížená",J135,0)</f>
        <v>0</v>
      </c>
      <c r="BG135" s="218">
        <f>IF(N135="zákl. prenesená",J135,0)</f>
        <v>0</v>
      </c>
      <c r="BH135" s="218">
        <f>IF(N135="zníž. prenesená",J135,0)</f>
        <v>0</v>
      </c>
      <c r="BI135" s="218">
        <f>IF(N135="nulová",J135,0)</f>
        <v>0</v>
      </c>
      <c r="BJ135" s="18" t="s">
        <v>88</v>
      </c>
      <c r="BK135" s="218">
        <f>ROUND(I135*H135,2)</f>
        <v>0</v>
      </c>
      <c r="BL135" s="18" t="s">
        <v>207</v>
      </c>
      <c r="BM135" s="217" t="s">
        <v>3816</v>
      </c>
    </row>
    <row r="136" spans="1:65" s="13" customFormat="1">
      <c r="B136" s="219"/>
      <c r="C136" s="220"/>
      <c r="D136" s="221" t="s">
        <v>209</v>
      </c>
      <c r="E136" s="222" t="s">
        <v>1</v>
      </c>
      <c r="F136" s="223" t="s">
        <v>3817</v>
      </c>
      <c r="G136" s="220"/>
      <c r="H136" s="224">
        <v>16</v>
      </c>
      <c r="I136" s="225"/>
      <c r="J136" s="220"/>
      <c r="K136" s="220"/>
      <c r="L136" s="226"/>
      <c r="M136" s="227"/>
      <c r="N136" s="228"/>
      <c r="O136" s="228"/>
      <c r="P136" s="228"/>
      <c r="Q136" s="228"/>
      <c r="R136" s="228"/>
      <c r="S136" s="228"/>
      <c r="T136" s="229"/>
      <c r="AT136" s="230" t="s">
        <v>209</v>
      </c>
      <c r="AU136" s="230" t="s">
        <v>88</v>
      </c>
      <c r="AV136" s="13" t="s">
        <v>88</v>
      </c>
      <c r="AW136" s="13" t="s">
        <v>31</v>
      </c>
      <c r="AX136" s="13" t="s">
        <v>76</v>
      </c>
      <c r="AY136" s="230" t="s">
        <v>201</v>
      </c>
    </row>
    <row r="137" spans="1:65" s="13" customFormat="1">
      <c r="B137" s="219"/>
      <c r="C137" s="220"/>
      <c r="D137" s="221" t="s">
        <v>209</v>
      </c>
      <c r="E137" s="222" t="s">
        <v>1</v>
      </c>
      <c r="F137" s="223" t="s">
        <v>3818</v>
      </c>
      <c r="G137" s="220"/>
      <c r="H137" s="224">
        <v>12</v>
      </c>
      <c r="I137" s="225"/>
      <c r="J137" s="220"/>
      <c r="K137" s="220"/>
      <c r="L137" s="226"/>
      <c r="M137" s="227"/>
      <c r="N137" s="228"/>
      <c r="O137" s="228"/>
      <c r="P137" s="228"/>
      <c r="Q137" s="228"/>
      <c r="R137" s="228"/>
      <c r="S137" s="228"/>
      <c r="T137" s="229"/>
      <c r="AT137" s="230" t="s">
        <v>209</v>
      </c>
      <c r="AU137" s="230" t="s">
        <v>88</v>
      </c>
      <c r="AV137" s="13" t="s">
        <v>88</v>
      </c>
      <c r="AW137" s="13" t="s">
        <v>31</v>
      </c>
      <c r="AX137" s="13" t="s">
        <v>76</v>
      </c>
      <c r="AY137" s="230" t="s">
        <v>201</v>
      </c>
    </row>
    <row r="138" spans="1:65" s="14" customFormat="1">
      <c r="B138" s="231"/>
      <c r="C138" s="232"/>
      <c r="D138" s="221" t="s">
        <v>209</v>
      </c>
      <c r="E138" s="233" t="s">
        <v>1</v>
      </c>
      <c r="F138" s="234" t="s">
        <v>232</v>
      </c>
      <c r="G138" s="232"/>
      <c r="H138" s="235">
        <v>28</v>
      </c>
      <c r="I138" s="236"/>
      <c r="J138" s="232"/>
      <c r="K138" s="232"/>
      <c r="L138" s="237"/>
      <c r="M138" s="238"/>
      <c r="N138" s="239"/>
      <c r="O138" s="239"/>
      <c r="P138" s="239"/>
      <c r="Q138" s="239"/>
      <c r="R138" s="239"/>
      <c r="S138" s="239"/>
      <c r="T138" s="240"/>
      <c r="AT138" s="241" t="s">
        <v>209</v>
      </c>
      <c r="AU138" s="241" t="s">
        <v>88</v>
      </c>
      <c r="AV138" s="14" t="s">
        <v>207</v>
      </c>
      <c r="AW138" s="14" t="s">
        <v>31</v>
      </c>
      <c r="AX138" s="14" t="s">
        <v>83</v>
      </c>
      <c r="AY138" s="241" t="s">
        <v>201</v>
      </c>
    </row>
    <row r="139" spans="1:65" s="2" customFormat="1" ht="21.75" customHeight="1">
      <c r="A139" s="35"/>
      <c r="B139" s="36"/>
      <c r="C139" s="253" t="s">
        <v>242</v>
      </c>
      <c r="D139" s="253" t="s">
        <v>585</v>
      </c>
      <c r="E139" s="254" t="s">
        <v>3819</v>
      </c>
      <c r="F139" s="255" t="s">
        <v>3820</v>
      </c>
      <c r="G139" s="256" t="s">
        <v>366</v>
      </c>
      <c r="H139" s="257">
        <v>25</v>
      </c>
      <c r="I139" s="258"/>
      <c r="J139" s="259">
        <f>ROUND(I139*H139,2)</f>
        <v>0</v>
      </c>
      <c r="K139" s="260"/>
      <c r="L139" s="261"/>
      <c r="M139" s="262" t="s">
        <v>1</v>
      </c>
      <c r="N139" s="263" t="s">
        <v>42</v>
      </c>
      <c r="O139" s="72"/>
      <c r="P139" s="215">
        <f>O139*H139</f>
        <v>0</v>
      </c>
      <c r="Q139" s="215">
        <v>7.0000000000000007E-2</v>
      </c>
      <c r="R139" s="215">
        <f>Q139*H139</f>
        <v>1.7500000000000002</v>
      </c>
      <c r="S139" s="215">
        <v>0</v>
      </c>
      <c r="T139" s="216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17" t="s">
        <v>253</v>
      </c>
      <c r="AT139" s="217" t="s">
        <v>585</v>
      </c>
      <c r="AU139" s="217" t="s">
        <v>88</v>
      </c>
      <c r="AY139" s="18" t="s">
        <v>201</v>
      </c>
      <c r="BE139" s="218">
        <f>IF(N139="základná",J139,0)</f>
        <v>0</v>
      </c>
      <c r="BF139" s="218">
        <f>IF(N139="znížená",J139,0)</f>
        <v>0</v>
      </c>
      <c r="BG139" s="218">
        <f>IF(N139="zákl. prenesená",J139,0)</f>
        <v>0</v>
      </c>
      <c r="BH139" s="218">
        <f>IF(N139="zníž. prenesená",J139,0)</f>
        <v>0</v>
      </c>
      <c r="BI139" s="218">
        <f>IF(N139="nulová",J139,0)</f>
        <v>0</v>
      </c>
      <c r="BJ139" s="18" t="s">
        <v>88</v>
      </c>
      <c r="BK139" s="218">
        <f>ROUND(I139*H139,2)</f>
        <v>0</v>
      </c>
      <c r="BL139" s="18" t="s">
        <v>207</v>
      </c>
      <c r="BM139" s="217" t="s">
        <v>3821</v>
      </c>
    </row>
    <row r="140" spans="1:65" s="13" customFormat="1">
      <c r="B140" s="219"/>
      <c r="C140" s="220"/>
      <c r="D140" s="221" t="s">
        <v>209</v>
      </c>
      <c r="E140" s="220"/>
      <c r="F140" s="223" t="s">
        <v>3822</v>
      </c>
      <c r="G140" s="220"/>
      <c r="H140" s="224">
        <v>25</v>
      </c>
      <c r="I140" s="225"/>
      <c r="J140" s="220"/>
      <c r="K140" s="220"/>
      <c r="L140" s="226"/>
      <c r="M140" s="227"/>
      <c r="N140" s="228"/>
      <c r="O140" s="228"/>
      <c r="P140" s="228"/>
      <c r="Q140" s="228"/>
      <c r="R140" s="228"/>
      <c r="S140" s="228"/>
      <c r="T140" s="229"/>
      <c r="AT140" s="230" t="s">
        <v>209</v>
      </c>
      <c r="AU140" s="230" t="s">
        <v>88</v>
      </c>
      <c r="AV140" s="13" t="s">
        <v>88</v>
      </c>
      <c r="AW140" s="13" t="s">
        <v>4</v>
      </c>
      <c r="AX140" s="13" t="s">
        <v>83</v>
      </c>
      <c r="AY140" s="230" t="s">
        <v>201</v>
      </c>
    </row>
    <row r="141" spans="1:65" s="2" customFormat="1" ht="21.75" customHeight="1">
      <c r="A141" s="35"/>
      <c r="B141" s="36"/>
      <c r="C141" s="253" t="s">
        <v>246</v>
      </c>
      <c r="D141" s="253" t="s">
        <v>585</v>
      </c>
      <c r="E141" s="254" t="s">
        <v>3823</v>
      </c>
      <c r="F141" s="255" t="s">
        <v>3824</v>
      </c>
      <c r="G141" s="256" t="s">
        <v>366</v>
      </c>
      <c r="H141" s="257">
        <v>2</v>
      </c>
      <c r="I141" s="258"/>
      <c r="J141" s="259">
        <f>ROUND(I141*H141,2)</f>
        <v>0</v>
      </c>
      <c r="K141" s="260"/>
      <c r="L141" s="261"/>
      <c r="M141" s="262" t="s">
        <v>1</v>
      </c>
      <c r="N141" s="263" t="s">
        <v>42</v>
      </c>
      <c r="O141" s="72"/>
      <c r="P141" s="215">
        <f>O141*H141</f>
        <v>0</v>
      </c>
      <c r="Q141" s="215">
        <v>8.5000000000000006E-2</v>
      </c>
      <c r="R141" s="215">
        <f>Q141*H141</f>
        <v>0.17</v>
      </c>
      <c r="S141" s="215">
        <v>0</v>
      </c>
      <c r="T141" s="216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17" t="s">
        <v>253</v>
      </c>
      <c r="AT141" s="217" t="s">
        <v>585</v>
      </c>
      <c r="AU141" s="217" t="s">
        <v>88</v>
      </c>
      <c r="AY141" s="18" t="s">
        <v>201</v>
      </c>
      <c r="BE141" s="218">
        <f>IF(N141="základná",J141,0)</f>
        <v>0</v>
      </c>
      <c r="BF141" s="218">
        <f>IF(N141="znížená",J141,0)</f>
        <v>0</v>
      </c>
      <c r="BG141" s="218">
        <f>IF(N141="zákl. prenesená",J141,0)</f>
        <v>0</v>
      </c>
      <c r="BH141" s="218">
        <f>IF(N141="zníž. prenesená",J141,0)</f>
        <v>0</v>
      </c>
      <c r="BI141" s="218">
        <f>IF(N141="nulová",J141,0)</f>
        <v>0</v>
      </c>
      <c r="BJ141" s="18" t="s">
        <v>88</v>
      </c>
      <c r="BK141" s="218">
        <f>ROUND(I141*H141,2)</f>
        <v>0</v>
      </c>
      <c r="BL141" s="18" t="s">
        <v>207</v>
      </c>
      <c r="BM141" s="217" t="s">
        <v>3825</v>
      </c>
    </row>
    <row r="142" spans="1:65" s="13" customFormat="1">
      <c r="B142" s="219"/>
      <c r="C142" s="220"/>
      <c r="D142" s="221" t="s">
        <v>209</v>
      </c>
      <c r="E142" s="220"/>
      <c r="F142" s="223" t="s">
        <v>3826</v>
      </c>
      <c r="G142" s="220"/>
      <c r="H142" s="224">
        <v>2</v>
      </c>
      <c r="I142" s="225"/>
      <c r="J142" s="220"/>
      <c r="K142" s="220"/>
      <c r="L142" s="226"/>
      <c r="M142" s="227"/>
      <c r="N142" s="228"/>
      <c r="O142" s="228"/>
      <c r="P142" s="228"/>
      <c r="Q142" s="228"/>
      <c r="R142" s="228"/>
      <c r="S142" s="228"/>
      <c r="T142" s="229"/>
      <c r="AT142" s="230" t="s">
        <v>209</v>
      </c>
      <c r="AU142" s="230" t="s">
        <v>88</v>
      </c>
      <c r="AV142" s="13" t="s">
        <v>88</v>
      </c>
      <c r="AW142" s="13" t="s">
        <v>4</v>
      </c>
      <c r="AX142" s="13" t="s">
        <v>83</v>
      </c>
      <c r="AY142" s="230" t="s">
        <v>201</v>
      </c>
    </row>
    <row r="143" spans="1:65" s="2" customFormat="1" ht="21.75" customHeight="1">
      <c r="A143" s="35"/>
      <c r="B143" s="36"/>
      <c r="C143" s="253" t="s">
        <v>253</v>
      </c>
      <c r="D143" s="253" t="s">
        <v>585</v>
      </c>
      <c r="E143" s="254" t="s">
        <v>3827</v>
      </c>
      <c r="F143" s="255" t="s">
        <v>3828</v>
      </c>
      <c r="G143" s="256" t="s">
        <v>366</v>
      </c>
      <c r="H143" s="257">
        <v>1</v>
      </c>
      <c r="I143" s="258"/>
      <c r="J143" s="259">
        <f>ROUND(I143*H143,2)</f>
        <v>0</v>
      </c>
      <c r="K143" s="260"/>
      <c r="L143" s="261"/>
      <c r="M143" s="262" t="s">
        <v>1</v>
      </c>
      <c r="N143" s="263" t="s">
        <v>42</v>
      </c>
      <c r="O143" s="72"/>
      <c r="P143" s="215">
        <f>O143*H143</f>
        <v>0</v>
      </c>
      <c r="Q143" s="215">
        <v>0.09</v>
      </c>
      <c r="R143" s="215">
        <f>Q143*H143</f>
        <v>0.09</v>
      </c>
      <c r="S143" s="215">
        <v>0</v>
      </c>
      <c r="T143" s="216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17" t="s">
        <v>253</v>
      </c>
      <c r="AT143" s="217" t="s">
        <v>585</v>
      </c>
      <c r="AU143" s="217" t="s">
        <v>88</v>
      </c>
      <c r="AY143" s="18" t="s">
        <v>201</v>
      </c>
      <c r="BE143" s="218">
        <f>IF(N143="základná",J143,0)</f>
        <v>0</v>
      </c>
      <c r="BF143" s="218">
        <f>IF(N143="znížená",J143,0)</f>
        <v>0</v>
      </c>
      <c r="BG143" s="218">
        <f>IF(N143="zákl. prenesená",J143,0)</f>
        <v>0</v>
      </c>
      <c r="BH143" s="218">
        <f>IF(N143="zníž. prenesená",J143,0)</f>
        <v>0</v>
      </c>
      <c r="BI143" s="218">
        <f>IF(N143="nulová",J143,0)</f>
        <v>0</v>
      </c>
      <c r="BJ143" s="18" t="s">
        <v>88</v>
      </c>
      <c r="BK143" s="218">
        <f>ROUND(I143*H143,2)</f>
        <v>0</v>
      </c>
      <c r="BL143" s="18" t="s">
        <v>207</v>
      </c>
      <c r="BM143" s="217" t="s">
        <v>3829</v>
      </c>
    </row>
    <row r="144" spans="1:65" s="13" customFormat="1">
      <c r="B144" s="219"/>
      <c r="C144" s="220"/>
      <c r="D144" s="221" t="s">
        <v>209</v>
      </c>
      <c r="E144" s="220"/>
      <c r="F144" s="223" t="s">
        <v>3830</v>
      </c>
      <c r="G144" s="220"/>
      <c r="H144" s="224">
        <v>1</v>
      </c>
      <c r="I144" s="225"/>
      <c r="J144" s="220"/>
      <c r="K144" s="220"/>
      <c r="L144" s="226"/>
      <c r="M144" s="227"/>
      <c r="N144" s="228"/>
      <c r="O144" s="228"/>
      <c r="P144" s="228"/>
      <c r="Q144" s="228"/>
      <c r="R144" s="228"/>
      <c r="S144" s="228"/>
      <c r="T144" s="229"/>
      <c r="AT144" s="230" t="s">
        <v>209</v>
      </c>
      <c r="AU144" s="230" t="s">
        <v>88</v>
      </c>
      <c r="AV144" s="13" t="s">
        <v>88</v>
      </c>
      <c r="AW144" s="13" t="s">
        <v>4</v>
      </c>
      <c r="AX144" s="13" t="s">
        <v>83</v>
      </c>
      <c r="AY144" s="230" t="s">
        <v>201</v>
      </c>
    </row>
    <row r="145" spans="1:65" s="2" customFormat="1" ht="43.5" customHeight="1">
      <c r="A145" s="35"/>
      <c r="B145" s="36"/>
      <c r="C145" s="205" t="s">
        <v>259</v>
      </c>
      <c r="D145" s="205" t="s">
        <v>203</v>
      </c>
      <c r="E145" s="206" t="s">
        <v>3831</v>
      </c>
      <c r="F145" s="207" t="s">
        <v>3832</v>
      </c>
      <c r="G145" s="208" t="s">
        <v>276</v>
      </c>
      <c r="H145" s="209">
        <v>104</v>
      </c>
      <c r="I145" s="210"/>
      <c r="J145" s="211">
        <f>ROUND(I145*H145,2)</f>
        <v>0</v>
      </c>
      <c r="K145" s="212"/>
      <c r="L145" s="40"/>
      <c r="M145" s="213" t="s">
        <v>1</v>
      </c>
      <c r="N145" s="214" t="s">
        <v>42</v>
      </c>
      <c r="O145" s="72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17" t="s">
        <v>207</v>
      </c>
      <c r="AT145" s="217" t="s">
        <v>203</v>
      </c>
      <c r="AU145" s="217" t="s">
        <v>88</v>
      </c>
      <c r="AY145" s="18" t="s">
        <v>201</v>
      </c>
      <c r="BE145" s="218">
        <f>IF(N145="základná",J145,0)</f>
        <v>0</v>
      </c>
      <c r="BF145" s="218">
        <f>IF(N145="znížená",J145,0)</f>
        <v>0</v>
      </c>
      <c r="BG145" s="218">
        <f>IF(N145="zákl. prenesená",J145,0)</f>
        <v>0</v>
      </c>
      <c r="BH145" s="218">
        <f>IF(N145="zníž. prenesená",J145,0)</f>
        <v>0</v>
      </c>
      <c r="BI145" s="218">
        <f>IF(N145="nulová",J145,0)</f>
        <v>0</v>
      </c>
      <c r="BJ145" s="18" t="s">
        <v>88</v>
      </c>
      <c r="BK145" s="218">
        <f>ROUND(I145*H145,2)</f>
        <v>0</v>
      </c>
      <c r="BL145" s="18" t="s">
        <v>207</v>
      </c>
      <c r="BM145" s="217" t="s">
        <v>3833</v>
      </c>
    </row>
    <row r="146" spans="1:65" s="13" customFormat="1">
      <c r="B146" s="219"/>
      <c r="C146" s="220"/>
      <c r="D146" s="221" t="s">
        <v>209</v>
      </c>
      <c r="E146" s="222" t="s">
        <v>1</v>
      </c>
      <c r="F146" s="223" t="s">
        <v>3834</v>
      </c>
      <c r="G146" s="220"/>
      <c r="H146" s="224">
        <v>104</v>
      </c>
      <c r="I146" s="225"/>
      <c r="J146" s="220"/>
      <c r="K146" s="220"/>
      <c r="L146" s="226"/>
      <c r="M146" s="227"/>
      <c r="N146" s="228"/>
      <c r="O146" s="228"/>
      <c r="P146" s="228"/>
      <c r="Q146" s="228"/>
      <c r="R146" s="228"/>
      <c r="S146" s="228"/>
      <c r="T146" s="229"/>
      <c r="AT146" s="230" t="s">
        <v>209</v>
      </c>
      <c r="AU146" s="230" t="s">
        <v>88</v>
      </c>
      <c r="AV146" s="13" t="s">
        <v>88</v>
      </c>
      <c r="AW146" s="13" t="s">
        <v>31</v>
      </c>
      <c r="AX146" s="13" t="s">
        <v>83</v>
      </c>
      <c r="AY146" s="230" t="s">
        <v>201</v>
      </c>
    </row>
    <row r="147" spans="1:65" s="2" customFormat="1" ht="33" customHeight="1">
      <c r="A147" s="35"/>
      <c r="B147" s="36"/>
      <c r="C147" s="253" t="s">
        <v>263</v>
      </c>
      <c r="D147" s="253" t="s">
        <v>585</v>
      </c>
      <c r="E147" s="254" t="s">
        <v>3835</v>
      </c>
      <c r="F147" s="255" t="s">
        <v>3836</v>
      </c>
      <c r="G147" s="256" t="s">
        <v>366</v>
      </c>
      <c r="H147" s="257">
        <v>108</v>
      </c>
      <c r="I147" s="258"/>
      <c r="J147" s="259">
        <f>ROUND(I147*H147,2)</f>
        <v>0</v>
      </c>
      <c r="K147" s="260"/>
      <c r="L147" s="261"/>
      <c r="M147" s="262" t="s">
        <v>1</v>
      </c>
      <c r="N147" s="263" t="s">
        <v>42</v>
      </c>
      <c r="O147" s="72"/>
      <c r="P147" s="215">
        <f>O147*H147</f>
        <v>0</v>
      </c>
      <c r="Q147" s="215">
        <v>7.4999999999999997E-2</v>
      </c>
      <c r="R147" s="215">
        <f>Q147*H147</f>
        <v>8.1</v>
      </c>
      <c r="S147" s="215">
        <v>0</v>
      </c>
      <c r="T147" s="216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17" t="s">
        <v>253</v>
      </c>
      <c r="AT147" s="217" t="s">
        <v>585</v>
      </c>
      <c r="AU147" s="217" t="s">
        <v>88</v>
      </c>
      <c r="AY147" s="18" t="s">
        <v>201</v>
      </c>
      <c r="BE147" s="218">
        <f>IF(N147="základná",J147,0)</f>
        <v>0</v>
      </c>
      <c r="BF147" s="218">
        <f>IF(N147="znížená",J147,0)</f>
        <v>0</v>
      </c>
      <c r="BG147" s="218">
        <f>IF(N147="zákl. prenesená",J147,0)</f>
        <v>0</v>
      </c>
      <c r="BH147" s="218">
        <f>IF(N147="zníž. prenesená",J147,0)</f>
        <v>0</v>
      </c>
      <c r="BI147" s="218">
        <f>IF(N147="nulová",J147,0)</f>
        <v>0</v>
      </c>
      <c r="BJ147" s="18" t="s">
        <v>88</v>
      </c>
      <c r="BK147" s="218">
        <f>ROUND(I147*H147,2)</f>
        <v>0</v>
      </c>
      <c r="BL147" s="18" t="s">
        <v>207</v>
      </c>
      <c r="BM147" s="217" t="s">
        <v>3837</v>
      </c>
    </row>
    <row r="148" spans="1:65" s="13" customFormat="1">
      <c r="B148" s="219"/>
      <c r="C148" s="220"/>
      <c r="D148" s="221" t="s">
        <v>209</v>
      </c>
      <c r="E148" s="222" t="s">
        <v>1</v>
      </c>
      <c r="F148" s="223" t="s">
        <v>3838</v>
      </c>
      <c r="G148" s="220"/>
      <c r="H148" s="224">
        <v>108</v>
      </c>
      <c r="I148" s="225"/>
      <c r="J148" s="220"/>
      <c r="K148" s="220"/>
      <c r="L148" s="226"/>
      <c r="M148" s="227"/>
      <c r="N148" s="228"/>
      <c r="O148" s="228"/>
      <c r="P148" s="228"/>
      <c r="Q148" s="228"/>
      <c r="R148" s="228"/>
      <c r="S148" s="228"/>
      <c r="T148" s="229"/>
      <c r="AT148" s="230" t="s">
        <v>209</v>
      </c>
      <c r="AU148" s="230" t="s">
        <v>88</v>
      </c>
      <c r="AV148" s="13" t="s">
        <v>88</v>
      </c>
      <c r="AW148" s="13" t="s">
        <v>31</v>
      </c>
      <c r="AX148" s="13" t="s">
        <v>83</v>
      </c>
      <c r="AY148" s="230" t="s">
        <v>201</v>
      </c>
    </row>
    <row r="149" spans="1:65" s="12" customFormat="1" ht="22.9" customHeight="1">
      <c r="B149" s="189"/>
      <c r="C149" s="190"/>
      <c r="D149" s="191" t="s">
        <v>75</v>
      </c>
      <c r="E149" s="203" t="s">
        <v>871</v>
      </c>
      <c r="F149" s="203" t="s">
        <v>884</v>
      </c>
      <c r="G149" s="190"/>
      <c r="H149" s="190"/>
      <c r="I149" s="193"/>
      <c r="J149" s="204">
        <f>BK149</f>
        <v>0</v>
      </c>
      <c r="K149" s="190"/>
      <c r="L149" s="195"/>
      <c r="M149" s="196"/>
      <c r="N149" s="197"/>
      <c r="O149" s="197"/>
      <c r="P149" s="198">
        <f>P150</f>
        <v>0</v>
      </c>
      <c r="Q149" s="197"/>
      <c r="R149" s="198">
        <f>R150</f>
        <v>0</v>
      </c>
      <c r="S149" s="197"/>
      <c r="T149" s="199">
        <f>T150</f>
        <v>0</v>
      </c>
      <c r="AR149" s="200" t="s">
        <v>83</v>
      </c>
      <c r="AT149" s="201" t="s">
        <v>75</v>
      </c>
      <c r="AU149" s="201" t="s">
        <v>83</v>
      </c>
      <c r="AY149" s="200" t="s">
        <v>201</v>
      </c>
      <c r="BK149" s="202">
        <f>BK150</f>
        <v>0</v>
      </c>
    </row>
    <row r="150" spans="1:65" s="2" customFormat="1" ht="21.75" customHeight="1">
      <c r="A150" s="35"/>
      <c r="B150" s="36"/>
      <c r="C150" s="205" t="s">
        <v>273</v>
      </c>
      <c r="D150" s="205" t="s">
        <v>203</v>
      </c>
      <c r="E150" s="206" t="s">
        <v>3785</v>
      </c>
      <c r="F150" s="207" t="s">
        <v>3786</v>
      </c>
      <c r="G150" s="208" t="s">
        <v>329</v>
      </c>
      <c r="H150" s="209">
        <v>20.98</v>
      </c>
      <c r="I150" s="210"/>
      <c r="J150" s="211">
        <f>ROUND(I150*H150,2)</f>
        <v>0</v>
      </c>
      <c r="K150" s="212"/>
      <c r="L150" s="40"/>
      <c r="M150" s="274" t="s">
        <v>1</v>
      </c>
      <c r="N150" s="275" t="s">
        <v>42</v>
      </c>
      <c r="O150" s="276"/>
      <c r="P150" s="277">
        <f>O150*H150</f>
        <v>0</v>
      </c>
      <c r="Q150" s="277">
        <v>0</v>
      </c>
      <c r="R150" s="277">
        <f>Q150*H150</f>
        <v>0</v>
      </c>
      <c r="S150" s="277">
        <v>0</v>
      </c>
      <c r="T150" s="278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17" t="s">
        <v>207</v>
      </c>
      <c r="AT150" s="217" t="s">
        <v>203</v>
      </c>
      <c r="AU150" s="217" t="s">
        <v>88</v>
      </c>
      <c r="AY150" s="18" t="s">
        <v>201</v>
      </c>
      <c r="BE150" s="218">
        <f>IF(N150="základná",J150,0)</f>
        <v>0</v>
      </c>
      <c r="BF150" s="218">
        <f>IF(N150="znížená",J150,0)</f>
        <v>0</v>
      </c>
      <c r="BG150" s="218">
        <f>IF(N150="zákl. prenesená",J150,0)</f>
        <v>0</v>
      </c>
      <c r="BH150" s="218">
        <f>IF(N150="zníž. prenesená",J150,0)</f>
        <v>0</v>
      </c>
      <c r="BI150" s="218">
        <f>IF(N150="nulová",J150,0)</f>
        <v>0</v>
      </c>
      <c r="BJ150" s="18" t="s">
        <v>88</v>
      </c>
      <c r="BK150" s="218">
        <f>ROUND(I150*H150,2)</f>
        <v>0</v>
      </c>
      <c r="BL150" s="18" t="s">
        <v>207</v>
      </c>
      <c r="BM150" s="217" t="s">
        <v>3839</v>
      </c>
    </row>
    <row r="151" spans="1:65" s="2" customFormat="1" ht="6.95" customHeight="1">
      <c r="A151" s="35"/>
      <c r="B151" s="55"/>
      <c r="C151" s="56"/>
      <c r="D151" s="56"/>
      <c r="E151" s="56"/>
      <c r="F151" s="56"/>
      <c r="G151" s="56"/>
      <c r="H151" s="56"/>
      <c r="I151" s="155"/>
      <c r="J151" s="56"/>
      <c r="K151" s="56"/>
      <c r="L151" s="40"/>
      <c r="M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</row>
  </sheetData>
  <autoFilter ref="C123:K150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06"/>
  <sheetViews>
    <sheetView showGridLines="0" topLeftCell="A166" zoomScale="80" zoomScaleNormal="80" workbookViewId="0">
      <selection activeCell="A168" sqref="A168:A169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12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1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AT2" s="18" t="s">
        <v>146</v>
      </c>
    </row>
    <row r="3" spans="1:46" s="1" customFormat="1" ht="6.95" customHeight="1">
      <c r="B3" s="113"/>
      <c r="C3" s="114"/>
      <c r="D3" s="114"/>
      <c r="E3" s="114"/>
      <c r="F3" s="114"/>
      <c r="G3" s="114"/>
      <c r="H3" s="114"/>
      <c r="I3" s="115"/>
      <c r="J3" s="114"/>
      <c r="K3" s="114"/>
      <c r="L3" s="21"/>
      <c r="AT3" s="18" t="s">
        <v>76</v>
      </c>
    </row>
    <row r="4" spans="1:46" s="1" customFormat="1" ht="24.95" customHeight="1">
      <c r="B4" s="21"/>
      <c r="D4" s="116" t="s">
        <v>149</v>
      </c>
      <c r="I4" s="112"/>
      <c r="L4" s="21"/>
      <c r="M4" s="117" t="s">
        <v>9</v>
      </c>
      <c r="AT4" s="18" t="s">
        <v>4</v>
      </c>
    </row>
    <row r="5" spans="1:46" s="1" customFormat="1" ht="6.95" customHeight="1">
      <c r="B5" s="21"/>
      <c r="I5" s="112"/>
      <c r="L5" s="21"/>
    </row>
    <row r="6" spans="1:46" s="1" customFormat="1" ht="12" customHeight="1">
      <c r="B6" s="21"/>
      <c r="D6" s="118" t="s">
        <v>15</v>
      </c>
      <c r="I6" s="112"/>
      <c r="L6" s="21"/>
    </row>
    <row r="7" spans="1:46" s="1" customFormat="1" ht="23.25" customHeight="1">
      <c r="B7" s="21"/>
      <c r="E7" s="339" t="str">
        <f>'Časť 1'!K6</f>
        <v>Detské jasle Komárno - výstavba zariadenia služieb rodinného a pracovného života</v>
      </c>
      <c r="F7" s="340"/>
      <c r="G7" s="340"/>
      <c r="H7" s="340"/>
      <c r="I7" s="112"/>
      <c r="L7" s="21"/>
    </row>
    <row r="8" spans="1:46" s="1" customFormat="1" ht="12" customHeight="1">
      <c r="B8" s="21"/>
      <c r="D8" s="118" t="s">
        <v>150</v>
      </c>
      <c r="I8" s="112"/>
      <c r="L8" s="21"/>
    </row>
    <row r="9" spans="1:46" s="2" customFormat="1" ht="16.5" customHeight="1">
      <c r="A9" s="35"/>
      <c r="B9" s="40"/>
      <c r="C9" s="35"/>
      <c r="D9" s="35"/>
      <c r="E9" s="339" t="s">
        <v>3840</v>
      </c>
      <c r="F9" s="341"/>
      <c r="G9" s="341"/>
      <c r="H9" s="341"/>
      <c r="I9" s="119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18" t="s">
        <v>152</v>
      </c>
      <c r="E10" s="35"/>
      <c r="F10" s="35"/>
      <c r="G10" s="35"/>
      <c r="H10" s="35"/>
      <c r="I10" s="119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42" t="s">
        <v>3841</v>
      </c>
      <c r="F11" s="341"/>
      <c r="G11" s="341"/>
      <c r="H11" s="341"/>
      <c r="I11" s="119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>
      <c r="A12" s="35"/>
      <c r="B12" s="40"/>
      <c r="C12" s="35"/>
      <c r="D12" s="35"/>
      <c r="E12" s="35"/>
      <c r="F12" s="35"/>
      <c r="G12" s="35"/>
      <c r="H12" s="35"/>
      <c r="I12" s="119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18" t="s">
        <v>17</v>
      </c>
      <c r="E13" s="35"/>
      <c r="F13" s="111" t="s">
        <v>1</v>
      </c>
      <c r="G13" s="35"/>
      <c r="H13" s="35"/>
      <c r="I13" s="120" t="s">
        <v>18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8" t="s">
        <v>19</v>
      </c>
      <c r="E14" s="35"/>
      <c r="F14" s="111" t="s">
        <v>20</v>
      </c>
      <c r="G14" s="35"/>
      <c r="H14" s="35"/>
      <c r="I14" s="120" t="s">
        <v>21</v>
      </c>
      <c r="J14" s="121" t="str">
        <f>'Časť 1'!AN9</f>
        <v>21. 4. 2020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119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18" t="s">
        <v>23</v>
      </c>
      <c r="E16" s="35"/>
      <c r="F16" s="35"/>
      <c r="G16" s="35"/>
      <c r="H16" s="35"/>
      <c r="I16" s="120" t="s">
        <v>24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25</v>
      </c>
      <c r="F17" s="35"/>
      <c r="G17" s="35"/>
      <c r="H17" s="35"/>
      <c r="I17" s="120" t="s">
        <v>26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119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18" t="s">
        <v>27</v>
      </c>
      <c r="E19" s="35"/>
      <c r="F19" s="35"/>
      <c r="G19" s="35"/>
      <c r="H19" s="35"/>
      <c r="I19" s="120" t="s">
        <v>24</v>
      </c>
      <c r="J19" s="31" t="str">
        <f>'Časť 1'!AN14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43" t="str">
        <f>'Časť 1'!E15</f>
        <v>Vyplň údaj</v>
      </c>
      <c r="F20" s="344"/>
      <c r="G20" s="344"/>
      <c r="H20" s="344"/>
      <c r="I20" s="120" t="s">
        <v>26</v>
      </c>
      <c r="J20" s="31" t="str">
        <f>'Časť 1'!AN15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119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18" t="s">
        <v>29</v>
      </c>
      <c r="E22" s="35"/>
      <c r="F22" s="35"/>
      <c r="G22" s="35"/>
      <c r="H22" s="35"/>
      <c r="I22" s="120" t="s">
        <v>24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30</v>
      </c>
      <c r="F23" s="35"/>
      <c r="G23" s="35"/>
      <c r="H23" s="35"/>
      <c r="I23" s="120" t="s">
        <v>26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119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18" t="s">
        <v>32</v>
      </c>
      <c r="E25" s="35"/>
      <c r="F25" s="35"/>
      <c r="G25" s="35"/>
      <c r="H25" s="35"/>
      <c r="I25" s="120" t="s">
        <v>24</v>
      </c>
      <c r="J25" s="111" t="str">
        <f>IF('Časť 1'!AN20="","",'Časť 1'!AN20)</f>
        <v/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tr">
        <f>IF('Časť 1'!E21="","",'Časť 1'!E21)</f>
        <v xml:space="preserve"> </v>
      </c>
      <c r="F26" s="35"/>
      <c r="G26" s="35"/>
      <c r="H26" s="35"/>
      <c r="I26" s="120" t="s">
        <v>26</v>
      </c>
      <c r="J26" s="111" t="str">
        <f>IF('Časť 1'!AN21="","",'Časť 1'!AN21)</f>
        <v/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119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18" t="s">
        <v>34</v>
      </c>
      <c r="E28" s="35"/>
      <c r="F28" s="35"/>
      <c r="G28" s="35"/>
      <c r="H28" s="35"/>
      <c r="I28" s="119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23.25" customHeight="1">
      <c r="A29" s="122"/>
      <c r="B29" s="123"/>
      <c r="C29" s="122"/>
      <c r="D29" s="122"/>
      <c r="E29" s="345" t="s">
        <v>154</v>
      </c>
      <c r="F29" s="345"/>
      <c r="G29" s="345"/>
      <c r="H29" s="345"/>
      <c r="I29" s="124"/>
      <c r="J29" s="122"/>
      <c r="K29" s="122"/>
      <c r="L29" s="125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119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6"/>
      <c r="E31" s="126"/>
      <c r="F31" s="126"/>
      <c r="G31" s="126"/>
      <c r="H31" s="126"/>
      <c r="I31" s="127"/>
      <c r="J31" s="126"/>
      <c r="K31" s="126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8" t="s">
        <v>36</v>
      </c>
      <c r="E32" s="35"/>
      <c r="F32" s="35"/>
      <c r="G32" s="35"/>
      <c r="H32" s="35"/>
      <c r="I32" s="119"/>
      <c r="J32" s="129">
        <f>ROUND(J128,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6"/>
      <c r="E33" s="126"/>
      <c r="F33" s="126"/>
      <c r="G33" s="126"/>
      <c r="H33" s="126"/>
      <c r="I33" s="127"/>
      <c r="J33" s="126"/>
      <c r="K33" s="126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30" t="s">
        <v>38</v>
      </c>
      <c r="G34" s="35"/>
      <c r="H34" s="35"/>
      <c r="I34" s="131" t="s">
        <v>37</v>
      </c>
      <c r="J34" s="130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32" t="s">
        <v>40</v>
      </c>
      <c r="E35" s="118" t="s">
        <v>41</v>
      </c>
      <c r="F35" s="133">
        <f>ROUND((SUM(BE128:BE205)),  2)</f>
        <v>0</v>
      </c>
      <c r="G35" s="35"/>
      <c r="H35" s="35"/>
      <c r="I35" s="134">
        <v>0.2</v>
      </c>
      <c r="J35" s="133">
        <f>ROUND(((SUM(BE128:BE205))*I35),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18" t="s">
        <v>42</v>
      </c>
      <c r="F36" s="133">
        <f>ROUND((SUM(BF128:BF205)),  2)</f>
        <v>0</v>
      </c>
      <c r="G36" s="35"/>
      <c r="H36" s="35"/>
      <c r="I36" s="134">
        <v>0.2</v>
      </c>
      <c r="J36" s="133">
        <f>ROUND(((SUM(BF128:BF205))*I36),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8" t="s">
        <v>43</v>
      </c>
      <c r="F37" s="133">
        <f>ROUND((SUM(BG128:BG205)),  2)</f>
        <v>0</v>
      </c>
      <c r="G37" s="35"/>
      <c r="H37" s="35"/>
      <c r="I37" s="134">
        <v>0.2</v>
      </c>
      <c r="J37" s="133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18" t="s">
        <v>44</v>
      </c>
      <c r="F38" s="133">
        <f>ROUND((SUM(BH128:BH205)),  2)</f>
        <v>0</v>
      </c>
      <c r="G38" s="35"/>
      <c r="H38" s="35"/>
      <c r="I38" s="134">
        <v>0.2</v>
      </c>
      <c r="J38" s="133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18" t="s">
        <v>45</v>
      </c>
      <c r="F39" s="133">
        <f>ROUND((SUM(BI128:BI205)),  2)</f>
        <v>0</v>
      </c>
      <c r="G39" s="35"/>
      <c r="H39" s="35"/>
      <c r="I39" s="134">
        <v>0</v>
      </c>
      <c r="J39" s="133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119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5"/>
      <c r="D41" s="136" t="s">
        <v>46</v>
      </c>
      <c r="E41" s="137"/>
      <c r="F41" s="137"/>
      <c r="G41" s="138" t="s">
        <v>47</v>
      </c>
      <c r="H41" s="139" t="s">
        <v>48</v>
      </c>
      <c r="I41" s="140"/>
      <c r="J41" s="141">
        <f>SUM(J32:J39)</f>
        <v>0</v>
      </c>
      <c r="K41" s="142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119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I43" s="112"/>
      <c r="L43" s="21"/>
    </row>
    <row r="44" spans="1:31" s="1" customFormat="1" ht="14.45" customHeight="1">
      <c r="B44" s="21"/>
      <c r="I44" s="112"/>
      <c r="L44" s="21"/>
    </row>
    <row r="45" spans="1:31" s="1" customFormat="1" ht="14.45" customHeight="1">
      <c r="B45" s="21"/>
      <c r="I45" s="112"/>
      <c r="L45" s="21"/>
    </row>
    <row r="46" spans="1:31" s="1" customFormat="1" ht="14.45" customHeight="1">
      <c r="B46" s="21"/>
      <c r="I46" s="112"/>
      <c r="L46" s="21"/>
    </row>
    <row r="47" spans="1:31" s="1" customFormat="1" ht="14.45" customHeight="1">
      <c r="B47" s="21"/>
      <c r="I47" s="112"/>
      <c r="L47" s="21"/>
    </row>
    <row r="48" spans="1:31" s="1" customFormat="1" ht="14.45" customHeight="1">
      <c r="B48" s="21"/>
      <c r="I48" s="112"/>
      <c r="L48" s="21"/>
    </row>
    <row r="49" spans="1:31" s="1" customFormat="1" ht="14.45" customHeight="1">
      <c r="B49" s="21"/>
      <c r="I49" s="112"/>
      <c r="L49" s="21"/>
    </row>
    <row r="50" spans="1:31" s="2" customFormat="1" ht="14.45" customHeight="1">
      <c r="B50" s="52"/>
      <c r="D50" s="143" t="s">
        <v>49</v>
      </c>
      <c r="E50" s="144"/>
      <c r="F50" s="144"/>
      <c r="G50" s="143" t="s">
        <v>50</v>
      </c>
      <c r="H50" s="144"/>
      <c r="I50" s="145"/>
      <c r="J50" s="144"/>
      <c r="K50" s="144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6" t="s">
        <v>51</v>
      </c>
      <c r="E61" s="147"/>
      <c r="F61" s="148" t="s">
        <v>52</v>
      </c>
      <c r="G61" s="146" t="s">
        <v>51</v>
      </c>
      <c r="H61" s="147"/>
      <c r="I61" s="149"/>
      <c r="J61" s="150" t="s">
        <v>52</v>
      </c>
      <c r="K61" s="147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43" t="s">
        <v>53</v>
      </c>
      <c r="E65" s="151"/>
      <c r="F65" s="151"/>
      <c r="G65" s="143" t="s">
        <v>54</v>
      </c>
      <c r="H65" s="151"/>
      <c r="I65" s="152"/>
      <c r="J65" s="151"/>
      <c r="K65" s="151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6" t="s">
        <v>51</v>
      </c>
      <c r="E76" s="147"/>
      <c r="F76" s="148" t="s">
        <v>52</v>
      </c>
      <c r="G76" s="146" t="s">
        <v>51</v>
      </c>
      <c r="H76" s="147"/>
      <c r="I76" s="149"/>
      <c r="J76" s="150" t="s">
        <v>52</v>
      </c>
      <c r="K76" s="147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53"/>
      <c r="C77" s="154"/>
      <c r="D77" s="154"/>
      <c r="E77" s="154"/>
      <c r="F77" s="154"/>
      <c r="G77" s="154"/>
      <c r="H77" s="154"/>
      <c r="I77" s="155"/>
      <c r="J77" s="154"/>
      <c r="K77" s="154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56"/>
      <c r="C81" s="157"/>
      <c r="D81" s="157"/>
      <c r="E81" s="157"/>
      <c r="F81" s="157"/>
      <c r="G81" s="157"/>
      <c r="H81" s="157"/>
      <c r="I81" s="158"/>
      <c r="J81" s="157"/>
      <c r="K81" s="157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155</v>
      </c>
      <c r="D82" s="37"/>
      <c r="E82" s="37"/>
      <c r="F82" s="37"/>
      <c r="G82" s="37"/>
      <c r="H82" s="37"/>
      <c r="I82" s="119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119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119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23.25" customHeight="1">
      <c r="A85" s="35"/>
      <c r="B85" s="36"/>
      <c r="C85" s="37"/>
      <c r="D85" s="37"/>
      <c r="E85" s="337" t="str">
        <f>E7</f>
        <v>Detské jasle Komárno - výstavba zariadenia služieb rodinného a pracovného života</v>
      </c>
      <c r="F85" s="338"/>
      <c r="G85" s="338"/>
      <c r="H85" s="338"/>
      <c r="I85" s="119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150</v>
      </c>
      <c r="D86" s="23"/>
      <c r="E86" s="23"/>
      <c r="F86" s="23"/>
      <c r="G86" s="23"/>
      <c r="H86" s="23"/>
      <c r="I86" s="112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37" t="s">
        <v>3840</v>
      </c>
      <c r="F87" s="336"/>
      <c r="G87" s="336"/>
      <c r="H87" s="336"/>
      <c r="I87" s="119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152</v>
      </c>
      <c r="D88" s="37"/>
      <c r="E88" s="37"/>
      <c r="F88" s="37"/>
      <c r="G88" s="37"/>
      <c r="H88" s="37"/>
      <c r="I88" s="119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305" t="str">
        <f>E11</f>
        <v>01 - SO-07.1  Spevnené plochy</v>
      </c>
      <c r="F89" s="336"/>
      <c r="G89" s="336"/>
      <c r="H89" s="336"/>
      <c r="I89" s="119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119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19</v>
      </c>
      <c r="D91" s="37"/>
      <c r="E91" s="37"/>
      <c r="F91" s="28" t="str">
        <f>F14</f>
        <v>Komárno, Ul. gen. Klapku, p. č. 7046/4, 7051/393</v>
      </c>
      <c r="G91" s="37"/>
      <c r="H91" s="37"/>
      <c r="I91" s="120" t="s">
        <v>21</v>
      </c>
      <c r="J91" s="67" t="str">
        <f>IF(J14="","",J14)</f>
        <v>21. 4. 2020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119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23</v>
      </c>
      <c r="D93" s="37"/>
      <c r="E93" s="37"/>
      <c r="F93" s="28" t="str">
        <f>E17</f>
        <v>Amante n. o., Marcelová</v>
      </c>
      <c r="G93" s="37"/>
      <c r="H93" s="37"/>
      <c r="I93" s="120" t="s">
        <v>29</v>
      </c>
      <c r="J93" s="33" t="str">
        <f>E23</f>
        <v>Ing. Olivér Csémy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27</v>
      </c>
      <c r="D94" s="37"/>
      <c r="E94" s="37"/>
      <c r="F94" s="28" t="str">
        <f>IF(E20="","",E20)</f>
        <v>Vyplň údaj</v>
      </c>
      <c r="G94" s="37"/>
      <c r="H94" s="37"/>
      <c r="I94" s="120" t="s">
        <v>32</v>
      </c>
      <c r="J94" s="33" t="str">
        <f>E26</f>
        <v xml:space="preserve"> 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119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9" t="s">
        <v>156</v>
      </c>
      <c r="D96" s="160"/>
      <c r="E96" s="160"/>
      <c r="F96" s="160"/>
      <c r="G96" s="160"/>
      <c r="H96" s="160"/>
      <c r="I96" s="161"/>
      <c r="J96" s="162" t="s">
        <v>157</v>
      </c>
      <c r="K96" s="160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119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63" t="s">
        <v>158</v>
      </c>
      <c r="D98" s="37"/>
      <c r="E98" s="37"/>
      <c r="F98" s="37"/>
      <c r="G98" s="37"/>
      <c r="H98" s="37"/>
      <c r="I98" s="119"/>
      <c r="J98" s="85">
        <f>J128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159</v>
      </c>
    </row>
    <row r="99" spans="1:47" s="9" customFormat="1" ht="24.95" customHeight="1">
      <c r="B99" s="164"/>
      <c r="C99" s="165"/>
      <c r="D99" s="166" t="s">
        <v>160</v>
      </c>
      <c r="E99" s="167"/>
      <c r="F99" s="167"/>
      <c r="G99" s="167"/>
      <c r="H99" s="167"/>
      <c r="I99" s="168"/>
      <c r="J99" s="169">
        <f>J129</f>
        <v>0</v>
      </c>
      <c r="K99" s="165"/>
      <c r="L99" s="170"/>
    </row>
    <row r="100" spans="1:47" s="10" customFormat="1" ht="19.899999999999999" customHeight="1">
      <c r="B100" s="171"/>
      <c r="C100" s="105"/>
      <c r="D100" s="172" t="s">
        <v>161</v>
      </c>
      <c r="E100" s="173"/>
      <c r="F100" s="173"/>
      <c r="G100" s="173"/>
      <c r="H100" s="173"/>
      <c r="I100" s="174"/>
      <c r="J100" s="175">
        <f>J130</f>
        <v>0</v>
      </c>
      <c r="K100" s="105"/>
      <c r="L100" s="176"/>
    </row>
    <row r="101" spans="1:47" s="10" customFormat="1" ht="19.899999999999999" customHeight="1">
      <c r="B101" s="171"/>
      <c r="C101" s="105"/>
      <c r="D101" s="172" t="s">
        <v>162</v>
      </c>
      <c r="E101" s="173"/>
      <c r="F101" s="173"/>
      <c r="G101" s="173"/>
      <c r="H101" s="173"/>
      <c r="I101" s="174"/>
      <c r="J101" s="175">
        <f>J143</f>
        <v>0</v>
      </c>
      <c r="K101" s="105"/>
      <c r="L101" s="176"/>
    </row>
    <row r="102" spans="1:47" s="10" customFormat="1" ht="19.899999999999999" customHeight="1">
      <c r="B102" s="171"/>
      <c r="C102" s="105"/>
      <c r="D102" s="172" t="s">
        <v>165</v>
      </c>
      <c r="E102" s="173"/>
      <c r="F102" s="173"/>
      <c r="G102" s="173"/>
      <c r="H102" s="173"/>
      <c r="I102" s="174"/>
      <c r="J102" s="175">
        <f>J149</f>
        <v>0</v>
      </c>
      <c r="K102" s="105"/>
      <c r="L102" s="176"/>
    </row>
    <row r="103" spans="1:47" s="10" customFormat="1" ht="19.899999999999999" customHeight="1">
      <c r="B103" s="171"/>
      <c r="C103" s="105"/>
      <c r="D103" s="172" t="s">
        <v>167</v>
      </c>
      <c r="E103" s="173"/>
      <c r="F103" s="173"/>
      <c r="G103" s="173"/>
      <c r="H103" s="173"/>
      <c r="I103" s="174"/>
      <c r="J103" s="175">
        <f>J172</f>
        <v>0</v>
      </c>
      <c r="K103" s="105"/>
      <c r="L103" s="176"/>
    </row>
    <row r="104" spans="1:47" s="10" customFormat="1" ht="19.899999999999999" customHeight="1">
      <c r="B104" s="171"/>
      <c r="C104" s="105"/>
      <c r="D104" s="172" t="s">
        <v>168</v>
      </c>
      <c r="E104" s="173"/>
      <c r="F104" s="173"/>
      <c r="G104" s="173"/>
      <c r="H104" s="173"/>
      <c r="I104" s="174"/>
      <c r="J104" s="175">
        <f>J192</f>
        <v>0</v>
      </c>
      <c r="K104" s="105"/>
      <c r="L104" s="176"/>
    </row>
    <row r="105" spans="1:47" s="9" customFormat="1" ht="24.95" customHeight="1">
      <c r="B105" s="164"/>
      <c r="C105" s="165"/>
      <c r="D105" s="166" t="s">
        <v>169</v>
      </c>
      <c r="E105" s="167"/>
      <c r="F105" s="167"/>
      <c r="G105" s="167"/>
      <c r="H105" s="167"/>
      <c r="I105" s="168"/>
      <c r="J105" s="169">
        <f>J194</f>
        <v>0</v>
      </c>
      <c r="K105" s="165"/>
      <c r="L105" s="170"/>
    </row>
    <row r="106" spans="1:47" s="10" customFormat="1" ht="19.899999999999999" customHeight="1">
      <c r="B106" s="171"/>
      <c r="C106" s="105"/>
      <c r="D106" s="172" t="s">
        <v>170</v>
      </c>
      <c r="E106" s="173"/>
      <c r="F106" s="173"/>
      <c r="G106" s="173"/>
      <c r="H106" s="173"/>
      <c r="I106" s="174"/>
      <c r="J106" s="175">
        <f>J195</f>
        <v>0</v>
      </c>
      <c r="K106" s="105"/>
      <c r="L106" s="176"/>
    </row>
    <row r="107" spans="1:47" s="2" customFormat="1" ht="21.75" customHeight="1">
      <c r="A107" s="35"/>
      <c r="B107" s="36"/>
      <c r="C107" s="37"/>
      <c r="D107" s="37"/>
      <c r="E107" s="37"/>
      <c r="F107" s="37"/>
      <c r="G107" s="37"/>
      <c r="H107" s="37"/>
      <c r="I107" s="119"/>
      <c r="J107" s="37"/>
      <c r="K107" s="37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47" s="2" customFormat="1" ht="6.95" customHeight="1">
      <c r="A108" s="35"/>
      <c r="B108" s="55"/>
      <c r="C108" s="56"/>
      <c r="D108" s="56"/>
      <c r="E108" s="56"/>
      <c r="F108" s="56"/>
      <c r="G108" s="56"/>
      <c r="H108" s="56"/>
      <c r="I108" s="155"/>
      <c r="J108" s="56"/>
      <c r="K108" s="56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12" spans="1:47" s="2" customFormat="1" ht="6.95" customHeight="1">
      <c r="A112" s="35"/>
      <c r="B112" s="57"/>
      <c r="C112" s="58"/>
      <c r="D112" s="58"/>
      <c r="E112" s="58"/>
      <c r="F112" s="58"/>
      <c r="G112" s="58"/>
      <c r="H112" s="58"/>
      <c r="I112" s="158"/>
      <c r="J112" s="58"/>
      <c r="K112" s="58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3" s="2" customFormat="1" ht="24.95" customHeight="1">
      <c r="A113" s="35"/>
      <c r="B113" s="36"/>
      <c r="C113" s="24" t="s">
        <v>188</v>
      </c>
      <c r="D113" s="37"/>
      <c r="E113" s="37"/>
      <c r="F113" s="37"/>
      <c r="G113" s="37"/>
      <c r="H113" s="37"/>
      <c r="I113" s="119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3" s="2" customFormat="1" ht="6.95" customHeight="1">
      <c r="A114" s="35"/>
      <c r="B114" s="36"/>
      <c r="C114" s="37"/>
      <c r="D114" s="37"/>
      <c r="E114" s="37"/>
      <c r="F114" s="37"/>
      <c r="G114" s="37"/>
      <c r="H114" s="37"/>
      <c r="I114" s="119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3" s="2" customFormat="1" ht="12" customHeight="1">
      <c r="A115" s="35"/>
      <c r="B115" s="36"/>
      <c r="C115" s="30" t="s">
        <v>15</v>
      </c>
      <c r="D115" s="37"/>
      <c r="E115" s="37"/>
      <c r="F115" s="37"/>
      <c r="G115" s="37"/>
      <c r="H115" s="37"/>
      <c r="I115" s="119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3" s="2" customFormat="1" ht="23.25" customHeight="1">
      <c r="A116" s="35"/>
      <c r="B116" s="36"/>
      <c r="C116" s="37"/>
      <c r="D116" s="37"/>
      <c r="E116" s="337" t="str">
        <f>E7</f>
        <v>Detské jasle Komárno - výstavba zariadenia služieb rodinného a pracovného života</v>
      </c>
      <c r="F116" s="338"/>
      <c r="G116" s="338"/>
      <c r="H116" s="338"/>
      <c r="I116" s="119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3" s="1" customFormat="1" ht="12" customHeight="1">
      <c r="B117" s="22"/>
      <c r="C117" s="30" t="s">
        <v>150</v>
      </c>
      <c r="D117" s="23"/>
      <c r="E117" s="23"/>
      <c r="F117" s="23"/>
      <c r="G117" s="23"/>
      <c r="H117" s="23"/>
      <c r="I117" s="112"/>
      <c r="J117" s="23"/>
      <c r="K117" s="23"/>
      <c r="L117" s="21"/>
    </row>
    <row r="118" spans="1:63" s="2" customFormat="1" ht="16.5" customHeight="1">
      <c r="A118" s="35"/>
      <c r="B118" s="36"/>
      <c r="C118" s="37"/>
      <c r="D118" s="37"/>
      <c r="E118" s="337" t="s">
        <v>3840</v>
      </c>
      <c r="F118" s="336"/>
      <c r="G118" s="336"/>
      <c r="H118" s="336"/>
      <c r="I118" s="119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3" s="2" customFormat="1" ht="12" customHeight="1">
      <c r="A119" s="35"/>
      <c r="B119" s="36"/>
      <c r="C119" s="30" t="s">
        <v>152</v>
      </c>
      <c r="D119" s="37"/>
      <c r="E119" s="37"/>
      <c r="F119" s="37"/>
      <c r="G119" s="37"/>
      <c r="H119" s="37"/>
      <c r="I119" s="119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3" s="2" customFormat="1" ht="16.5" customHeight="1">
      <c r="A120" s="35"/>
      <c r="B120" s="36"/>
      <c r="C120" s="37"/>
      <c r="D120" s="37"/>
      <c r="E120" s="305" t="str">
        <f>E11</f>
        <v>01 - SO-07.1  Spevnené plochy</v>
      </c>
      <c r="F120" s="336"/>
      <c r="G120" s="336"/>
      <c r="H120" s="336"/>
      <c r="I120" s="119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3" s="2" customFormat="1" ht="6.95" customHeight="1">
      <c r="A121" s="35"/>
      <c r="B121" s="36"/>
      <c r="C121" s="37"/>
      <c r="D121" s="37"/>
      <c r="E121" s="37"/>
      <c r="F121" s="37"/>
      <c r="G121" s="37"/>
      <c r="H121" s="37"/>
      <c r="I121" s="119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3" s="2" customFormat="1" ht="12" customHeight="1">
      <c r="A122" s="35"/>
      <c r="B122" s="36"/>
      <c r="C122" s="30" t="s">
        <v>19</v>
      </c>
      <c r="D122" s="37"/>
      <c r="E122" s="37"/>
      <c r="F122" s="28" t="str">
        <f>F14</f>
        <v>Komárno, Ul. gen. Klapku, p. č. 7046/4, 7051/393</v>
      </c>
      <c r="G122" s="37"/>
      <c r="H122" s="37"/>
      <c r="I122" s="120" t="s">
        <v>21</v>
      </c>
      <c r="J122" s="67" t="str">
        <f>IF(J14="","",J14)</f>
        <v>21. 4. 2020</v>
      </c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3" s="2" customFormat="1" ht="6.95" customHeight="1">
      <c r="A123" s="35"/>
      <c r="B123" s="36"/>
      <c r="C123" s="37"/>
      <c r="D123" s="37"/>
      <c r="E123" s="37"/>
      <c r="F123" s="37"/>
      <c r="G123" s="37"/>
      <c r="H123" s="37"/>
      <c r="I123" s="119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3" s="2" customFormat="1" ht="15.2" customHeight="1">
      <c r="A124" s="35"/>
      <c r="B124" s="36"/>
      <c r="C124" s="30" t="s">
        <v>23</v>
      </c>
      <c r="D124" s="37"/>
      <c r="E124" s="37"/>
      <c r="F124" s="28" t="str">
        <f>E17</f>
        <v>Amante n. o., Marcelová</v>
      </c>
      <c r="G124" s="37"/>
      <c r="H124" s="37"/>
      <c r="I124" s="120" t="s">
        <v>29</v>
      </c>
      <c r="J124" s="33" t="str">
        <f>E23</f>
        <v>Ing. Olivér Csémy</v>
      </c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63" s="2" customFormat="1" ht="15.2" customHeight="1">
      <c r="A125" s="35"/>
      <c r="B125" s="36"/>
      <c r="C125" s="30" t="s">
        <v>27</v>
      </c>
      <c r="D125" s="37"/>
      <c r="E125" s="37"/>
      <c r="F125" s="28" t="str">
        <f>IF(E20="","",E20)</f>
        <v>Vyplň údaj</v>
      </c>
      <c r="G125" s="37"/>
      <c r="H125" s="37"/>
      <c r="I125" s="120" t="s">
        <v>32</v>
      </c>
      <c r="J125" s="33" t="str">
        <f>E26</f>
        <v xml:space="preserve"> </v>
      </c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63" s="2" customFormat="1" ht="10.35" customHeight="1">
      <c r="A126" s="35"/>
      <c r="B126" s="36"/>
      <c r="C126" s="37"/>
      <c r="D126" s="37"/>
      <c r="E126" s="37"/>
      <c r="F126" s="37"/>
      <c r="G126" s="37"/>
      <c r="H126" s="37"/>
      <c r="I126" s="119"/>
      <c r="J126" s="37"/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63" s="11" customFormat="1" ht="51.75" customHeight="1">
      <c r="A127" s="177"/>
      <c r="B127" s="178"/>
      <c r="C127" s="179" t="s">
        <v>189</v>
      </c>
      <c r="D127" s="180" t="s">
        <v>61</v>
      </c>
      <c r="E127" s="180" t="s">
        <v>57</v>
      </c>
      <c r="F127" s="180" t="s">
        <v>58</v>
      </c>
      <c r="G127" s="180" t="s">
        <v>190</v>
      </c>
      <c r="H127" s="180" t="s">
        <v>191</v>
      </c>
      <c r="I127" s="181" t="s">
        <v>3986</v>
      </c>
      <c r="J127" s="182" t="s">
        <v>3987</v>
      </c>
      <c r="K127" s="183" t="s">
        <v>192</v>
      </c>
      <c r="L127" s="286" t="s">
        <v>3988</v>
      </c>
      <c r="M127" s="76" t="s">
        <v>1</v>
      </c>
      <c r="N127" s="77" t="s">
        <v>40</v>
      </c>
      <c r="O127" s="77" t="s">
        <v>193</v>
      </c>
      <c r="P127" s="77" t="s">
        <v>194</v>
      </c>
      <c r="Q127" s="77" t="s">
        <v>195</v>
      </c>
      <c r="R127" s="77" t="s">
        <v>196</v>
      </c>
      <c r="S127" s="77" t="s">
        <v>197</v>
      </c>
      <c r="T127" s="78" t="s">
        <v>198</v>
      </c>
      <c r="U127" s="177"/>
      <c r="V127" s="177"/>
      <c r="W127" s="177"/>
      <c r="X127" s="177"/>
      <c r="Y127" s="177"/>
      <c r="Z127" s="177"/>
      <c r="AA127" s="177"/>
      <c r="AB127" s="177"/>
      <c r="AC127" s="177"/>
      <c r="AD127" s="177"/>
      <c r="AE127" s="177"/>
    </row>
    <row r="128" spans="1:63" s="2" customFormat="1" ht="22.9" customHeight="1">
      <c r="A128" s="35"/>
      <c r="B128" s="36"/>
      <c r="C128" s="83" t="s">
        <v>158</v>
      </c>
      <c r="D128" s="37"/>
      <c r="E128" s="37"/>
      <c r="F128" s="37"/>
      <c r="G128" s="37"/>
      <c r="H128" s="37"/>
      <c r="I128" s="119"/>
      <c r="J128" s="184">
        <f>BK128</f>
        <v>0</v>
      </c>
      <c r="K128" s="37"/>
      <c r="L128" s="40"/>
      <c r="M128" s="79"/>
      <c r="N128" s="185"/>
      <c r="O128" s="80"/>
      <c r="P128" s="186">
        <f>P129+P194</f>
        <v>0</v>
      </c>
      <c r="Q128" s="80"/>
      <c r="R128" s="186">
        <f>R129+R194</f>
        <v>179.78498900000002</v>
      </c>
      <c r="S128" s="80"/>
      <c r="T128" s="187">
        <f>T129+T194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8" t="s">
        <v>75</v>
      </c>
      <c r="AU128" s="18" t="s">
        <v>159</v>
      </c>
      <c r="BK128" s="188">
        <f>BK129+BK194</f>
        <v>0</v>
      </c>
    </row>
    <row r="129" spans="1:65" s="12" customFormat="1" ht="25.9" customHeight="1">
      <c r="B129" s="189"/>
      <c r="C129" s="190"/>
      <c r="D129" s="191" t="s">
        <v>75</v>
      </c>
      <c r="E129" s="192" t="s">
        <v>199</v>
      </c>
      <c r="F129" s="192" t="s">
        <v>200</v>
      </c>
      <c r="G129" s="190"/>
      <c r="H129" s="190"/>
      <c r="I129" s="193"/>
      <c r="J129" s="194">
        <f>BK129</f>
        <v>0</v>
      </c>
      <c r="K129" s="190"/>
      <c r="L129" s="195"/>
      <c r="M129" s="196"/>
      <c r="N129" s="197"/>
      <c r="O129" s="197"/>
      <c r="P129" s="198">
        <f>P130+P143+P149+P172+P192</f>
        <v>0</v>
      </c>
      <c r="Q129" s="197"/>
      <c r="R129" s="198">
        <f>R130+R143+R149+R172+R192</f>
        <v>179.61648500000001</v>
      </c>
      <c r="S129" s="197"/>
      <c r="T129" s="199">
        <f>T130+T143+T149+T172+T192</f>
        <v>0</v>
      </c>
      <c r="AR129" s="200" t="s">
        <v>83</v>
      </c>
      <c r="AT129" s="201" t="s">
        <v>75</v>
      </c>
      <c r="AU129" s="201" t="s">
        <v>76</v>
      </c>
      <c r="AY129" s="200" t="s">
        <v>201</v>
      </c>
      <c r="BK129" s="202">
        <f>BK130+BK143+BK149+BK172+BK192</f>
        <v>0</v>
      </c>
    </row>
    <row r="130" spans="1:65" s="12" customFormat="1" ht="22.9" customHeight="1">
      <c r="B130" s="189"/>
      <c r="C130" s="190"/>
      <c r="D130" s="191" t="s">
        <v>75</v>
      </c>
      <c r="E130" s="203" t="s">
        <v>83</v>
      </c>
      <c r="F130" s="203" t="s">
        <v>202</v>
      </c>
      <c r="G130" s="190"/>
      <c r="H130" s="190"/>
      <c r="I130" s="193"/>
      <c r="J130" s="204">
        <f>BK130</f>
        <v>0</v>
      </c>
      <c r="K130" s="190"/>
      <c r="L130" s="195"/>
      <c r="M130" s="196"/>
      <c r="N130" s="197"/>
      <c r="O130" s="197"/>
      <c r="P130" s="198">
        <f>SUM(P131:P142)</f>
        <v>0</v>
      </c>
      <c r="Q130" s="197"/>
      <c r="R130" s="198">
        <f>SUM(R131:R142)</f>
        <v>0</v>
      </c>
      <c r="S130" s="197"/>
      <c r="T130" s="199">
        <f>SUM(T131:T142)</f>
        <v>0</v>
      </c>
      <c r="AR130" s="200" t="s">
        <v>83</v>
      </c>
      <c r="AT130" s="201" t="s">
        <v>75</v>
      </c>
      <c r="AU130" s="201" t="s">
        <v>83</v>
      </c>
      <c r="AY130" s="200" t="s">
        <v>201</v>
      </c>
      <c r="BK130" s="202">
        <f>SUM(BK131:BK142)</f>
        <v>0</v>
      </c>
    </row>
    <row r="131" spans="1:65" s="2" customFormat="1" ht="21.75" customHeight="1">
      <c r="A131" s="35"/>
      <c r="B131" s="36"/>
      <c r="C131" s="205" t="s">
        <v>83</v>
      </c>
      <c r="D131" s="205" t="s">
        <v>203</v>
      </c>
      <c r="E131" s="206" t="s">
        <v>213</v>
      </c>
      <c r="F131" s="207" t="s">
        <v>214</v>
      </c>
      <c r="G131" s="208" t="s">
        <v>206</v>
      </c>
      <c r="H131" s="209">
        <v>73.400000000000006</v>
      </c>
      <c r="I131" s="210"/>
      <c r="J131" s="211">
        <f>ROUND(I131*H131,2)</f>
        <v>0</v>
      </c>
      <c r="K131" s="212"/>
      <c r="L131" s="40"/>
      <c r="M131" s="213" t="s">
        <v>1</v>
      </c>
      <c r="N131" s="214" t="s">
        <v>42</v>
      </c>
      <c r="O131" s="72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17" t="s">
        <v>207</v>
      </c>
      <c r="AT131" s="217" t="s">
        <v>203</v>
      </c>
      <c r="AU131" s="217" t="s">
        <v>88</v>
      </c>
      <c r="AY131" s="18" t="s">
        <v>201</v>
      </c>
      <c r="BE131" s="218">
        <f>IF(N131="základná",J131,0)</f>
        <v>0</v>
      </c>
      <c r="BF131" s="218">
        <f>IF(N131="znížená",J131,0)</f>
        <v>0</v>
      </c>
      <c r="BG131" s="218">
        <f>IF(N131="zákl. prenesená",J131,0)</f>
        <v>0</v>
      </c>
      <c r="BH131" s="218">
        <f>IF(N131="zníž. prenesená",J131,0)</f>
        <v>0</v>
      </c>
      <c r="BI131" s="218">
        <f>IF(N131="nulová",J131,0)</f>
        <v>0</v>
      </c>
      <c r="BJ131" s="18" t="s">
        <v>88</v>
      </c>
      <c r="BK131" s="218">
        <f>ROUND(I131*H131,2)</f>
        <v>0</v>
      </c>
      <c r="BL131" s="18" t="s">
        <v>207</v>
      </c>
      <c r="BM131" s="217" t="s">
        <v>3842</v>
      </c>
    </row>
    <row r="132" spans="1:65" s="13" customFormat="1">
      <c r="B132" s="219"/>
      <c r="C132" s="220"/>
      <c r="D132" s="221" t="s">
        <v>209</v>
      </c>
      <c r="E132" s="222" t="s">
        <v>1</v>
      </c>
      <c r="F132" s="223" t="s">
        <v>3843</v>
      </c>
      <c r="G132" s="220"/>
      <c r="H132" s="224">
        <v>2.4</v>
      </c>
      <c r="I132" s="225"/>
      <c r="J132" s="220"/>
      <c r="K132" s="220"/>
      <c r="L132" s="226"/>
      <c r="M132" s="227"/>
      <c r="N132" s="228"/>
      <c r="O132" s="228"/>
      <c r="P132" s="228"/>
      <c r="Q132" s="228"/>
      <c r="R132" s="228"/>
      <c r="S132" s="228"/>
      <c r="T132" s="229"/>
      <c r="AT132" s="230" t="s">
        <v>209</v>
      </c>
      <c r="AU132" s="230" t="s">
        <v>88</v>
      </c>
      <c r="AV132" s="13" t="s">
        <v>88</v>
      </c>
      <c r="AW132" s="13" t="s">
        <v>31</v>
      </c>
      <c r="AX132" s="13" t="s">
        <v>76</v>
      </c>
      <c r="AY132" s="230" t="s">
        <v>201</v>
      </c>
    </row>
    <row r="133" spans="1:65" s="13" customFormat="1">
      <c r="B133" s="219"/>
      <c r="C133" s="220"/>
      <c r="D133" s="221" t="s">
        <v>209</v>
      </c>
      <c r="E133" s="222" t="s">
        <v>1</v>
      </c>
      <c r="F133" s="223" t="s">
        <v>3844</v>
      </c>
      <c r="G133" s="220"/>
      <c r="H133" s="224">
        <v>31.6</v>
      </c>
      <c r="I133" s="225"/>
      <c r="J133" s="220"/>
      <c r="K133" s="220"/>
      <c r="L133" s="226"/>
      <c r="M133" s="227"/>
      <c r="N133" s="228"/>
      <c r="O133" s="228"/>
      <c r="P133" s="228"/>
      <c r="Q133" s="228"/>
      <c r="R133" s="228"/>
      <c r="S133" s="228"/>
      <c r="T133" s="229"/>
      <c r="AT133" s="230" t="s">
        <v>209</v>
      </c>
      <c r="AU133" s="230" t="s">
        <v>88</v>
      </c>
      <c r="AV133" s="13" t="s">
        <v>88</v>
      </c>
      <c r="AW133" s="13" t="s">
        <v>31</v>
      </c>
      <c r="AX133" s="13" t="s">
        <v>76</v>
      </c>
      <c r="AY133" s="230" t="s">
        <v>201</v>
      </c>
    </row>
    <row r="134" spans="1:65" s="13" customFormat="1">
      <c r="B134" s="219"/>
      <c r="C134" s="220"/>
      <c r="D134" s="221" t="s">
        <v>209</v>
      </c>
      <c r="E134" s="222" t="s">
        <v>1</v>
      </c>
      <c r="F134" s="223" t="s">
        <v>3845</v>
      </c>
      <c r="G134" s="220"/>
      <c r="H134" s="224">
        <v>39.32</v>
      </c>
      <c r="I134" s="225"/>
      <c r="J134" s="220"/>
      <c r="K134" s="220"/>
      <c r="L134" s="226"/>
      <c r="M134" s="227"/>
      <c r="N134" s="228"/>
      <c r="O134" s="228"/>
      <c r="P134" s="228"/>
      <c r="Q134" s="228"/>
      <c r="R134" s="228"/>
      <c r="S134" s="228"/>
      <c r="T134" s="229"/>
      <c r="AT134" s="230" t="s">
        <v>209</v>
      </c>
      <c r="AU134" s="230" t="s">
        <v>88</v>
      </c>
      <c r="AV134" s="13" t="s">
        <v>88</v>
      </c>
      <c r="AW134" s="13" t="s">
        <v>31</v>
      </c>
      <c r="AX134" s="13" t="s">
        <v>76</v>
      </c>
      <c r="AY134" s="230" t="s">
        <v>201</v>
      </c>
    </row>
    <row r="135" spans="1:65" s="15" customFormat="1">
      <c r="B135" s="242"/>
      <c r="C135" s="243"/>
      <c r="D135" s="221" t="s">
        <v>209</v>
      </c>
      <c r="E135" s="244" t="s">
        <v>1</v>
      </c>
      <c r="F135" s="245" t="s">
        <v>240</v>
      </c>
      <c r="G135" s="243"/>
      <c r="H135" s="246">
        <v>73.319999999999993</v>
      </c>
      <c r="I135" s="247"/>
      <c r="J135" s="243"/>
      <c r="K135" s="243"/>
      <c r="L135" s="248"/>
      <c r="M135" s="249"/>
      <c r="N135" s="250"/>
      <c r="O135" s="250"/>
      <c r="P135" s="250"/>
      <c r="Q135" s="250"/>
      <c r="R135" s="250"/>
      <c r="S135" s="250"/>
      <c r="T135" s="251"/>
      <c r="AT135" s="252" t="s">
        <v>209</v>
      </c>
      <c r="AU135" s="252" t="s">
        <v>88</v>
      </c>
      <c r="AV135" s="15" t="s">
        <v>219</v>
      </c>
      <c r="AW135" s="15" t="s">
        <v>31</v>
      </c>
      <c r="AX135" s="15" t="s">
        <v>76</v>
      </c>
      <c r="AY135" s="252" t="s">
        <v>201</v>
      </c>
    </row>
    <row r="136" spans="1:65" s="13" customFormat="1">
      <c r="B136" s="219"/>
      <c r="C136" s="220"/>
      <c r="D136" s="221" t="s">
        <v>209</v>
      </c>
      <c r="E136" s="222" t="s">
        <v>1</v>
      </c>
      <c r="F136" s="223" t="s">
        <v>3846</v>
      </c>
      <c r="G136" s="220"/>
      <c r="H136" s="224">
        <v>0.08</v>
      </c>
      <c r="I136" s="225"/>
      <c r="J136" s="220"/>
      <c r="K136" s="220"/>
      <c r="L136" s="226"/>
      <c r="M136" s="227"/>
      <c r="N136" s="228"/>
      <c r="O136" s="228"/>
      <c r="P136" s="228"/>
      <c r="Q136" s="228"/>
      <c r="R136" s="228"/>
      <c r="S136" s="228"/>
      <c r="T136" s="229"/>
      <c r="AT136" s="230" t="s">
        <v>209</v>
      </c>
      <c r="AU136" s="230" t="s">
        <v>88</v>
      </c>
      <c r="AV136" s="13" t="s">
        <v>88</v>
      </c>
      <c r="AW136" s="13" t="s">
        <v>31</v>
      </c>
      <c r="AX136" s="13" t="s">
        <v>76</v>
      </c>
      <c r="AY136" s="230" t="s">
        <v>201</v>
      </c>
    </row>
    <row r="137" spans="1:65" s="14" customFormat="1">
      <c r="B137" s="231"/>
      <c r="C137" s="232"/>
      <c r="D137" s="221" t="s">
        <v>209</v>
      </c>
      <c r="E137" s="233" t="s">
        <v>1</v>
      </c>
      <c r="F137" s="234" t="s">
        <v>232</v>
      </c>
      <c r="G137" s="232"/>
      <c r="H137" s="235">
        <v>73.399999999999991</v>
      </c>
      <c r="I137" s="236"/>
      <c r="J137" s="232"/>
      <c r="K137" s="232"/>
      <c r="L137" s="237"/>
      <c r="M137" s="238"/>
      <c r="N137" s="239"/>
      <c r="O137" s="239"/>
      <c r="P137" s="239"/>
      <c r="Q137" s="239"/>
      <c r="R137" s="239"/>
      <c r="S137" s="239"/>
      <c r="T137" s="240"/>
      <c r="AT137" s="241" t="s">
        <v>209</v>
      </c>
      <c r="AU137" s="241" t="s">
        <v>88</v>
      </c>
      <c r="AV137" s="14" t="s">
        <v>207</v>
      </c>
      <c r="AW137" s="14" t="s">
        <v>31</v>
      </c>
      <c r="AX137" s="14" t="s">
        <v>83</v>
      </c>
      <c r="AY137" s="241" t="s">
        <v>201</v>
      </c>
    </row>
    <row r="138" spans="1:65" s="2" customFormat="1" ht="28.5" customHeight="1">
      <c r="A138" s="35"/>
      <c r="B138" s="36"/>
      <c r="C138" s="205" t="s">
        <v>88</v>
      </c>
      <c r="D138" s="205" t="s">
        <v>203</v>
      </c>
      <c r="E138" s="206" t="s">
        <v>220</v>
      </c>
      <c r="F138" s="207" t="s">
        <v>221</v>
      </c>
      <c r="G138" s="208" t="s">
        <v>206</v>
      </c>
      <c r="H138" s="209">
        <v>73.400000000000006</v>
      </c>
      <c r="I138" s="210"/>
      <c r="J138" s="211">
        <f>ROUND(I138*H138,2)</f>
        <v>0</v>
      </c>
      <c r="K138" s="212"/>
      <c r="L138" s="40"/>
      <c r="M138" s="213" t="s">
        <v>1</v>
      </c>
      <c r="N138" s="214" t="s">
        <v>42</v>
      </c>
      <c r="O138" s="72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17" t="s">
        <v>207</v>
      </c>
      <c r="AT138" s="217" t="s">
        <v>203</v>
      </c>
      <c r="AU138" s="217" t="s">
        <v>88</v>
      </c>
      <c r="AY138" s="18" t="s">
        <v>201</v>
      </c>
      <c r="BE138" s="218">
        <f>IF(N138="základná",J138,0)</f>
        <v>0</v>
      </c>
      <c r="BF138" s="218">
        <f>IF(N138="znížená",J138,0)</f>
        <v>0</v>
      </c>
      <c r="BG138" s="218">
        <f>IF(N138="zákl. prenesená",J138,0)</f>
        <v>0</v>
      </c>
      <c r="BH138" s="218">
        <f>IF(N138="zníž. prenesená",J138,0)</f>
        <v>0</v>
      </c>
      <c r="BI138" s="218">
        <f>IF(N138="nulová",J138,0)</f>
        <v>0</v>
      </c>
      <c r="BJ138" s="18" t="s">
        <v>88</v>
      </c>
      <c r="BK138" s="218">
        <f>ROUND(I138*H138,2)</f>
        <v>0</v>
      </c>
      <c r="BL138" s="18" t="s">
        <v>207</v>
      </c>
      <c r="BM138" s="217" t="s">
        <v>3847</v>
      </c>
    </row>
    <row r="139" spans="1:65" s="2" customFormat="1" ht="29.25" customHeight="1">
      <c r="A139" s="35"/>
      <c r="B139" s="36"/>
      <c r="C139" s="205" t="s">
        <v>219</v>
      </c>
      <c r="D139" s="205" t="s">
        <v>203</v>
      </c>
      <c r="E139" s="206" t="s">
        <v>247</v>
      </c>
      <c r="F139" s="207" t="s">
        <v>248</v>
      </c>
      <c r="G139" s="208" t="s">
        <v>206</v>
      </c>
      <c r="H139" s="209">
        <v>73.400000000000006</v>
      </c>
      <c r="I139" s="210"/>
      <c r="J139" s="211">
        <f>ROUND(I139*H139,2)</f>
        <v>0</v>
      </c>
      <c r="K139" s="212"/>
      <c r="L139" s="40"/>
      <c r="M139" s="213" t="s">
        <v>1</v>
      </c>
      <c r="N139" s="214" t="s">
        <v>42</v>
      </c>
      <c r="O139" s="72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17" t="s">
        <v>207</v>
      </c>
      <c r="AT139" s="217" t="s">
        <v>203</v>
      </c>
      <c r="AU139" s="217" t="s">
        <v>88</v>
      </c>
      <c r="AY139" s="18" t="s">
        <v>201</v>
      </c>
      <c r="BE139" s="218">
        <f>IF(N139="základná",J139,0)</f>
        <v>0</v>
      </c>
      <c r="BF139" s="218">
        <f>IF(N139="znížená",J139,0)</f>
        <v>0</v>
      </c>
      <c r="BG139" s="218">
        <f>IF(N139="zákl. prenesená",J139,0)</f>
        <v>0</v>
      </c>
      <c r="BH139" s="218">
        <f>IF(N139="zníž. prenesená",J139,0)</f>
        <v>0</v>
      </c>
      <c r="BI139" s="218">
        <f>IF(N139="nulová",J139,0)</f>
        <v>0</v>
      </c>
      <c r="BJ139" s="18" t="s">
        <v>88</v>
      </c>
      <c r="BK139" s="218">
        <f>ROUND(I139*H139,2)</f>
        <v>0</v>
      </c>
      <c r="BL139" s="18" t="s">
        <v>207</v>
      </c>
      <c r="BM139" s="217" t="s">
        <v>3848</v>
      </c>
    </row>
    <row r="140" spans="1:65" s="13" customFormat="1">
      <c r="B140" s="219"/>
      <c r="C140" s="220"/>
      <c r="D140" s="221" t="s">
        <v>209</v>
      </c>
      <c r="E140" s="222" t="s">
        <v>1</v>
      </c>
      <c r="F140" s="223" t="s">
        <v>3849</v>
      </c>
      <c r="G140" s="220"/>
      <c r="H140" s="224">
        <v>73.400000000000006</v>
      </c>
      <c r="I140" s="225"/>
      <c r="J140" s="220"/>
      <c r="K140" s="220"/>
      <c r="L140" s="226"/>
      <c r="M140" s="227"/>
      <c r="N140" s="228"/>
      <c r="O140" s="228"/>
      <c r="P140" s="228"/>
      <c r="Q140" s="228"/>
      <c r="R140" s="228"/>
      <c r="S140" s="228"/>
      <c r="T140" s="229"/>
      <c r="AT140" s="230" t="s">
        <v>209</v>
      </c>
      <c r="AU140" s="230" t="s">
        <v>88</v>
      </c>
      <c r="AV140" s="13" t="s">
        <v>88</v>
      </c>
      <c r="AW140" s="13" t="s">
        <v>31</v>
      </c>
      <c r="AX140" s="13" t="s">
        <v>76</v>
      </c>
      <c r="AY140" s="230" t="s">
        <v>201</v>
      </c>
    </row>
    <row r="141" spans="1:65" s="14" customFormat="1">
      <c r="B141" s="231"/>
      <c r="C141" s="232"/>
      <c r="D141" s="221" t="s">
        <v>209</v>
      </c>
      <c r="E141" s="233" t="s">
        <v>1</v>
      </c>
      <c r="F141" s="234" t="s">
        <v>252</v>
      </c>
      <c r="G141" s="232"/>
      <c r="H141" s="235">
        <v>73.400000000000006</v>
      </c>
      <c r="I141" s="236"/>
      <c r="J141" s="232"/>
      <c r="K141" s="232"/>
      <c r="L141" s="237"/>
      <c r="M141" s="238"/>
      <c r="N141" s="239"/>
      <c r="O141" s="239"/>
      <c r="P141" s="239"/>
      <c r="Q141" s="239"/>
      <c r="R141" s="239"/>
      <c r="S141" s="239"/>
      <c r="T141" s="240"/>
      <c r="AT141" s="241" t="s">
        <v>209</v>
      </c>
      <c r="AU141" s="241" t="s">
        <v>88</v>
      </c>
      <c r="AV141" s="14" t="s">
        <v>207</v>
      </c>
      <c r="AW141" s="14" t="s">
        <v>31</v>
      </c>
      <c r="AX141" s="14" t="s">
        <v>83</v>
      </c>
      <c r="AY141" s="241" t="s">
        <v>201</v>
      </c>
    </row>
    <row r="142" spans="1:65" s="2" customFormat="1" ht="16.5" customHeight="1">
      <c r="A142" s="35"/>
      <c r="B142" s="36"/>
      <c r="C142" s="205" t="s">
        <v>207</v>
      </c>
      <c r="D142" s="205" t="s">
        <v>203</v>
      </c>
      <c r="E142" s="206" t="s">
        <v>3148</v>
      </c>
      <c r="F142" s="207" t="s">
        <v>3149</v>
      </c>
      <c r="G142" s="208" t="s">
        <v>206</v>
      </c>
      <c r="H142" s="209">
        <v>73.400000000000006</v>
      </c>
      <c r="I142" s="210"/>
      <c r="J142" s="211">
        <f>ROUND(I142*H142,2)</f>
        <v>0</v>
      </c>
      <c r="K142" s="212"/>
      <c r="L142" s="40"/>
      <c r="M142" s="213" t="s">
        <v>1</v>
      </c>
      <c r="N142" s="214" t="s">
        <v>42</v>
      </c>
      <c r="O142" s="72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17" t="s">
        <v>207</v>
      </c>
      <c r="AT142" s="217" t="s">
        <v>203</v>
      </c>
      <c r="AU142" s="217" t="s">
        <v>88</v>
      </c>
      <c r="AY142" s="18" t="s">
        <v>201</v>
      </c>
      <c r="BE142" s="218">
        <f>IF(N142="základná",J142,0)</f>
        <v>0</v>
      </c>
      <c r="BF142" s="218">
        <f>IF(N142="znížená",J142,0)</f>
        <v>0</v>
      </c>
      <c r="BG142" s="218">
        <f>IF(N142="zákl. prenesená",J142,0)</f>
        <v>0</v>
      </c>
      <c r="BH142" s="218">
        <f>IF(N142="zníž. prenesená",J142,0)</f>
        <v>0</v>
      </c>
      <c r="BI142" s="218">
        <f>IF(N142="nulová",J142,0)</f>
        <v>0</v>
      </c>
      <c r="BJ142" s="18" t="s">
        <v>88</v>
      </c>
      <c r="BK142" s="218">
        <f>ROUND(I142*H142,2)</f>
        <v>0</v>
      </c>
      <c r="BL142" s="18" t="s">
        <v>207</v>
      </c>
      <c r="BM142" s="217" t="s">
        <v>3850</v>
      </c>
    </row>
    <row r="143" spans="1:65" s="12" customFormat="1" ht="22.9" customHeight="1">
      <c r="B143" s="189"/>
      <c r="C143" s="190"/>
      <c r="D143" s="191" t="s">
        <v>75</v>
      </c>
      <c r="E143" s="203" t="s">
        <v>88</v>
      </c>
      <c r="F143" s="203" t="s">
        <v>272</v>
      </c>
      <c r="G143" s="190"/>
      <c r="H143" s="190"/>
      <c r="I143" s="193"/>
      <c r="J143" s="204">
        <f>BK143</f>
        <v>0</v>
      </c>
      <c r="K143" s="190"/>
      <c r="L143" s="195"/>
      <c r="M143" s="196"/>
      <c r="N143" s="197"/>
      <c r="O143" s="197"/>
      <c r="P143" s="198">
        <f>SUM(P144:P148)</f>
        <v>0</v>
      </c>
      <c r="Q143" s="197"/>
      <c r="R143" s="198">
        <f>SUM(R144:R148)</f>
        <v>0</v>
      </c>
      <c r="S143" s="197"/>
      <c r="T143" s="199">
        <f>SUM(T144:T148)</f>
        <v>0</v>
      </c>
      <c r="AR143" s="200" t="s">
        <v>83</v>
      </c>
      <c r="AT143" s="201" t="s">
        <v>75</v>
      </c>
      <c r="AU143" s="201" t="s">
        <v>83</v>
      </c>
      <c r="AY143" s="200" t="s">
        <v>201</v>
      </c>
      <c r="BK143" s="202">
        <f>SUM(BK144:BK148)</f>
        <v>0</v>
      </c>
    </row>
    <row r="144" spans="1:65" s="2" customFormat="1" ht="39.75" customHeight="1">
      <c r="A144" s="35"/>
      <c r="B144" s="36"/>
      <c r="C144" s="205" t="s">
        <v>233</v>
      </c>
      <c r="D144" s="205" t="s">
        <v>203</v>
      </c>
      <c r="E144" s="206" t="s">
        <v>274</v>
      </c>
      <c r="F144" s="207" t="s">
        <v>275</v>
      </c>
      <c r="G144" s="208" t="s">
        <v>276</v>
      </c>
      <c r="H144" s="209">
        <v>185.3</v>
      </c>
      <c r="I144" s="210"/>
      <c r="J144" s="211">
        <f>ROUND(I144*H144,2)</f>
        <v>0</v>
      </c>
      <c r="K144" s="212"/>
      <c r="L144" s="40"/>
      <c r="M144" s="213" t="s">
        <v>1</v>
      </c>
      <c r="N144" s="214" t="s">
        <v>42</v>
      </c>
      <c r="O144" s="72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17" t="s">
        <v>207</v>
      </c>
      <c r="AT144" s="217" t="s">
        <v>203</v>
      </c>
      <c r="AU144" s="217" t="s">
        <v>88</v>
      </c>
      <c r="AY144" s="18" t="s">
        <v>201</v>
      </c>
      <c r="BE144" s="218">
        <f>IF(N144="základná",J144,0)</f>
        <v>0</v>
      </c>
      <c r="BF144" s="218">
        <f>IF(N144="znížená",J144,0)</f>
        <v>0</v>
      </c>
      <c r="BG144" s="218">
        <f>IF(N144="zákl. prenesená",J144,0)</f>
        <v>0</v>
      </c>
      <c r="BH144" s="218">
        <f>IF(N144="zníž. prenesená",J144,0)</f>
        <v>0</v>
      </c>
      <c r="BI144" s="218">
        <f>IF(N144="nulová",J144,0)</f>
        <v>0</v>
      </c>
      <c r="BJ144" s="18" t="s">
        <v>88</v>
      </c>
      <c r="BK144" s="218">
        <f>ROUND(I144*H144,2)</f>
        <v>0</v>
      </c>
      <c r="BL144" s="18" t="s">
        <v>207</v>
      </c>
      <c r="BM144" s="217" t="s">
        <v>3851</v>
      </c>
    </row>
    <row r="145" spans="1:65" s="13" customFormat="1">
      <c r="B145" s="219"/>
      <c r="C145" s="220"/>
      <c r="D145" s="221" t="s">
        <v>209</v>
      </c>
      <c r="E145" s="222" t="s">
        <v>1</v>
      </c>
      <c r="F145" s="223" t="s">
        <v>3852</v>
      </c>
      <c r="G145" s="220"/>
      <c r="H145" s="224">
        <v>8</v>
      </c>
      <c r="I145" s="225"/>
      <c r="J145" s="220"/>
      <c r="K145" s="220"/>
      <c r="L145" s="226"/>
      <c r="M145" s="227"/>
      <c r="N145" s="228"/>
      <c r="O145" s="228"/>
      <c r="P145" s="228"/>
      <c r="Q145" s="228"/>
      <c r="R145" s="228"/>
      <c r="S145" s="228"/>
      <c r="T145" s="229"/>
      <c r="AT145" s="230" t="s">
        <v>209</v>
      </c>
      <c r="AU145" s="230" t="s">
        <v>88</v>
      </c>
      <c r="AV145" s="13" t="s">
        <v>88</v>
      </c>
      <c r="AW145" s="13" t="s">
        <v>31</v>
      </c>
      <c r="AX145" s="13" t="s">
        <v>76</v>
      </c>
      <c r="AY145" s="230" t="s">
        <v>201</v>
      </c>
    </row>
    <row r="146" spans="1:65" s="13" customFormat="1">
      <c r="B146" s="219"/>
      <c r="C146" s="220"/>
      <c r="D146" s="221" t="s">
        <v>209</v>
      </c>
      <c r="E146" s="222" t="s">
        <v>1</v>
      </c>
      <c r="F146" s="223" t="s">
        <v>3853</v>
      </c>
      <c r="G146" s="220"/>
      <c r="H146" s="224">
        <v>79</v>
      </c>
      <c r="I146" s="225"/>
      <c r="J146" s="220"/>
      <c r="K146" s="220"/>
      <c r="L146" s="226"/>
      <c r="M146" s="227"/>
      <c r="N146" s="228"/>
      <c r="O146" s="228"/>
      <c r="P146" s="228"/>
      <c r="Q146" s="228"/>
      <c r="R146" s="228"/>
      <c r="S146" s="228"/>
      <c r="T146" s="229"/>
      <c r="AT146" s="230" t="s">
        <v>209</v>
      </c>
      <c r="AU146" s="230" t="s">
        <v>88</v>
      </c>
      <c r="AV146" s="13" t="s">
        <v>88</v>
      </c>
      <c r="AW146" s="13" t="s">
        <v>31</v>
      </c>
      <c r="AX146" s="13" t="s">
        <v>76</v>
      </c>
      <c r="AY146" s="230" t="s">
        <v>201</v>
      </c>
    </row>
    <row r="147" spans="1:65" s="13" customFormat="1">
      <c r="B147" s="219"/>
      <c r="C147" s="220"/>
      <c r="D147" s="221" t="s">
        <v>209</v>
      </c>
      <c r="E147" s="222" t="s">
        <v>1</v>
      </c>
      <c r="F147" s="223" t="s">
        <v>3854</v>
      </c>
      <c r="G147" s="220"/>
      <c r="H147" s="224">
        <v>98.3</v>
      </c>
      <c r="I147" s="225"/>
      <c r="J147" s="220"/>
      <c r="K147" s="220"/>
      <c r="L147" s="226"/>
      <c r="M147" s="227"/>
      <c r="N147" s="228"/>
      <c r="O147" s="228"/>
      <c r="P147" s="228"/>
      <c r="Q147" s="228"/>
      <c r="R147" s="228"/>
      <c r="S147" s="228"/>
      <c r="T147" s="229"/>
      <c r="AT147" s="230" t="s">
        <v>209</v>
      </c>
      <c r="AU147" s="230" t="s">
        <v>88</v>
      </c>
      <c r="AV147" s="13" t="s">
        <v>88</v>
      </c>
      <c r="AW147" s="13" t="s">
        <v>31</v>
      </c>
      <c r="AX147" s="13" t="s">
        <v>76</v>
      </c>
      <c r="AY147" s="230" t="s">
        <v>201</v>
      </c>
    </row>
    <row r="148" spans="1:65" s="14" customFormat="1">
      <c r="B148" s="231"/>
      <c r="C148" s="232"/>
      <c r="D148" s="221" t="s">
        <v>209</v>
      </c>
      <c r="E148" s="233" t="s">
        <v>1</v>
      </c>
      <c r="F148" s="234" t="s">
        <v>232</v>
      </c>
      <c r="G148" s="232"/>
      <c r="H148" s="235">
        <v>185.3</v>
      </c>
      <c r="I148" s="236"/>
      <c r="J148" s="232"/>
      <c r="K148" s="232"/>
      <c r="L148" s="237"/>
      <c r="M148" s="238"/>
      <c r="N148" s="239"/>
      <c r="O148" s="239"/>
      <c r="P148" s="239"/>
      <c r="Q148" s="239"/>
      <c r="R148" s="239"/>
      <c r="S148" s="239"/>
      <c r="T148" s="240"/>
      <c r="AT148" s="241" t="s">
        <v>209</v>
      </c>
      <c r="AU148" s="241" t="s">
        <v>88</v>
      </c>
      <c r="AV148" s="14" t="s">
        <v>207</v>
      </c>
      <c r="AW148" s="14" t="s">
        <v>31</v>
      </c>
      <c r="AX148" s="14" t="s">
        <v>83</v>
      </c>
      <c r="AY148" s="241" t="s">
        <v>201</v>
      </c>
    </row>
    <row r="149" spans="1:65" s="12" customFormat="1" ht="22.9" customHeight="1">
      <c r="B149" s="189"/>
      <c r="C149" s="190"/>
      <c r="D149" s="191" t="s">
        <v>75</v>
      </c>
      <c r="E149" s="203" t="s">
        <v>233</v>
      </c>
      <c r="F149" s="203" t="s">
        <v>631</v>
      </c>
      <c r="G149" s="190"/>
      <c r="H149" s="190"/>
      <c r="I149" s="193"/>
      <c r="J149" s="204">
        <f>BK149</f>
        <v>0</v>
      </c>
      <c r="K149" s="190"/>
      <c r="L149" s="195"/>
      <c r="M149" s="196"/>
      <c r="N149" s="197"/>
      <c r="O149" s="197"/>
      <c r="P149" s="198">
        <f>SUM(P150:P171)</f>
        <v>0</v>
      </c>
      <c r="Q149" s="197"/>
      <c r="R149" s="198">
        <f>SUM(R150:R171)</f>
        <v>140.480988</v>
      </c>
      <c r="S149" s="197"/>
      <c r="T149" s="199">
        <f>SUM(T150:T171)</f>
        <v>0</v>
      </c>
      <c r="AR149" s="200" t="s">
        <v>83</v>
      </c>
      <c r="AT149" s="201" t="s">
        <v>75</v>
      </c>
      <c r="AU149" s="201" t="s">
        <v>83</v>
      </c>
      <c r="AY149" s="200" t="s">
        <v>201</v>
      </c>
      <c r="BK149" s="202">
        <f>SUM(BK150:BK171)</f>
        <v>0</v>
      </c>
    </row>
    <row r="150" spans="1:65" s="2" customFormat="1" ht="47.25" customHeight="1">
      <c r="A150" s="35"/>
      <c r="B150" s="36"/>
      <c r="C150" s="205" t="s">
        <v>242</v>
      </c>
      <c r="D150" s="205" t="s">
        <v>203</v>
      </c>
      <c r="E150" s="206" t="s">
        <v>3855</v>
      </c>
      <c r="F150" s="207" t="s">
        <v>3856</v>
      </c>
      <c r="G150" s="208" t="s">
        <v>276</v>
      </c>
      <c r="H150" s="209">
        <v>79</v>
      </c>
      <c r="I150" s="210"/>
      <c r="J150" s="211">
        <f>ROUND(I150*H150,2)</f>
        <v>0</v>
      </c>
      <c r="K150" s="212"/>
      <c r="L150" s="40"/>
      <c r="M150" s="213" t="s">
        <v>1</v>
      </c>
      <c r="N150" s="214" t="s">
        <v>42</v>
      </c>
      <c r="O150" s="72"/>
      <c r="P150" s="215">
        <f>O150*H150</f>
        <v>0</v>
      </c>
      <c r="Q150" s="215">
        <v>0.30359999999999998</v>
      </c>
      <c r="R150" s="215">
        <f>Q150*H150</f>
        <v>23.984399999999997</v>
      </c>
      <c r="S150" s="215">
        <v>0</v>
      </c>
      <c r="T150" s="216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17" t="s">
        <v>207</v>
      </c>
      <c r="AT150" s="217" t="s">
        <v>203</v>
      </c>
      <c r="AU150" s="217" t="s">
        <v>88</v>
      </c>
      <c r="AY150" s="18" t="s">
        <v>201</v>
      </c>
      <c r="BE150" s="218">
        <f>IF(N150="základná",J150,0)</f>
        <v>0</v>
      </c>
      <c r="BF150" s="218">
        <f>IF(N150="znížená",J150,0)</f>
        <v>0</v>
      </c>
      <c r="BG150" s="218">
        <f>IF(N150="zákl. prenesená",J150,0)</f>
        <v>0</v>
      </c>
      <c r="BH150" s="218">
        <f>IF(N150="zníž. prenesená",J150,0)</f>
        <v>0</v>
      </c>
      <c r="BI150" s="218">
        <f>IF(N150="nulová",J150,0)</f>
        <v>0</v>
      </c>
      <c r="BJ150" s="18" t="s">
        <v>88</v>
      </c>
      <c r="BK150" s="218">
        <f>ROUND(I150*H150,2)</f>
        <v>0</v>
      </c>
      <c r="BL150" s="18" t="s">
        <v>207</v>
      </c>
      <c r="BM150" s="217" t="s">
        <v>3857</v>
      </c>
    </row>
    <row r="151" spans="1:65" s="13" customFormat="1">
      <c r="B151" s="219"/>
      <c r="C151" s="220"/>
      <c r="D151" s="221" t="s">
        <v>209</v>
      </c>
      <c r="E151" s="222" t="s">
        <v>1</v>
      </c>
      <c r="F151" s="223" t="s">
        <v>3853</v>
      </c>
      <c r="G151" s="220"/>
      <c r="H151" s="224">
        <v>79</v>
      </c>
      <c r="I151" s="225"/>
      <c r="J151" s="220"/>
      <c r="K151" s="220"/>
      <c r="L151" s="226"/>
      <c r="M151" s="227"/>
      <c r="N151" s="228"/>
      <c r="O151" s="228"/>
      <c r="P151" s="228"/>
      <c r="Q151" s="228"/>
      <c r="R151" s="228"/>
      <c r="S151" s="228"/>
      <c r="T151" s="229"/>
      <c r="AT151" s="230" t="s">
        <v>209</v>
      </c>
      <c r="AU151" s="230" t="s">
        <v>88</v>
      </c>
      <c r="AV151" s="13" t="s">
        <v>88</v>
      </c>
      <c r="AW151" s="13" t="s">
        <v>31</v>
      </c>
      <c r="AX151" s="13" t="s">
        <v>83</v>
      </c>
      <c r="AY151" s="230" t="s">
        <v>201</v>
      </c>
    </row>
    <row r="152" spans="1:65" s="2" customFormat="1" ht="32.25" customHeight="1">
      <c r="A152" s="35"/>
      <c r="B152" s="36"/>
      <c r="C152" s="205" t="s">
        <v>246</v>
      </c>
      <c r="D152" s="205" t="s">
        <v>203</v>
      </c>
      <c r="E152" s="206" t="s">
        <v>3858</v>
      </c>
      <c r="F152" s="207" t="s">
        <v>3859</v>
      </c>
      <c r="G152" s="208" t="s">
        <v>276</v>
      </c>
      <c r="H152" s="209">
        <v>8</v>
      </c>
      <c r="I152" s="210"/>
      <c r="J152" s="211">
        <f>ROUND(I152*H152,2)</f>
        <v>0</v>
      </c>
      <c r="K152" s="212"/>
      <c r="L152" s="40"/>
      <c r="M152" s="213" t="s">
        <v>1</v>
      </c>
      <c r="N152" s="214" t="s">
        <v>42</v>
      </c>
      <c r="O152" s="72"/>
      <c r="P152" s="215">
        <f>O152*H152</f>
        <v>0</v>
      </c>
      <c r="Q152" s="215">
        <v>1.18384</v>
      </c>
      <c r="R152" s="215">
        <f>Q152*H152</f>
        <v>9.47072</v>
      </c>
      <c r="S152" s="215">
        <v>0</v>
      </c>
      <c r="T152" s="216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17" t="s">
        <v>207</v>
      </c>
      <c r="AT152" s="217" t="s">
        <v>203</v>
      </c>
      <c r="AU152" s="217" t="s">
        <v>88</v>
      </c>
      <c r="AY152" s="18" t="s">
        <v>201</v>
      </c>
      <c r="BE152" s="218">
        <f>IF(N152="základná",J152,0)</f>
        <v>0</v>
      </c>
      <c r="BF152" s="218">
        <f>IF(N152="znížená",J152,0)</f>
        <v>0</v>
      </c>
      <c r="BG152" s="218">
        <f>IF(N152="zákl. prenesená",J152,0)</f>
        <v>0</v>
      </c>
      <c r="BH152" s="218">
        <f>IF(N152="zníž. prenesená",J152,0)</f>
        <v>0</v>
      </c>
      <c r="BI152" s="218">
        <f>IF(N152="nulová",J152,0)</f>
        <v>0</v>
      </c>
      <c r="BJ152" s="18" t="s">
        <v>88</v>
      </c>
      <c r="BK152" s="218">
        <f>ROUND(I152*H152,2)</f>
        <v>0</v>
      </c>
      <c r="BL152" s="18" t="s">
        <v>207</v>
      </c>
      <c r="BM152" s="217" t="s">
        <v>3860</v>
      </c>
    </row>
    <row r="153" spans="1:65" s="13" customFormat="1">
      <c r="B153" s="219"/>
      <c r="C153" s="220"/>
      <c r="D153" s="221" t="s">
        <v>209</v>
      </c>
      <c r="E153" s="222" t="s">
        <v>1</v>
      </c>
      <c r="F153" s="223" t="s">
        <v>3861</v>
      </c>
      <c r="G153" s="220"/>
      <c r="H153" s="224">
        <v>8</v>
      </c>
      <c r="I153" s="225"/>
      <c r="J153" s="220"/>
      <c r="K153" s="220"/>
      <c r="L153" s="226"/>
      <c r="M153" s="227"/>
      <c r="N153" s="228"/>
      <c r="O153" s="228"/>
      <c r="P153" s="228"/>
      <c r="Q153" s="228"/>
      <c r="R153" s="228"/>
      <c r="S153" s="228"/>
      <c r="T153" s="229"/>
      <c r="AT153" s="230" t="s">
        <v>209</v>
      </c>
      <c r="AU153" s="230" t="s">
        <v>88</v>
      </c>
      <c r="AV153" s="13" t="s">
        <v>88</v>
      </c>
      <c r="AW153" s="13" t="s">
        <v>31</v>
      </c>
      <c r="AX153" s="13" t="s">
        <v>83</v>
      </c>
      <c r="AY153" s="230" t="s">
        <v>201</v>
      </c>
    </row>
    <row r="154" spans="1:65" s="2" customFormat="1" ht="36.75" customHeight="1">
      <c r="A154" s="35"/>
      <c r="B154" s="36"/>
      <c r="C154" s="205" t="s">
        <v>253</v>
      </c>
      <c r="D154" s="205" t="s">
        <v>203</v>
      </c>
      <c r="E154" s="206" t="s">
        <v>3862</v>
      </c>
      <c r="F154" s="207" t="s">
        <v>3863</v>
      </c>
      <c r="G154" s="208" t="s">
        <v>276</v>
      </c>
      <c r="H154" s="209">
        <v>79</v>
      </c>
      <c r="I154" s="210"/>
      <c r="J154" s="211">
        <f>ROUND(I154*H154,2)</f>
        <v>0</v>
      </c>
      <c r="K154" s="212"/>
      <c r="L154" s="40"/>
      <c r="M154" s="213" t="s">
        <v>1</v>
      </c>
      <c r="N154" s="214" t="s">
        <v>42</v>
      </c>
      <c r="O154" s="72"/>
      <c r="P154" s="215">
        <f>O154*H154</f>
        <v>0</v>
      </c>
      <c r="Q154" s="215">
        <v>0.27994000000000002</v>
      </c>
      <c r="R154" s="215">
        <f>Q154*H154</f>
        <v>22.115260000000003</v>
      </c>
      <c r="S154" s="215">
        <v>0</v>
      </c>
      <c r="T154" s="216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17" t="s">
        <v>207</v>
      </c>
      <c r="AT154" s="217" t="s">
        <v>203</v>
      </c>
      <c r="AU154" s="217" t="s">
        <v>88</v>
      </c>
      <c r="AY154" s="18" t="s">
        <v>201</v>
      </c>
      <c r="BE154" s="218">
        <f>IF(N154="základná",J154,0)</f>
        <v>0</v>
      </c>
      <c r="BF154" s="218">
        <f>IF(N154="znížená",J154,0)</f>
        <v>0</v>
      </c>
      <c r="BG154" s="218">
        <f>IF(N154="zákl. prenesená",J154,0)</f>
        <v>0</v>
      </c>
      <c r="BH154" s="218">
        <f>IF(N154="zníž. prenesená",J154,0)</f>
        <v>0</v>
      </c>
      <c r="BI154" s="218">
        <f>IF(N154="nulová",J154,0)</f>
        <v>0</v>
      </c>
      <c r="BJ154" s="18" t="s">
        <v>88</v>
      </c>
      <c r="BK154" s="218">
        <f>ROUND(I154*H154,2)</f>
        <v>0</v>
      </c>
      <c r="BL154" s="18" t="s">
        <v>207</v>
      </c>
      <c r="BM154" s="217" t="s">
        <v>3864</v>
      </c>
    </row>
    <row r="155" spans="1:65" s="13" customFormat="1">
      <c r="B155" s="219"/>
      <c r="C155" s="220"/>
      <c r="D155" s="221" t="s">
        <v>209</v>
      </c>
      <c r="E155" s="222" t="s">
        <v>1</v>
      </c>
      <c r="F155" s="223" t="s">
        <v>3853</v>
      </c>
      <c r="G155" s="220"/>
      <c r="H155" s="224">
        <v>79</v>
      </c>
      <c r="I155" s="225"/>
      <c r="J155" s="220"/>
      <c r="K155" s="220"/>
      <c r="L155" s="226"/>
      <c r="M155" s="227"/>
      <c r="N155" s="228"/>
      <c r="O155" s="228"/>
      <c r="P155" s="228"/>
      <c r="Q155" s="228"/>
      <c r="R155" s="228"/>
      <c r="S155" s="228"/>
      <c r="T155" s="229"/>
      <c r="AT155" s="230" t="s">
        <v>209</v>
      </c>
      <c r="AU155" s="230" t="s">
        <v>88</v>
      </c>
      <c r="AV155" s="13" t="s">
        <v>88</v>
      </c>
      <c r="AW155" s="13" t="s">
        <v>31</v>
      </c>
      <c r="AX155" s="13" t="s">
        <v>83</v>
      </c>
      <c r="AY155" s="230" t="s">
        <v>201</v>
      </c>
    </row>
    <row r="156" spans="1:65" s="2" customFormat="1" ht="31.5" customHeight="1">
      <c r="A156" s="35"/>
      <c r="B156" s="36"/>
      <c r="C156" s="205" t="s">
        <v>259</v>
      </c>
      <c r="D156" s="205" t="s">
        <v>203</v>
      </c>
      <c r="E156" s="206" t="s">
        <v>3865</v>
      </c>
      <c r="F156" s="207" t="s">
        <v>3866</v>
      </c>
      <c r="G156" s="208" t="s">
        <v>276</v>
      </c>
      <c r="H156" s="209">
        <v>98.3</v>
      </c>
      <c r="I156" s="210"/>
      <c r="J156" s="211">
        <f>ROUND(I156*H156,2)</f>
        <v>0</v>
      </c>
      <c r="K156" s="212"/>
      <c r="L156" s="40"/>
      <c r="M156" s="213" t="s">
        <v>1</v>
      </c>
      <c r="N156" s="214" t="s">
        <v>42</v>
      </c>
      <c r="O156" s="72"/>
      <c r="P156" s="215">
        <f>O156*H156</f>
        <v>0</v>
      </c>
      <c r="Q156" s="215">
        <v>0.46166000000000001</v>
      </c>
      <c r="R156" s="215">
        <f>Q156*H156</f>
        <v>45.381177999999998</v>
      </c>
      <c r="S156" s="215">
        <v>0</v>
      </c>
      <c r="T156" s="216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17" t="s">
        <v>207</v>
      </c>
      <c r="AT156" s="217" t="s">
        <v>203</v>
      </c>
      <c r="AU156" s="217" t="s">
        <v>88</v>
      </c>
      <c r="AY156" s="18" t="s">
        <v>201</v>
      </c>
      <c r="BE156" s="218">
        <f>IF(N156="základná",J156,0)</f>
        <v>0</v>
      </c>
      <c r="BF156" s="218">
        <f>IF(N156="znížená",J156,0)</f>
        <v>0</v>
      </c>
      <c r="BG156" s="218">
        <f>IF(N156="zákl. prenesená",J156,0)</f>
        <v>0</v>
      </c>
      <c r="BH156" s="218">
        <f>IF(N156="zníž. prenesená",J156,0)</f>
        <v>0</v>
      </c>
      <c r="BI156" s="218">
        <f>IF(N156="nulová",J156,0)</f>
        <v>0</v>
      </c>
      <c r="BJ156" s="18" t="s">
        <v>88</v>
      </c>
      <c r="BK156" s="218">
        <f>ROUND(I156*H156,2)</f>
        <v>0</v>
      </c>
      <c r="BL156" s="18" t="s">
        <v>207</v>
      </c>
      <c r="BM156" s="217" t="s">
        <v>3867</v>
      </c>
    </row>
    <row r="157" spans="1:65" s="13" customFormat="1">
      <c r="B157" s="219"/>
      <c r="C157" s="220"/>
      <c r="D157" s="221" t="s">
        <v>209</v>
      </c>
      <c r="E157" s="222" t="s">
        <v>1</v>
      </c>
      <c r="F157" s="223" t="s">
        <v>3854</v>
      </c>
      <c r="G157" s="220"/>
      <c r="H157" s="224">
        <v>98.3</v>
      </c>
      <c r="I157" s="225"/>
      <c r="J157" s="220"/>
      <c r="K157" s="220"/>
      <c r="L157" s="226"/>
      <c r="M157" s="227"/>
      <c r="N157" s="228"/>
      <c r="O157" s="228"/>
      <c r="P157" s="228"/>
      <c r="Q157" s="228"/>
      <c r="R157" s="228"/>
      <c r="S157" s="228"/>
      <c r="T157" s="229"/>
      <c r="AT157" s="230" t="s">
        <v>209</v>
      </c>
      <c r="AU157" s="230" t="s">
        <v>88</v>
      </c>
      <c r="AV157" s="13" t="s">
        <v>88</v>
      </c>
      <c r="AW157" s="13" t="s">
        <v>31</v>
      </c>
      <c r="AX157" s="13" t="s">
        <v>83</v>
      </c>
      <c r="AY157" s="230" t="s">
        <v>201</v>
      </c>
    </row>
    <row r="158" spans="1:65" s="2" customFormat="1" ht="69.75" customHeight="1">
      <c r="A158" s="35"/>
      <c r="B158" s="36"/>
      <c r="C158" s="205" t="s">
        <v>263</v>
      </c>
      <c r="D158" s="205" t="s">
        <v>203</v>
      </c>
      <c r="E158" s="206" t="s">
        <v>3868</v>
      </c>
      <c r="F158" s="207" t="s">
        <v>3869</v>
      </c>
      <c r="G158" s="208" t="s">
        <v>276</v>
      </c>
      <c r="H158" s="209">
        <v>79</v>
      </c>
      <c r="I158" s="210"/>
      <c r="J158" s="211">
        <f>ROUND(I158*H158,2)</f>
        <v>0</v>
      </c>
      <c r="K158" s="212"/>
      <c r="L158" s="40"/>
      <c r="M158" s="213" t="s">
        <v>1</v>
      </c>
      <c r="N158" s="214" t="s">
        <v>42</v>
      </c>
      <c r="O158" s="72"/>
      <c r="P158" s="215">
        <f>O158*H158</f>
        <v>0</v>
      </c>
      <c r="Q158" s="215">
        <v>9.2499999999999999E-2</v>
      </c>
      <c r="R158" s="215">
        <f>Q158*H158</f>
        <v>7.3075000000000001</v>
      </c>
      <c r="S158" s="215">
        <v>0</v>
      </c>
      <c r="T158" s="216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17" t="s">
        <v>207</v>
      </c>
      <c r="AT158" s="217" t="s">
        <v>203</v>
      </c>
      <c r="AU158" s="217" t="s">
        <v>88</v>
      </c>
      <c r="AY158" s="18" t="s">
        <v>201</v>
      </c>
      <c r="BE158" s="218">
        <f>IF(N158="základná",J158,0)</f>
        <v>0</v>
      </c>
      <c r="BF158" s="218">
        <f>IF(N158="znížená",J158,0)</f>
        <v>0</v>
      </c>
      <c r="BG158" s="218">
        <f>IF(N158="zákl. prenesená",J158,0)</f>
        <v>0</v>
      </c>
      <c r="BH158" s="218">
        <f>IF(N158="zníž. prenesená",J158,0)</f>
        <v>0</v>
      </c>
      <c r="BI158" s="218">
        <f>IF(N158="nulová",J158,0)</f>
        <v>0</v>
      </c>
      <c r="BJ158" s="18" t="s">
        <v>88</v>
      </c>
      <c r="BK158" s="218">
        <f>ROUND(I158*H158,2)</f>
        <v>0</v>
      </c>
      <c r="BL158" s="18" t="s">
        <v>207</v>
      </c>
      <c r="BM158" s="217" t="s">
        <v>3870</v>
      </c>
    </row>
    <row r="159" spans="1:65" s="13" customFormat="1">
      <c r="B159" s="219"/>
      <c r="C159" s="220"/>
      <c r="D159" s="221" t="s">
        <v>209</v>
      </c>
      <c r="E159" s="222" t="s">
        <v>1</v>
      </c>
      <c r="F159" s="223" t="s">
        <v>3871</v>
      </c>
      <c r="G159" s="220"/>
      <c r="H159" s="224">
        <v>79</v>
      </c>
      <c r="I159" s="225"/>
      <c r="J159" s="220"/>
      <c r="K159" s="220"/>
      <c r="L159" s="226"/>
      <c r="M159" s="227"/>
      <c r="N159" s="228"/>
      <c r="O159" s="228"/>
      <c r="P159" s="228"/>
      <c r="Q159" s="228"/>
      <c r="R159" s="228"/>
      <c r="S159" s="228"/>
      <c r="T159" s="229"/>
      <c r="AT159" s="230" t="s">
        <v>209</v>
      </c>
      <c r="AU159" s="230" t="s">
        <v>88</v>
      </c>
      <c r="AV159" s="13" t="s">
        <v>88</v>
      </c>
      <c r="AW159" s="13" t="s">
        <v>31</v>
      </c>
      <c r="AX159" s="13" t="s">
        <v>83</v>
      </c>
      <c r="AY159" s="230" t="s">
        <v>201</v>
      </c>
    </row>
    <row r="160" spans="1:65" s="2" customFormat="1" ht="21.75" customHeight="1">
      <c r="A160" s="35"/>
      <c r="B160" s="36"/>
      <c r="C160" s="253" t="s">
        <v>273</v>
      </c>
      <c r="D160" s="253" t="s">
        <v>585</v>
      </c>
      <c r="E160" s="254" t="s">
        <v>3872</v>
      </c>
      <c r="F160" s="255" t="s">
        <v>3873</v>
      </c>
      <c r="G160" s="256" t="s">
        <v>276</v>
      </c>
      <c r="H160" s="257">
        <v>80.599999999999994</v>
      </c>
      <c r="I160" s="258"/>
      <c r="J160" s="259">
        <f>ROUND(I160*H160,2)</f>
        <v>0</v>
      </c>
      <c r="K160" s="260"/>
      <c r="L160" s="261"/>
      <c r="M160" s="262" t="s">
        <v>1</v>
      </c>
      <c r="N160" s="263" t="s">
        <v>42</v>
      </c>
      <c r="O160" s="72"/>
      <c r="P160" s="215">
        <f>O160*H160</f>
        <v>0</v>
      </c>
      <c r="Q160" s="215">
        <v>0.13</v>
      </c>
      <c r="R160" s="215">
        <f>Q160*H160</f>
        <v>10.478</v>
      </c>
      <c r="S160" s="215">
        <v>0</v>
      </c>
      <c r="T160" s="216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17" t="s">
        <v>253</v>
      </c>
      <c r="AT160" s="217" t="s">
        <v>585</v>
      </c>
      <c r="AU160" s="217" t="s">
        <v>88</v>
      </c>
      <c r="AY160" s="18" t="s">
        <v>201</v>
      </c>
      <c r="BE160" s="218">
        <f>IF(N160="základná",J160,0)</f>
        <v>0</v>
      </c>
      <c r="BF160" s="218">
        <f>IF(N160="znížená",J160,0)</f>
        <v>0</v>
      </c>
      <c r="BG160" s="218">
        <f>IF(N160="zákl. prenesená",J160,0)</f>
        <v>0</v>
      </c>
      <c r="BH160" s="218">
        <f>IF(N160="zníž. prenesená",J160,0)</f>
        <v>0</v>
      </c>
      <c r="BI160" s="218">
        <f>IF(N160="nulová",J160,0)</f>
        <v>0</v>
      </c>
      <c r="BJ160" s="18" t="s">
        <v>88</v>
      </c>
      <c r="BK160" s="218">
        <f>ROUND(I160*H160,2)</f>
        <v>0</v>
      </c>
      <c r="BL160" s="18" t="s">
        <v>207</v>
      </c>
      <c r="BM160" s="217" t="s">
        <v>3874</v>
      </c>
    </row>
    <row r="161" spans="1:65" s="13" customFormat="1">
      <c r="B161" s="219"/>
      <c r="C161" s="220"/>
      <c r="D161" s="221" t="s">
        <v>209</v>
      </c>
      <c r="E161" s="222" t="s">
        <v>1</v>
      </c>
      <c r="F161" s="223" t="s">
        <v>3875</v>
      </c>
      <c r="G161" s="220"/>
      <c r="H161" s="224">
        <v>80.58</v>
      </c>
      <c r="I161" s="225"/>
      <c r="J161" s="220"/>
      <c r="K161" s="220"/>
      <c r="L161" s="226"/>
      <c r="M161" s="227"/>
      <c r="N161" s="228"/>
      <c r="O161" s="228"/>
      <c r="P161" s="228"/>
      <c r="Q161" s="228"/>
      <c r="R161" s="228"/>
      <c r="S161" s="228"/>
      <c r="T161" s="229"/>
      <c r="AT161" s="230" t="s">
        <v>209</v>
      </c>
      <c r="AU161" s="230" t="s">
        <v>88</v>
      </c>
      <c r="AV161" s="13" t="s">
        <v>88</v>
      </c>
      <c r="AW161" s="13" t="s">
        <v>31</v>
      </c>
      <c r="AX161" s="13" t="s">
        <v>76</v>
      </c>
      <c r="AY161" s="230" t="s">
        <v>201</v>
      </c>
    </row>
    <row r="162" spans="1:65" s="13" customFormat="1">
      <c r="B162" s="219"/>
      <c r="C162" s="220"/>
      <c r="D162" s="221" t="s">
        <v>209</v>
      </c>
      <c r="E162" s="222" t="s">
        <v>1</v>
      </c>
      <c r="F162" s="223" t="s">
        <v>610</v>
      </c>
      <c r="G162" s="220"/>
      <c r="H162" s="224">
        <v>0.02</v>
      </c>
      <c r="I162" s="225"/>
      <c r="J162" s="220"/>
      <c r="K162" s="220"/>
      <c r="L162" s="226"/>
      <c r="M162" s="227"/>
      <c r="N162" s="228"/>
      <c r="O162" s="228"/>
      <c r="P162" s="228"/>
      <c r="Q162" s="228"/>
      <c r="R162" s="228"/>
      <c r="S162" s="228"/>
      <c r="T162" s="229"/>
      <c r="AT162" s="230" t="s">
        <v>209</v>
      </c>
      <c r="AU162" s="230" t="s">
        <v>88</v>
      </c>
      <c r="AV162" s="13" t="s">
        <v>88</v>
      </c>
      <c r="AW162" s="13" t="s">
        <v>31</v>
      </c>
      <c r="AX162" s="13" t="s">
        <v>76</v>
      </c>
      <c r="AY162" s="230" t="s">
        <v>201</v>
      </c>
    </row>
    <row r="163" spans="1:65" s="14" customFormat="1">
      <c r="B163" s="231"/>
      <c r="C163" s="232"/>
      <c r="D163" s="221" t="s">
        <v>209</v>
      </c>
      <c r="E163" s="233" t="s">
        <v>1</v>
      </c>
      <c r="F163" s="234" t="s">
        <v>232</v>
      </c>
      <c r="G163" s="232"/>
      <c r="H163" s="235">
        <v>80.599999999999994</v>
      </c>
      <c r="I163" s="236"/>
      <c r="J163" s="232"/>
      <c r="K163" s="232"/>
      <c r="L163" s="237"/>
      <c r="M163" s="238"/>
      <c r="N163" s="239"/>
      <c r="O163" s="239"/>
      <c r="P163" s="239"/>
      <c r="Q163" s="239"/>
      <c r="R163" s="239"/>
      <c r="S163" s="239"/>
      <c r="T163" s="240"/>
      <c r="AT163" s="241" t="s">
        <v>209</v>
      </c>
      <c r="AU163" s="241" t="s">
        <v>88</v>
      </c>
      <c r="AV163" s="14" t="s">
        <v>207</v>
      </c>
      <c r="AW163" s="14" t="s">
        <v>31</v>
      </c>
      <c r="AX163" s="14" t="s">
        <v>83</v>
      </c>
      <c r="AY163" s="241" t="s">
        <v>201</v>
      </c>
    </row>
    <row r="164" spans="1:65" s="2" customFormat="1" ht="39.75" customHeight="1">
      <c r="A164" s="35"/>
      <c r="B164" s="36"/>
      <c r="C164" s="205" t="s">
        <v>280</v>
      </c>
      <c r="D164" s="205" t="s">
        <v>203</v>
      </c>
      <c r="E164" s="206" t="s">
        <v>3876</v>
      </c>
      <c r="F164" s="207" t="s">
        <v>3877</v>
      </c>
      <c r="G164" s="208" t="s">
        <v>276</v>
      </c>
      <c r="H164" s="209">
        <v>98.3</v>
      </c>
      <c r="I164" s="210"/>
      <c r="J164" s="211">
        <f>ROUND(I164*H164,2)</f>
        <v>0</v>
      </c>
      <c r="K164" s="212"/>
      <c r="L164" s="40"/>
      <c r="M164" s="213" t="s">
        <v>1</v>
      </c>
      <c r="N164" s="214" t="s">
        <v>42</v>
      </c>
      <c r="O164" s="72"/>
      <c r="P164" s="215">
        <f>O164*H164</f>
        <v>0</v>
      </c>
      <c r="Q164" s="215">
        <v>0.112</v>
      </c>
      <c r="R164" s="215">
        <f>Q164*H164</f>
        <v>11.009600000000001</v>
      </c>
      <c r="S164" s="215">
        <v>0</v>
      </c>
      <c r="T164" s="216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17" t="s">
        <v>207</v>
      </c>
      <c r="AT164" s="217" t="s">
        <v>203</v>
      </c>
      <c r="AU164" s="217" t="s">
        <v>88</v>
      </c>
      <c r="AY164" s="18" t="s">
        <v>201</v>
      </c>
      <c r="BE164" s="218">
        <f>IF(N164="základná",J164,0)</f>
        <v>0</v>
      </c>
      <c r="BF164" s="218">
        <f>IF(N164="znížená",J164,0)</f>
        <v>0</v>
      </c>
      <c r="BG164" s="218">
        <f>IF(N164="zákl. prenesená",J164,0)</f>
        <v>0</v>
      </c>
      <c r="BH164" s="218">
        <f>IF(N164="zníž. prenesená",J164,0)</f>
        <v>0</v>
      </c>
      <c r="BI164" s="218">
        <f>IF(N164="nulová",J164,0)</f>
        <v>0</v>
      </c>
      <c r="BJ164" s="18" t="s">
        <v>88</v>
      </c>
      <c r="BK164" s="218">
        <f>ROUND(I164*H164,2)</f>
        <v>0</v>
      </c>
      <c r="BL164" s="18" t="s">
        <v>207</v>
      </c>
      <c r="BM164" s="217" t="s">
        <v>3878</v>
      </c>
    </row>
    <row r="165" spans="1:65" s="13" customFormat="1">
      <c r="B165" s="219"/>
      <c r="C165" s="220"/>
      <c r="D165" s="221" t="s">
        <v>209</v>
      </c>
      <c r="E165" s="222" t="s">
        <v>1</v>
      </c>
      <c r="F165" s="223" t="s">
        <v>3879</v>
      </c>
      <c r="G165" s="220"/>
      <c r="H165" s="224">
        <v>98.28</v>
      </c>
      <c r="I165" s="225"/>
      <c r="J165" s="220"/>
      <c r="K165" s="220"/>
      <c r="L165" s="226"/>
      <c r="M165" s="227"/>
      <c r="N165" s="228"/>
      <c r="O165" s="228"/>
      <c r="P165" s="228"/>
      <c r="Q165" s="228"/>
      <c r="R165" s="228"/>
      <c r="S165" s="228"/>
      <c r="T165" s="229"/>
      <c r="AT165" s="230" t="s">
        <v>209</v>
      </c>
      <c r="AU165" s="230" t="s">
        <v>88</v>
      </c>
      <c r="AV165" s="13" t="s">
        <v>88</v>
      </c>
      <c r="AW165" s="13" t="s">
        <v>31</v>
      </c>
      <c r="AX165" s="13" t="s">
        <v>76</v>
      </c>
      <c r="AY165" s="230" t="s">
        <v>201</v>
      </c>
    </row>
    <row r="166" spans="1:65" s="13" customFormat="1">
      <c r="B166" s="219"/>
      <c r="C166" s="220"/>
      <c r="D166" s="221" t="s">
        <v>209</v>
      </c>
      <c r="E166" s="222" t="s">
        <v>1</v>
      </c>
      <c r="F166" s="223" t="s">
        <v>610</v>
      </c>
      <c r="G166" s="220"/>
      <c r="H166" s="224">
        <v>0.02</v>
      </c>
      <c r="I166" s="225"/>
      <c r="J166" s="220"/>
      <c r="K166" s="220"/>
      <c r="L166" s="226"/>
      <c r="M166" s="227"/>
      <c r="N166" s="228"/>
      <c r="O166" s="228"/>
      <c r="P166" s="228"/>
      <c r="Q166" s="228"/>
      <c r="R166" s="228"/>
      <c r="S166" s="228"/>
      <c r="T166" s="229"/>
      <c r="AT166" s="230" t="s">
        <v>209</v>
      </c>
      <c r="AU166" s="230" t="s">
        <v>88</v>
      </c>
      <c r="AV166" s="13" t="s">
        <v>88</v>
      </c>
      <c r="AW166" s="13" t="s">
        <v>31</v>
      </c>
      <c r="AX166" s="13" t="s">
        <v>76</v>
      </c>
      <c r="AY166" s="230" t="s">
        <v>201</v>
      </c>
    </row>
    <row r="167" spans="1:65" s="14" customFormat="1">
      <c r="B167" s="231"/>
      <c r="C167" s="232"/>
      <c r="D167" s="221" t="s">
        <v>209</v>
      </c>
      <c r="E167" s="233" t="s">
        <v>1</v>
      </c>
      <c r="F167" s="234" t="s">
        <v>232</v>
      </c>
      <c r="G167" s="232"/>
      <c r="H167" s="235">
        <v>98.3</v>
      </c>
      <c r="I167" s="236"/>
      <c r="J167" s="232"/>
      <c r="K167" s="232"/>
      <c r="L167" s="237"/>
      <c r="M167" s="238"/>
      <c r="N167" s="239"/>
      <c r="O167" s="239"/>
      <c r="P167" s="239"/>
      <c r="Q167" s="239"/>
      <c r="R167" s="239"/>
      <c r="S167" s="239"/>
      <c r="T167" s="240"/>
      <c r="AT167" s="241" t="s">
        <v>209</v>
      </c>
      <c r="AU167" s="241" t="s">
        <v>88</v>
      </c>
      <c r="AV167" s="14" t="s">
        <v>207</v>
      </c>
      <c r="AW167" s="14" t="s">
        <v>31</v>
      </c>
      <c r="AX167" s="14" t="s">
        <v>83</v>
      </c>
      <c r="AY167" s="241" t="s">
        <v>201</v>
      </c>
    </row>
    <row r="168" spans="1:65" s="2" customFormat="1" ht="29.25" customHeight="1">
      <c r="A168" s="35"/>
      <c r="B168" s="36"/>
      <c r="C168" s="253" t="s">
        <v>291</v>
      </c>
      <c r="D168" s="253" t="s">
        <v>585</v>
      </c>
      <c r="E168" s="254" t="s">
        <v>3880</v>
      </c>
      <c r="F168" s="255" t="s">
        <v>3881</v>
      </c>
      <c r="G168" s="256" t="s">
        <v>276</v>
      </c>
      <c r="H168" s="257">
        <v>99.3</v>
      </c>
      <c r="I168" s="258"/>
      <c r="J168" s="259">
        <f>ROUND(I168*H168,2)</f>
        <v>0</v>
      </c>
      <c r="K168" s="260"/>
      <c r="L168" s="261"/>
      <c r="M168" s="262" t="s">
        <v>1</v>
      </c>
      <c r="N168" s="263" t="s">
        <v>42</v>
      </c>
      <c r="O168" s="72"/>
      <c r="P168" s="215">
        <f>O168*H168</f>
        <v>0</v>
      </c>
      <c r="Q168" s="215">
        <v>0.1081</v>
      </c>
      <c r="R168" s="215">
        <f>Q168*H168</f>
        <v>10.73433</v>
      </c>
      <c r="S168" s="215">
        <v>0</v>
      </c>
      <c r="T168" s="216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17" t="s">
        <v>253</v>
      </c>
      <c r="AT168" s="217" t="s">
        <v>585</v>
      </c>
      <c r="AU168" s="217" t="s">
        <v>88</v>
      </c>
      <c r="AY168" s="18" t="s">
        <v>201</v>
      </c>
      <c r="BE168" s="218">
        <f>IF(N168="základná",J168,0)</f>
        <v>0</v>
      </c>
      <c r="BF168" s="218">
        <f>IF(N168="znížená",J168,0)</f>
        <v>0</v>
      </c>
      <c r="BG168" s="218">
        <f>IF(N168="zákl. prenesená",J168,0)</f>
        <v>0</v>
      </c>
      <c r="BH168" s="218">
        <f>IF(N168="zníž. prenesená",J168,0)</f>
        <v>0</v>
      </c>
      <c r="BI168" s="218">
        <f>IF(N168="nulová",J168,0)</f>
        <v>0</v>
      </c>
      <c r="BJ168" s="18" t="s">
        <v>88</v>
      </c>
      <c r="BK168" s="218">
        <f>ROUND(I168*H168,2)</f>
        <v>0</v>
      </c>
      <c r="BL168" s="18" t="s">
        <v>207</v>
      </c>
      <c r="BM168" s="217" t="s">
        <v>3882</v>
      </c>
    </row>
    <row r="169" spans="1:65" s="13" customFormat="1">
      <c r="B169" s="219"/>
      <c r="C169" s="220"/>
      <c r="D169" s="221" t="s">
        <v>209</v>
      </c>
      <c r="E169" s="222" t="s">
        <v>1</v>
      </c>
      <c r="F169" s="223" t="s">
        <v>3883</v>
      </c>
      <c r="G169" s="220"/>
      <c r="H169" s="224">
        <v>99.283000000000001</v>
      </c>
      <c r="I169" s="225"/>
      <c r="J169" s="220"/>
      <c r="K169" s="220"/>
      <c r="L169" s="226"/>
      <c r="M169" s="227"/>
      <c r="N169" s="228"/>
      <c r="O169" s="228"/>
      <c r="P169" s="228"/>
      <c r="Q169" s="228"/>
      <c r="R169" s="228"/>
      <c r="S169" s="228"/>
      <c r="T169" s="229"/>
      <c r="AT169" s="230" t="s">
        <v>209</v>
      </c>
      <c r="AU169" s="230" t="s">
        <v>88</v>
      </c>
      <c r="AV169" s="13" t="s">
        <v>88</v>
      </c>
      <c r="AW169" s="13" t="s">
        <v>31</v>
      </c>
      <c r="AX169" s="13" t="s">
        <v>76</v>
      </c>
      <c r="AY169" s="230" t="s">
        <v>201</v>
      </c>
    </row>
    <row r="170" spans="1:65" s="13" customFormat="1">
      <c r="B170" s="219"/>
      <c r="C170" s="220"/>
      <c r="D170" s="221" t="s">
        <v>209</v>
      </c>
      <c r="E170" s="222" t="s">
        <v>1</v>
      </c>
      <c r="F170" s="223" t="s">
        <v>1522</v>
      </c>
      <c r="G170" s="220"/>
      <c r="H170" s="224">
        <v>1.7000000000000001E-2</v>
      </c>
      <c r="I170" s="225"/>
      <c r="J170" s="220"/>
      <c r="K170" s="220"/>
      <c r="L170" s="226"/>
      <c r="M170" s="227"/>
      <c r="N170" s="228"/>
      <c r="O170" s="228"/>
      <c r="P170" s="228"/>
      <c r="Q170" s="228"/>
      <c r="R170" s="228"/>
      <c r="S170" s="228"/>
      <c r="T170" s="229"/>
      <c r="AT170" s="230" t="s">
        <v>209</v>
      </c>
      <c r="AU170" s="230" t="s">
        <v>88</v>
      </c>
      <c r="AV170" s="13" t="s">
        <v>88</v>
      </c>
      <c r="AW170" s="13" t="s">
        <v>31</v>
      </c>
      <c r="AX170" s="13" t="s">
        <v>76</v>
      </c>
      <c r="AY170" s="230" t="s">
        <v>201</v>
      </c>
    </row>
    <row r="171" spans="1:65" s="14" customFormat="1">
      <c r="B171" s="231"/>
      <c r="C171" s="232"/>
      <c r="D171" s="221" t="s">
        <v>209</v>
      </c>
      <c r="E171" s="233" t="s">
        <v>1</v>
      </c>
      <c r="F171" s="234" t="s">
        <v>232</v>
      </c>
      <c r="G171" s="232"/>
      <c r="H171" s="235">
        <v>99.3</v>
      </c>
      <c r="I171" s="236"/>
      <c r="J171" s="232"/>
      <c r="K171" s="232"/>
      <c r="L171" s="237"/>
      <c r="M171" s="238"/>
      <c r="N171" s="239"/>
      <c r="O171" s="239"/>
      <c r="P171" s="239"/>
      <c r="Q171" s="239"/>
      <c r="R171" s="239"/>
      <c r="S171" s="239"/>
      <c r="T171" s="240"/>
      <c r="AT171" s="241" t="s">
        <v>209</v>
      </c>
      <c r="AU171" s="241" t="s">
        <v>88</v>
      </c>
      <c r="AV171" s="14" t="s">
        <v>207</v>
      </c>
      <c r="AW171" s="14" t="s">
        <v>31</v>
      </c>
      <c r="AX171" s="14" t="s">
        <v>83</v>
      </c>
      <c r="AY171" s="241" t="s">
        <v>201</v>
      </c>
    </row>
    <row r="172" spans="1:65" s="12" customFormat="1" ht="22.9" customHeight="1">
      <c r="B172" s="189"/>
      <c r="C172" s="190"/>
      <c r="D172" s="191" t="s">
        <v>75</v>
      </c>
      <c r="E172" s="203" t="s">
        <v>259</v>
      </c>
      <c r="F172" s="203" t="s">
        <v>821</v>
      </c>
      <c r="G172" s="190"/>
      <c r="H172" s="190"/>
      <c r="I172" s="193"/>
      <c r="J172" s="204">
        <f>BK172</f>
        <v>0</v>
      </c>
      <c r="K172" s="190"/>
      <c r="L172" s="195"/>
      <c r="M172" s="196"/>
      <c r="N172" s="197"/>
      <c r="O172" s="197"/>
      <c r="P172" s="198">
        <f>SUM(P173:P191)</f>
        <v>0</v>
      </c>
      <c r="Q172" s="197"/>
      <c r="R172" s="198">
        <f>SUM(R173:R191)</f>
        <v>39.135497000000001</v>
      </c>
      <c r="S172" s="197"/>
      <c r="T172" s="199">
        <f>SUM(T173:T191)</f>
        <v>0</v>
      </c>
      <c r="AR172" s="200" t="s">
        <v>83</v>
      </c>
      <c r="AT172" s="201" t="s">
        <v>75</v>
      </c>
      <c r="AU172" s="201" t="s">
        <v>83</v>
      </c>
      <c r="AY172" s="200" t="s">
        <v>201</v>
      </c>
      <c r="BK172" s="202">
        <f>SUM(BK173:BK191)</f>
        <v>0</v>
      </c>
    </row>
    <row r="173" spans="1:65" s="2" customFormat="1" ht="21.75" customHeight="1">
      <c r="A173" s="35"/>
      <c r="B173" s="36"/>
      <c r="C173" s="205" t="s">
        <v>298</v>
      </c>
      <c r="D173" s="205" t="s">
        <v>203</v>
      </c>
      <c r="E173" s="206" t="s">
        <v>3884</v>
      </c>
      <c r="F173" s="207" t="s">
        <v>3885</v>
      </c>
      <c r="G173" s="208" t="s">
        <v>618</v>
      </c>
      <c r="H173" s="209">
        <v>13.9</v>
      </c>
      <c r="I173" s="210"/>
      <c r="J173" s="211">
        <f>ROUND(I173*H173,2)</f>
        <v>0</v>
      </c>
      <c r="K173" s="212"/>
      <c r="L173" s="40"/>
      <c r="M173" s="213" t="s">
        <v>1</v>
      </c>
      <c r="N173" s="214" t="s">
        <v>42</v>
      </c>
      <c r="O173" s="72"/>
      <c r="P173" s="215">
        <f>O173*H173</f>
        <v>0</v>
      </c>
      <c r="Q173" s="215">
        <v>0.14041000000000001</v>
      </c>
      <c r="R173" s="215">
        <f>Q173*H173</f>
        <v>1.9516990000000001</v>
      </c>
      <c r="S173" s="215">
        <v>0</v>
      </c>
      <c r="T173" s="216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17" t="s">
        <v>207</v>
      </c>
      <c r="AT173" s="217" t="s">
        <v>203</v>
      </c>
      <c r="AU173" s="217" t="s">
        <v>88</v>
      </c>
      <c r="AY173" s="18" t="s">
        <v>201</v>
      </c>
      <c r="BE173" s="218">
        <f>IF(N173="základná",J173,0)</f>
        <v>0</v>
      </c>
      <c r="BF173" s="218">
        <f>IF(N173="znížená",J173,0)</f>
        <v>0</v>
      </c>
      <c r="BG173" s="218">
        <f>IF(N173="zákl. prenesená",J173,0)</f>
        <v>0</v>
      </c>
      <c r="BH173" s="218">
        <f>IF(N173="zníž. prenesená",J173,0)</f>
        <v>0</v>
      </c>
      <c r="BI173" s="218">
        <f>IF(N173="nulová",J173,0)</f>
        <v>0</v>
      </c>
      <c r="BJ173" s="18" t="s">
        <v>88</v>
      </c>
      <c r="BK173" s="218">
        <f>ROUND(I173*H173,2)</f>
        <v>0</v>
      </c>
      <c r="BL173" s="18" t="s">
        <v>207</v>
      </c>
      <c r="BM173" s="217" t="s">
        <v>3886</v>
      </c>
    </row>
    <row r="174" spans="1:65" s="13" customFormat="1">
      <c r="B174" s="219"/>
      <c r="C174" s="220"/>
      <c r="D174" s="221" t="s">
        <v>209</v>
      </c>
      <c r="E174" s="222" t="s">
        <v>1</v>
      </c>
      <c r="F174" s="223" t="s">
        <v>3887</v>
      </c>
      <c r="G174" s="220"/>
      <c r="H174" s="224">
        <v>13.9</v>
      </c>
      <c r="I174" s="225"/>
      <c r="J174" s="220"/>
      <c r="K174" s="220"/>
      <c r="L174" s="226"/>
      <c r="M174" s="227"/>
      <c r="N174" s="228"/>
      <c r="O174" s="228"/>
      <c r="P174" s="228"/>
      <c r="Q174" s="228"/>
      <c r="R174" s="228"/>
      <c r="S174" s="228"/>
      <c r="T174" s="229"/>
      <c r="AT174" s="230" t="s">
        <v>209</v>
      </c>
      <c r="AU174" s="230" t="s">
        <v>88</v>
      </c>
      <c r="AV174" s="13" t="s">
        <v>88</v>
      </c>
      <c r="AW174" s="13" t="s">
        <v>31</v>
      </c>
      <c r="AX174" s="13" t="s">
        <v>83</v>
      </c>
      <c r="AY174" s="230" t="s">
        <v>201</v>
      </c>
    </row>
    <row r="175" spans="1:65" s="2" customFormat="1" ht="21.75" customHeight="1">
      <c r="A175" s="35"/>
      <c r="B175" s="36"/>
      <c r="C175" s="253" t="s">
        <v>302</v>
      </c>
      <c r="D175" s="253" t="s">
        <v>585</v>
      </c>
      <c r="E175" s="254" t="s">
        <v>3888</v>
      </c>
      <c r="F175" s="255" t="s">
        <v>3889</v>
      </c>
      <c r="G175" s="256" t="s">
        <v>366</v>
      </c>
      <c r="H175" s="257">
        <v>10</v>
      </c>
      <c r="I175" s="258"/>
      <c r="J175" s="259">
        <f>ROUND(I175*H175,2)</f>
        <v>0</v>
      </c>
      <c r="K175" s="260"/>
      <c r="L175" s="261"/>
      <c r="M175" s="262" t="s">
        <v>1</v>
      </c>
      <c r="N175" s="263" t="s">
        <v>42</v>
      </c>
      <c r="O175" s="72"/>
      <c r="P175" s="215">
        <f>O175*H175</f>
        <v>0</v>
      </c>
      <c r="Q175" s="215">
        <v>8.5000000000000006E-2</v>
      </c>
      <c r="R175" s="215">
        <f>Q175*H175</f>
        <v>0.85000000000000009</v>
      </c>
      <c r="S175" s="215">
        <v>0</v>
      </c>
      <c r="T175" s="216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17" t="s">
        <v>253</v>
      </c>
      <c r="AT175" s="217" t="s">
        <v>585</v>
      </c>
      <c r="AU175" s="217" t="s">
        <v>88</v>
      </c>
      <c r="AY175" s="18" t="s">
        <v>201</v>
      </c>
      <c r="BE175" s="218">
        <f>IF(N175="základná",J175,0)</f>
        <v>0</v>
      </c>
      <c r="BF175" s="218">
        <f>IF(N175="znížená",J175,0)</f>
        <v>0</v>
      </c>
      <c r="BG175" s="218">
        <f>IF(N175="zákl. prenesená",J175,0)</f>
        <v>0</v>
      </c>
      <c r="BH175" s="218">
        <f>IF(N175="zníž. prenesená",J175,0)</f>
        <v>0</v>
      </c>
      <c r="BI175" s="218">
        <f>IF(N175="nulová",J175,0)</f>
        <v>0</v>
      </c>
      <c r="BJ175" s="18" t="s">
        <v>88</v>
      </c>
      <c r="BK175" s="218">
        <f>ROUND(I175*H175,2)</f>
        <v>0</v>
      </c>
      <c r="BL175" s="18" t="s">
        <v>207</v>
      </c>
      <c r="BM175" s="217" t="s">
        <v>3890</v>
      </c>
    </row>
    <row r="176" spans="1:65" s="13" customFormat="1">
      <c r="B176" s="219"/>
      <c r="C176" s="220"/>
      <c r="D176" s="221" t="s">
        <v>209</v>
      </c>
      <c r="E176" s="220"/>
      <c r="F176" s="223" t="s">
        <v>3891</v>
      </c>
      <c r="G176" s="220"/>
      <c r="H176" s="224">
        <v>10</v>
      </c>
      <c r="I176" s="225"/>
      <c r="J176" s="220"/>
      <c r="K176" s="220"/>
      <c r="L176" s="226"/>
      <c r="M176" s="227"/>
      <c r="N176" s="228"/>
      <c r="O176" s="228"/>
      <c r="P176" s="228"/>
      <c r="Q176" s="228"/>
      <c r="R176" s="228"/>
      <c r="S176" s="228"/>
      <c r="T176" s="229"/>
      <c r="AT176" s="230" t="s">
        <v>209</v>
      </c>
      <c r="AU176" s="230" t="s">
        <v>88</v>
      </c>
      <c r="AV176" s="13" t="s">
        <v>88</v>
      </c>
      <c r="AW176" s="13" t="s">
        <v>4</v>
      </c>
      <c r="AX176" s="13" t="s">
        <v>83</v>
      </c>
      <c r="AY176" s="230" t="s">
        <v>201</v>
      </c>
    </row>
    <row r="177" spans="1:65" s="2" customFormat="1" ht="21.75" customHeight="1">
      <c r="A177" s="35"/>
      <c r="B177" s="36"/>
      <c r="C177" s="253" t="s">
        <v>308</v>
      </c>
      <c r="D177" s="253" t="s">
        <v>585</v>
      </c>
      <c r="E177" s="254" t="s">
        <v>3892</v>
      </c>
      <c r="F177" s="255" t="s">
        <v>3893</v>
      </c>
      <c r="G177" s="256" t="s">
        <v>366</v>
      </c>
      <c r="H177" s="257">
        <v>4</v>
      </c>
      <c r="I177" s="258"/>
      <c r="J177" s="259">
        <f>ROUND(I177*H177,2)</f>
        <v>0</v>
      </c>
      <c r="K177" s="260"/>
      <c r="L177" s="261"/>
      <c r="M177" s="262" t="s">
        <v>1</v>
      </c>
      <c r="N177" s="263" t="s">
        <v>42</v>
      </c>
      <c r="O177" s="72"/>
      <c r="P177" s="215">
        <f>O177*H177</f>
        <v>0</v>
      </c>
      <c r="Q177" s="215">
        <v>6.5000000000000002E-2</v>
      </c>
      <c r="R177" s="215">
        <f>Q177*H177</f>
        <v>0.26</v>
      </c>
      <c r="S177" s="215">
        <v>0</v>
      </c>
      <c r="T177" s="216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17" t="s">
        <v>253</v>
      </c>
      <c r="AT177" s="217" t="s">
        <v>585</v>
      </c>
      <c r="AU177" s="217" t="s">
        <v>88</v>
      </c>
      <c r="AY177" s="18" t="s">
        <v>201</v>
      </c>
      <c r="BE177" s="218">
        <f>IF(N177="základná",J177,0)</f>
        <v>0</v>
      </c>
      <c r="BF177" s="218">
        <f>IF(N177="znížená",J177,0)</f>
        <v>0</v>
      </c>
      <c r="BG177" s="218">
        <f>IF(N177="zákl. prenesená",J177,0)</f>
        <v>0</v>
      </c>
      <c r="BH177" s="218">
        <f>IF(N177="zníž. prenesená",J177,0)</f>
        <v>0</v>
      </c>
      <c r="BI177" s="218">
        <f>IF(N177="nulová",J177,0)</f>
        <v>0</v>
      </c>
      <c r="BJ177" s="18" t="s">
        <v>88</v>
      </c>
      <c r="BK177" s="218">
        <f>ROUND(I177*H177,2)</f>
        <v>0</v>
      </c>
      <c r="BL177" s="18" t="s">
        <v>207</v>
      </c>
      <c r="BM177" s="217" t="s">
        <v>3894</v>
      </c>
    </row>
    <row r="178" spans="1:65" s="13" customFormat="1">
      <c r="B178" s="219"/>
      <c r="C178" s="220"/>
      <c r="D178" s="221" t="s">
        <v>209</v>
      </c>
      <c r="E178" s="220"/>
      <c r="F178" s="223" t="s">
        <v>3895</v>
      </c>
      <c r="G178" s="220"/>
      <c r="H178" s="224">
        <v>4</v>
      </c>
      <c r="I178" s="225"/>
      <c r="J178" s="220"/>
      <c r="K178" s="220"/>
      <c r="L178" s="226"/>
      <c r="M178" s="227"/>
      <c r="N178" s="228"/>
      <c r="O178" s="228"/>
      <c r="P178" s="228"/>
      <c r="Q178" s="228"/>
      <c r="R178" s="228"/>
      <c r="S178" s="228"/>
      <c r="T178" s="229"/>
      <c r="AT178" s="230" t="s">
        <v>209</v>
      </c>
      <c r="AU178" s="230" t="s">
        <v>88</v>
      </c>
      <c r="AV178" s="13" t="s">
        <v>88</v>
      </c>
      <c r="AW178" s="13" t="s">
        <v>4</v>
      </c>
      <c r="AX178" s="13" t="s">
        <v>83</v>
      </c>
      <c r="AY178" s="230" t="s">
        <v>201</v>
      </c>
    </row>
    <row r="179" spans="1:65" s="2" customFormat="1" ht="33" customHeight="1">
      <c r="A179" s="35"/>
      <c r="B179" s="36"/>
      <c r="C179" s="205" t="s">
        <v>315</v>
      </c>
      <c r="D179" s="205" t="s">
        <v>203</v>
      </c>
      <c r="E179" s="206" t="s">
        <v>3896</v>
      </c>
      <c r="F179" s="207" t="s">
        <v>3897</v>
      </c>
      <c r="G179" s="208" t="s">
        <v>618</v>
      </c>
      <c r="H179" s="209">
        <v>136.19999999999999</v>
      </c>
      <c r="I179" s="210"/>
      <c r="J179" s="211">
        <f>ROUND(I179*H179,2)</f>
        <v>0</v>
      </c>
      <c r="K179" s="212"/>
      <c r="L179" s="40"/>
      <c r="M179" s="213" t="s">
        <v>1</v>
      </c>
      <c r="N179" s="214" t="s">
        <v>42</v>
      </c>
      <c r="O179" s="72"/>
      <c r="P179" s="215">
        <f>O179*H179</f>
        <v>0</v>
      </c>
      <c r="Q179" s="215">
        <v>8.3180000000000004E-2</v>
      </c>
      <c r="R179" s="215">
        <f>Q179*H179</f>
        <v>11.329115999999999</v>
      </c>
      <c r="S179" s="215">
        <v>0</v>
      </c>
      <c r="T179" s="216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17" t="s">
        <v>207</v>
      </c>
      <c r="AT179" s="217" t="s">
        <v>203</v>
      </c>
      <c r="AU179" s="217" t="s">
        <v>88</v>
      </c>
      <c r="AY179" s="18" t="s">
        <v>201</v>
      </c>
      <c r="BE179" s="218">
        <f>IF(N179="základná",J179,0)</f>
        <v>0</v>
      </c>
      <c r="BF179" s="218">
        <f>IF(N179="znížená",J179,0)</f>
        <v>0</v>
      </c>
      <c r="BG179" s="218">
        <f>IF(N179="zákl. prenesená",J179,0)</f>
        <v>0</v>
      </c>
      <c r="BH179" s="218">
        <f>IF(N179="zníž. prenesená",J179,0)</f>
        <v>0</v>
      </c>
      <c r="BI179" s="218">
        <f>IF(N179="nulová",J179,0)</f>
        <v>0</v>
      </c>
      <c r="BJ179" s="18" t="s">
        <v>88</v>
      </c>
      <c r="BK179" s="218">
        <f>ROUND(I179*H179,2)</f>
        <v>0</v>
      </c>
      <c r="BL179" s="18" t="s">
        <v>207</v>
      </c>
      <c r="BM179" s="217" t="s">
        <v>3898</v>
      </c>
    </row>
    <row r="180" spans="1:65" s="13" customFormat="1" ht="22.5">
      <c r="B180" s="219"/>
      <c r="C180" s="220"/>
      <c r="D180" s="221" t="s">
        <v>209</v>
      </c>
      <c r="E180" s="222" t="s">
        <v>1</v>
      </c>
      <c r="F180" s="223" t="s">
        <v>3899</v>
      </c>
      <c r="G180" s="220"/>
      <c r="H180" s="224">
        <v>111.54</v>
      </c>
      <c r="I180" s="225"/>
      <c r="J180" s="220"/>
      <c r="K180" s="220"/>
      <c r="L180" s="226"/>
      <c r="M180" s="227"/>
      <c r="N180" s="228"/>
      <c r="O180" s="228"/>
      <c r="P180" s="228"/>
      <c r="Q180" s="228"/>
      <c r="R180" s="228"/>
      <c r="S180" s="228"/>
      <c r="T180" s="229"/>
      <c r="AT180" s="230" t="s">
        <v>209</v>
      </c>
      <c r="AU180" s="230" t="s">
        <v>88</v>
      </c>
      <c r="AV180" s="13" t="s">
        <v>88</v>
      </c>
      <c r="AW180" s="13" t="s">
        <v>31</v>
      </c>
      <c r="AX180" s="13" t="s">
        <v>76</v>
      </c>
      <c r="AY180" s="230" t="s">
        <v>201</v>
      </c>
    </row>
    <row r="181" spans="1:65" s="13" customFormat="1">
      <c r="B181" s="219"/>
      <c r="C181" s="220"/>
      <c r="D181" s="221" t="s">
        <v>209</v>
      </c>
      <c r="E181" s="222" t="s">
        <v>1</v>
      </c>
      <c r="F181" s="223" t="s">
        <v>3900</v>
      </c>
      <c r="G181" s="220"/>
      <c r="H181" s="224">
        <v>24.66</v>
      </c>
      <c r="I181" s="225"/>
      <c r="J181" s="220"/>
      <c r="K181" s="220"/>
      <c r="L181" s="226"/>
      <c r="M181" s="227"/>
      <c r="N181" s="228"/>
      <c r="O181" s="228"/>
      <c r="P181" s="228"/>
      <c r="Q181" s="228"/>
      <c r="R181" s="228"/>
      <c r="S181" s="228"/>
      <c r="T181" s="229"/>
      <c r="AT181" s="230" t="s">
        <v>209</v>
      </c>
      <c r="AU181" s="230" t="s">
        <v>88</v>
      </c>
      <c r="AV181" s="13" t="s">
        <v>88</v>
      </c>
      <c r="AW181" s="13" t="s">
        <v>31</v>
      </c>
      <c r="AX181" s="13" t="s">
        <v>76</v>
      </c>
      <c r="AY181" s="230" t="s">
        <v>201</v>
      </c>
    </row>
    <row r="182" spans="1:65" s="14" customFormat="1">
      <c r="B182" s="231"/>
      <c r="C182" s="232"/>
      <c r="D182" s="221" t="s">
        <v>209</v>
      </c>
      <c r="E182" s="233" t="s">
        <v>1</v>
      </c>
      <c r="F182" s="234" t="s">
        <v>232</v>
      </c>
      <c r="G182" s="232"/>
      <c r="H182" s="235">
        <v>136.20000000000002</v>
      </c>
      <c r="I182" s="236"/>
      <c r="J182" s="232"/>
      <c r="K182" s="232"/>
      <c r="L182" s="237"/>
      <c r="M182" s="238"/>
      <c r="N182" s="239"/>
      <c r="O182" s="239"/>
      <c r="P182" s="239"/>
      <c r="Q182" s="239"/>
      <c r="R182" s="239"/>
      <c r="S182" s="239"/>
      <c r="T182" s="240"/>
      <c r="AT182" s="241" t="s">
        <v>209</v>
      </c>
      <c r="AU182" s="241" t="s">
        <v>88</v>
      </c>
      <c r="AV182" s="14" t="s">
        <v>207</v>
      </c>
      <c r="AW182" s="14" t="s">
        <v>31</v>
      </c>
      <c r="AX182" s="14" t="s">
        <v>83</v>
      </c>
      <c r="AY182" s="241" t="s">
        <v>201</v>
      </c>
    </row>
    <row r="183" spans="1:65" s="2" customFormat="1" ht="16.5" customHeight="1">
      <c r="A183" s="35"/>
      <c r="B183" s="36"/>
      <c r="C183" s="253" t="s">
        <v>326</v>
      </c>
      <c r="D183" s="253" t="s">
        <v>585</v>
      </c>
      <c r="E183" s="254" t="s">
        <v>3901</v>
      </c>
      <c r="F183" s="255" t="s">
        <v>3902</v>
      </c>
      <c r="G183" s="256" t="s">
        <v>366</v>
      </c>
      <c r="H183" s="257">
        <v>138</v>
      </c>
      <c r="I183" s="258"/>
      <c r="J183" s="259">
        <f>ROUND(I183*H183,2)</f>
        <v>0</v>
      </c>
      <c r="K183" s="260"/>
      <c r="L183" s="261"/>
      <c r="M183" s="262" t="s">
        <v>1</v>
      </c>
      <c r="N183" s="263" t="s">
        <v>42</v>
      </c>
      <c r="O183" s="72"/>
      <c r="P183" s="215">
        <f>O183*H183</f>
        <v>0</v>
      </c>
      <c r="Q183" s="215">
        <v>2.3E-2</v>
      </c>
      <c r="R183" s="215">
        <f>Q183*H183</f>
        <v>3.1739999999999999</v>
      </c>
      <c r="S183" s="215">
        <v>0</v>
      </c>
      <c r="T183" s="216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17" t="s">
        <v>253</v>
      </c>
      <c r="AT183" s="217" t="s">
        <v>585</v>
      </c>
      <c r="AU183" s="217" t="s">
        <v>88</v>
      </c>
      <c r="AY183" s="18" t="s">
        <v>201</v>
      </c>
      <c r="BE183" s="218">
        <f>IF(N183="základná",J183,0)</f>
        <v>0</v>
      </c>
      <c r="BF183" s="218">
        <f>IF(N183="znížená",J183,0)</f>
        <v>0</v>
      </c>
      <c r="BG183" s="218">
        <f>IF(N183="zákl. prenesená",J183,0)</f>
        <v>0</v>
      </c>
      <c r="BH183" s="218">
        <f>IF(N183="zníž. prenesená",J183,0)</f>
        <v>0</v>
      </c>
      <c r="BI183" s="218">
        <f>IF(N183="nulová",J183,0)</f>
        <v>0</v>
      </c>
      <c r="BJ183" s="18" t="s">
        <v>88</v>
      </c>
      <c r="BK183" s="218">
        <f>ROUND(I183*H183,2)</f>
        <v>0</v>
      </c>
      <c r="BL183" s="18" t="s">
        <v>207</v>
      </c>
      <c r="BM183" s="217" t="s">
        <v>3903</v>
      </c>
    </row>
    <row r="184" spans="1:65" s="13" customFormat="1">
      <c r="B184" s="219"/>
      <c r="C184" s="220"/>
      <c r="D184" s="221" t="s">
        <v>209</v>
      </c>
      <c r="E184" s="222" t="s">
        <v>1</v>
      </c>
      <c r="F184" s="223" t="s">
        <v>3904</v>
      </c>
      <c r="G184" s="220"/>
      <c r="H184" s="224">
        <v>137.56200000000001</v>
      </c>
      <c r="I184" s="225"/>
      <c r="J184" s="220"/>
      <c r="K184" s="220"/>
      <c r="L184" s="226"/>
      <c r="M184" s="227"/>
      <c r="N184" s="228"/>
      <c r="O184" s="228"/>
      <c r="P184" s="228"/>
      <c r="Q184" s="228"/>
      <c r="R184" s="228"/>
      <c r="S184" s="228"/>
      <c r="T184" s="229"/>
      <c r="AT184" s="230" t="s">
        <v>209</v>
      </c>
      <c r="AU184" s="230" t="s">
        <v>88</v>
      </c>
      <c r="AV184" s="13" t="s">
        <v>88</v>
      </c>
      <c r="AW184" s="13" t="s">
        <v>31</v>
      </c>
      <c r="AX184" s="13" t="s">
        <v>76</v>
      </c>
      <c r="AY184" s="230" t="s">
        <v>201</v>
      </c>
    </row>
    <row r="185" spans="1:65" s="13" customFormat="1">
      <c r="B185" s="219"/>
      <c r="C185" s="220"/>
      <c r="D185" s="221" t="s">
        <v>209</v>
      </c>
      <c r="E185" s="222" t="s">
        <v>1</v>
      </c>
      <c r="F185" s="223" t="s">
        <v>3905</v>
      </c>
      <c r="G185" s="220"/>
      <c r="H185" s="224">
        <v>0.438</v>
      </c>
      <c r="I185" s="225"/>
      <c r="J185" s="220"/>
      <c r="K185" s="220"/>
      <c r="L185" s="226"/>
      <c r="M185" s="227"/>
      <c r="N185" s="228"/>
      <c r="O185" s="228"/>
      <c r="P185" s="228"/>
      <c r="Q185" s="228"/>
      <c r="R185" s="228"/>
      <c r="S185" s="228"/>
      <c r="T185" s="229"/>
      <c r="AT185" s="230" t="s">
        <v>209</v>
      </c>
      <c r="AU185" s="230" t="s">
        <v>88</v>
      </c>
      <c r="AV185" s="13" t="s">
        <v>88</v>
      </c>
      <c r="AW185" s="13" t="s">
        <v>31</v>
      </c>
      <c r="AX185" s="13" t="s">
        <v>76</v>
      </c>
      <c r="AY185" s="230" t="s">
        <v>201</v>
      </c>
    </row>
    <row r="186" spans="1:65" s="14" customFormat="1">
      <c r="B186" s="231"/>
      <c r="C186" s="232"/>
      <c r="D186" s="221" t="s">
        <v>209</v>
      </c>
      <c r="E186" s="233" t="s">
        <v>1</v>
      </c>
      <c r="F186" s="234" t="s">
        <v>232</v>
      </c>
      <c r="G186" s="232"/>
      <c r="H186" s="235">
        <v>138</v>
      </c>
      <c r="I186" s="236"/>
      <c r="J186" s="232"/>
      <c r="K186" s="232"/>
      <c r="L186" s="237"/>
      <c r="M186" s="238"/>
      <c r="N186" s="239"/>
      <c r="O186" s="239"/>
      <c r="P186" s="239"/>
      <c r="Q186" s="239"/>
      <c r="R186" s="239"/>
      <c r="S186" s="239"/>
      <c r="T186" s="240"/>
      <c r="AT186" s="241" t="s">
        <v>209</v>
      </c>
      <c r="AU186" s="241" t="s">
        <v>88</v>
      </c>
      <c r="AV186" s="14" t="s">
        <v>207</v>
      </c>
      <c r="AW186" s="14" t="s">
        <v>31</v>
      </c>
      <c r="AX186" s="14" t="s">
        <v>83</v>
      </c>
      <c r="AY186" s="241" t="s">
        <v>201</v>
      </c>
    </row>
    <row r="187" spans="1:65" s="2" customFormat="1" ht="21.75" customHeight="1">
      <c r="A187" s="35"/>
      <c r="B187" s="36"/>
      <c r="C187" s="205" t="s">
        <v>341</v>
      </c>
      <c r="D187" s="205" t="s">
        <v>203</v>
      </c>
      <c r="E187" s="206" t="s">
        <v>3906</v>
      </c>
      <c r="F187" s="207" t="s">
        <v>3907</v>
      </c>
      <c r="G187" s="208" t="s">
        <v>206</v>
      </c>
      <c r="H187" s="209">
        <v>9.8000000000000007</v>
      </c>
      <c r="I187" s="210"/>
      <c r="J187" s="211">
        <f>ROUND(I187*H187,2)</f>
        <v>0</v>
      </c>
      <c r="K187" s="212"/>
      <c r="L187" s="40"/>
      <c r="M187" s="213" t="s">
        <v>1</v>
      </c>
      <c r="N187" s="214" t="s">
        <v>42</v>
      </c>
      <c r="O187" s="72"/>
      <c r="P187" s="215">
        <f>O187*H187</f>
        <v>0</v>
      </c>
      <c r="Q187" s="215">
        <v>2.2010900000000002</v>
      </c>
      <c r="R187" s="215">
        <f>Q187*H187</f>
        <v>21.570682000000005</v>
      </c>
      <c r="S187" s="215">
        <v>0</v>
      </c>
      <c r="T187" s="216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17" t="s">
        <v>207</v>
      </c>
      <c r="AT187" s="217" t="s">
        <v>203</v>
      </c>
      <c r="AU187" s="217" t="s">
        <v>88</v>
      </c>
      <c r="AY187" s="18" t="s">
        <v>201</v>
      </c>
      <c r="BE187" s="218">
        <f>IF(N187="základná",J187,0)</f>
        <v>0</v>
      </c>
      <c r="BF187" s="218">
        <f>IF(N187="znížená",J187,0)</f>
        <v>0</v>
      </c>
      <c r="BG187" s="218">
        <f>IF(N187="zákl. prenesená",J187,0)</f>
        <v>0</v>
      </c>
      <c r="BH187" s="218">
        <f>IF(N187="zníž. prenesená",J187,0)</f>
        <v>0</v>
      </c>
      <c r="BI187" s="218">
        <f>IF(N187="nulová",J187,0)</f>
        <v>0</v>
      </c>
      <c r="BJ187" s="18" t="s">
        <v>88</v>
      </c>
      <c r="BK187" s="218">
        <f>ROUND(I187*H187,2)</f>
        <v>0</v>
      </c>
      <c r="BL187" s="18" t="s">
        <v>207</v>
      </c>
      <c r="BM187" s="217" t="s">
        <v>3908</v>
      </c>
    </row>
    <row r="188" spans="1:65" s="13" customFormat="1">
      <c r="B188" s="219"/>
      <c r="C188" s="220"/>
      <c r="D188" s="221" t="s">
        <v>209</v>
      </c>
      <c r="E188" s="222" t="s">
        <v>1</v>
      </c>
      <c r="F188" s="223" t="s">
        <v>3909</v>
      </c>
      <c r="G188" s="220"/>
      <c r="H188" s="224">
        <v>1.2509999999999999</v>
      </c>
      <c r="I188" s="225"/>
      <c r="J188" s="220"/>
      <c r="K188" s="220"/>
      <c r="L188" s="226"/>
      <c r="M188" s="227"/>
      <c r="N188" s="228"/>
      <c r="O188" s="228"/>
      <c r="P188" s="228"/>
      <c r="Q188" s="228"/>
      <c r="R188" s="228"/>
      <c r="S188" s="228"/>
      <c r="T188" s="229"/>
      <c r="AT188" s="230" t="s">
        <v>209</v>
      </c>
      <c r="AU188" s="230" t="s">
        <v>88</v>
      </c>
      <c r="AV188" s="13" t="s">
        <v>88</v>
      </c>
      <c r="AW188" s="13" t="s">
        <v>31</v>
      </c>
      <c r="AX188" s="13" t="s">
        <v>76</v>
      </c>
      <c r="AY188" s="230" t="s">
        <v>201</v>
      </c>
    </row>
    <row r="189" spans="1:65" s="13" customFormat="1">
      <c r="B189" s="219"/>
      <c r="C189" s="220"/>
      <c r="D189" s="221" t="s">
        <v>209</v>
      </c>
      <c r="E189" s="222" t="s">
        <v>1</v>
      </c>
      <c r="F189" s="223" t="s">
        <v>3910</v>
      </c>
      <c r="G189" s="220"/>
      <c r="H189" s="224">
        <v>8.5129999999999999</v>
      </c>
      <c r="I189" s="225"/>
      <c r="J189" s="220"/>
      <c r="K189" s="220"/>
      <c r="L189" s="226"/>
      <c r="M189" s="227"/>
      <c r="N189" s="228"/>
      <c r="O189" s="228"/>
      <c r="P189" s="228"/>
      <c r="Q189" s="228"/>
      <c r="R189" s="228"/>
      <c r="S189" s="228"/>
      <c r="T189" s="229"/>
      <c r="AT189" s="230" t="s">
        <v>209</v>
      </c>
      <c r="AU189" s="230" t="s">
        <v>88</v>
      </c>
      <c r="AV189" s="13" t="s">
        <v>88</v>
      </c>
      <c r="AW189" s="13" t="s">
        <v>31</v>
      </c>
      <c r="AX189" s="13" t="s">
        <v>76</v>
      </c>
      <c r="AY189" s="230" t="s">
        <v>201</v>
      </c>
    </row>
    <row r="190" spans="1:65" s="13" customFormat="1">
      <c r="B190" s="219"/>
      <c r="C190" s="220"/>
      <c r="D190" s="221" t="s">
        <v>209</v>
      </c>
      <c r="E190" s="222" t="s">
        <v>1</v>
      </c>
      <c r="F190" s="223" t="s">
        <v>3911</v>
      </c>
      <c r="G190" s="220"/>
      <c r="H190" s="224">
        <v>3.5999999999999997E-2</v>
      </c>
      <c r="I190" s="225"/>
      <c r="J190" s="220"/>
      <c r="K190" s="220"/>
      <c r="L190" s="226"/>
      <c r="M190" s="227"/>
      <c r="N190" s="228"/>
      <c r="O190" s="228"/>
      <c r="P190" s="228"/>
      <c r="Q190" s="228"/>
      <c r="R190" s="228"/>
      <c r="S190" s="228"/>
      <c r="T190" s="229"/>
      <c r="AT190" s="230" t="s">
        <v>209</v>
      </c>
      <c r="AU190" s="230" t="s">
        <v>88</v>
      </c>
      <c r="AV190" s="13" t="s">
        <v>88</v>
      </c>
      <c r="AW190" s="13" t="s">
        <v>31</v>
      </c>
      <c r="AX190" s="13" t="s">
        <v>76</v>
      </c>
      <c r="AY190" s="230" t="s">
        <v>201</v>
      </c>
    </row>
    <row r="191" spans="1:65" s="14" customFormat="1">
      <c r="B191" s="231"/>
      <c r="C191" s="232"/>
      <c r="D191" s="221" t="s">
        <v>209</v>
      </c>
      <c r="E191" s="233" t="s">
        <v>1</v>
      </c>
      <c r="F191" s="234" t="s">
        <v>232</v>
      </c>
      <c r="G191" s="232"/>
      <c r="H191" s="235">
        <v>9.7999999999999989</v>
      </c>
      <c r="I191" s="236"/>
      <c r="J191" s="232"/>
      <c r="K191" s="232"/>
      <c r="L191" s="237"/>
      <c r="M191" s="238"/>
      <c r="N191" s="239"/>
      <c r="O191" s="239"/>
      <c r="P191" s="239"/>
      <c r="Q191" s="239"/>
      <c r="R191" s="239"/>
      <c r="S191" s="239"/>
      <c r="T191" s="240"/>
      <c r="AT191" s="241" t="s">
        <v>209</v>
      </c>
      <c r="AU191" s="241" t="s">
        <v>88</v>
      </c>
      <c r="AV191" s="14" t="s">
        <v>207</v>
      </c>
      <c r="AW191" s="14" t="s">
        <v>31</v>
      </c>
      <c r="AX191" s="14" t="s">
        <v>83</v>
      </c>
      <c r="AY191" s="241" t="s">
        <v>201</v>
      </c>
    </row>
    <row r="192" spans="1:65" s="12" customFormat="1" ht="22.9" customHeight="1">
      <c r="B192" s="189"/>
      <c r="C192" s="190"/>
      <c r="D192" s="191" t="s">
        <v>75</v>
      </c>
      <c r="E192" s="203" t="s">
        <v>871</v>
      </c>
      <c r="F192" s="203" t="s">
        <v>884</v>
      </c>
      <c r="G192" s="190"/>
      <c r="H192" s="190"/>
      <c r="I192" s="193"/>
      <c r="J192" s="204">
        <f>BK192</f>
        <v>0</v>
      </c>
      <c r="K192" s="190"/>
      <c r="L192" s="195"/>
      <c r="M192" s="196"/>
      <c r="N192" s="197"/>
      <c r="O192" s="197"/>
      <c r="P192" s="198">
        <f>P193</f>
        <v>0</v>
      </c>
      <c r="Q192" s="197"/>
      <c r="R192" s="198">
        <f>R193</f>
        <v>0</v>
      </c>
      <c r="S192" s="197"/>
      <c r="T192" s="199">
        <f>T193</f>
        <v>0</v>
      </c>
      <c r="AR192" s="200" t="s">
        <v>83</v>
      </c>
      <c r="AT192" s="201" t="s">
        <v>75</v>
      </c>
      <c r="AU192" s="201" t="s">
        <v>83</v>
      </c>
      <c r="AY192" s="200" t="s">
        <v>201</v>
      </c>
      <c r="BK192" s="202">
        <f>BK193</f>
        <v>0</v>
      </c>
    </row>
    <row r="193" spans="1:65" s="2" customFormat="1" ht="21.75" customHeight="1">
      <c r="A193" s="35"/>
      <c r="B193" s="36"/>
      <c r="C193" s="205" t="s">
        <v>7</v>
      </c>
      <c r="D193" s="205" t="s">
        <v>203</v>
      </c>
      <c r="E193" s="206" t="s">
        <v>3912</v>
      </c>
      <c r="F193" s="207" t="s">
        <v>3913</v>
      </c>
      <c r="G193" s="208" t="s">
        <v>329</v>
      </c>
      <c r="H193" s="209">
        <v>179.61600000000001</v>
      </c>
      <c r="I193" s="210"/>
      <c r="J193" s="211">
        <f>ROUND(I193*H193,2)</f>
        <v>0</v>
      </c>
      <c r="K193" s="212"/>
      <c r="L193" s="40"/>
      <c r="M193" s="213" t="s">
        <v>1</v>
      </c>
      <c r="N193" s="214" t="s">
        <v>42</v>
      </c>
      <c r="O193" s="72"/>
      <c r="P193" s="215">
        <f>O193*H193</f>
        <v>0</v>
      </c>
      <c r="Q193" s="215">
        <v>0</v>
      </c>
      <c r="R193" s="215">
        <f>Q193*H193</f>
        <v>0</v>
      </c>
      <c r="S193" s="215">
        <v>0</v>
      </c>
      <c r="T193" s="216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17" t="s">
        <v>207</v>
      </c>
      <c r="AT193" s="217" t="s">
        <v>203</v>
      </c>
      <c r="AU193" s="217" t="s">
        <v>88</v>
      </c>
      <c r="AY193" s="18" t="s">
        <v>201</v>
      </c>
      <c r="BE193" s="218">
        <f>IF(N193="základná",J193,0)</f>
        <v>0</v>
      </c>
      <c r="BF193" s="218">
        <f>IF(N193="znížená",J193,0)</f>
        <v>0</v>
      </c>
      <c r="BG193" s="218">
        <f>IF(N193="zákl. prenesená",J193,0)</f>
        <v>0</v>
      </c>
      <c r="BH193" s="218">
        <f>IF(N193="zníž. prenesená",J193,0)</f>
        <v>0</v>
      </c>
      <c r="BI193" s="218">
        <f>IF(N193="nulová",J193,0)</f>
        <v>0</v>
      </c>
      <c r="BJ193" s="18" t="s">
        <v>88</v>
      </c>
      <c r="BK193" s="218">
        <f>ROUND(I193*H193,2)</f>
        <v>0</v>
      </c>
      <c r="BL193" s="18" t="s">
        <v>207</v>
      </c>
      <c r="BM193" s="217" t="s">
        <v>3914</v>
      </c>
    </row>
    <row r="194" spans="1:65" s="12" customFormat="1" ht="25.9" customHeight="1">
      <c r="B194" s="189"/>
      <c r="C194" s="190"/>
      <c r="D194" s="191" t="s">
        <v>75</v>
      </c>
      <c r="E194" s="192" t="s">
        <v>889</v>
      </c>
      <c r="F194" s="192" t="s">
        <v>890</v>
      </c>
      <c r="G194" s="190"/>
      <c r="H194" s="190"/>
      <c r="I194" s="193"/>
      <c r="J194" s="194">
        <f>BK194</f>
        <v>0</v>
      </c>
      <c r="K194" s="190"/>
      <c r="L194" s="195"/>
      <c r="M194" s="196"/>
      <c r="N194" s="197"/>
      <c r="O194" s="197"/>
      <c r="P194" s="198">
        <f>P195</f>
        <v>0</v>
      </c>
      <c r="Q194" s="197"/>
      <c r="R194" s="198">
        <f>R195</f>
        <v>0.16850399999999999</v>
      </c>
      <c r="S194" s="197"/>
      <c r="T194" s="199">
        <f>T195</f>
        <v>0</v>
      </c>
      <c r="AR194" s="200" t="s">
        <v>88</v>
      </c>
      <c r="AT194" s="201" t="s">
        <v>75</v>
      </c>
      <c r="AU194" s="201" t="s">
        <v>76</v>
      </c>
      <c r="AY194" s="200" t="s">
        <v>201</v>
      </c>
      <c r="BK194" s="202">
        <f>BK195</f>
        <v>0</v>
      </c>
    </row>
    <row r="195" spans="1:65" s="12" customFormat="1" ht="22.9" customHeight="1">
      <c r="B195" s="189"/>
      <c r="C195" s="190"/>
      <c r="D195" s="191" t="s">
        <v>75</v>
      </c>
      <c r="E195" s="203" t="s">
        <v>891</v>
      </c>
      <c r="F195" s="203" t="s">
        <v>892</v>
      </c>
      <c r="G195" s="190"/>
      <c r="H195" s="190"/>
      <c r="I195" s="193"/>
      <c r="J195" s="204">
        <f>BK195</f>
        <v>0</v>
      </c>
      <c r="K195" s="190"/>
      <c r="L195" s="195"/>
      <c r="M195" s="196"/>
      <c r="N195" s="197"/>
      <c r="O195" s="197"/>
      <c r="P195" s="198">
        <f>SUM(P196:P205)</f>
        <v>0</v>
      </c>
      <c r="Q195" s="197"/>
      <c r="R195" s="198">
        <f>SUM(R196:R205)</f>
        <v>0.16850399999999999</v>
      </c>
      <c r="S195" s="197"/>
      <c r="T195" s="199">
        <f>SUM(T196:T205)</f>
        <v>0</v>
      </c>
      <c r="AR195" s="200" t="s">
        <v>88</v>
      </c>
      <c r="AT195" s="201" t="s">
        <v>75</v>
      </c>
      <c r="AU195" s="201" t="s">
        <v>83</v>
      </c>
      <c r="AY195" s="200" t="s">
        <v>201</v>
      </c>
      <c r="BK195" s="202">
        <f>SUM(BK196:BK205)</f>
        <v>0</v>
      </c>
    </row>
    <row r="196" spans="1:65" s="2" customFormat="1" ht="44.25" customHeight="1">
      <c r="A196" s="35"/>
      <c r="B196" s="36"/>
      <c r="C196" s="205" t="s">
        <v>356</v>
      </c>
      <c r="D196" s="205" t="s">
        <v>203</v>
      </c>
      <c r="E196" s="206" t="s">
        <v>3915</v>
      </c>
      <c r="F196" s="207" t="s">
        <v>3916</v>
      </c>
      <c r="G196" s="208" t="s">
        <v>276</v>
      </c>
      <c r="H196" s="209">
        <v>79</v>
      </c>
      <c r="I196" s="210"/>
      <c r="J196" s="211">
        <f>ROUND(I196*H196,2)</f>
        <v>0</v>
      </c>
      <c r="K196" s="212"/>
      <c r="L196" s="40"/>
      <c r="M196" s="213" t="s">
        <v>1</v>
      </c>
      <c r="N196" s="214" t="s">
        <v>42</v>
      </c>
      <c r="O196" s="72"/>
      <c r="P196" s="215">
        <f>O196*H196</f>
        <v>0</v>
      </c>
      <c r="Q196" s="215">
        <v>1E-4</v>
      </c>
      <c r="R196" s="215">
        <f>Q196*H196</f>
        <v>7.9000000000000008E-3</v>
      </c>
      <c r="S196" s="215">
        <v>0</v>
      </c>
      <c r="T196" s="216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17" t="s">
        <v>308</v>
      </c>
      <c r="AT196" s="217" t="s">
        <v>203</v>
      </c>
      <c r="AU196" s="217" t="s">
        <v>88</v>
      </c>
      <c r="AY196" s="18" t="s">
        <v>201</v>
      </c>
      <c r="BE196" s="218">
        <f>IF(N196="základná",J196,0)</f>
        <v>0</v>
      </c>
      <c r="BF196" s="218">
        <f>IF(N196="znížená",J196,0)</f>
        <v>0</v>
      </c>
      <c r="BG196" s="218">
        <f>IF(N196="zákl. prenesená",J196,0)</f>
        <v>0</v>
      </c>
      <c r="BH196" s="218">
        <f>IF(N196="zníž. prenesená",J196,0)</f>
        <v>0</v>
      </c>
      <c r="BI196" s="218">
        <f>IF(N196="nulová",J196,0)</f>
        <v>0</v>
      </c>
      <c r="BJ196" s="18" t="s">
        <v>88</v>
      </c>
      <c r="BK196" s="218">
        <f>ROUND(I196*H196,2)</f>
        <v>0</v>
      </c>
      <c r="BL196" s="18" t="s">
        <v>308</v>
      </c>
      <c r="BM196" s="217" t="s">
        <v>3917</v>
      </c>
    </row>
    <row r="197" spans="1:65" s="2" customFormat="1" ht="16.5" customHeight="1">
      <c r="A197" s="35"/>
      <c r="B197" s="36"/>
      <c r="C197" s="253" t="s">
        <v>363</v>
      </c>
      <c r="D197" s="253" t="s">
        <v>585</v>
      </c>
      <c r="E197" s="254" t="s">
        <v>3918</v>
      </c>
      <c r="F197" s="255" t="s">
        <v>3919</v>
      </c>
      <c r="G197" s="256" t="s">
        <v>276</v>
      </c>
      <c r="H197" s="257">
        <v>86.9</v>
      </c>
      <c r="I197" s="258"/>
      <c r="J197" s="259">
        <f>ROUND(I197*H197,2)</f>
        <v>0</v>
      </c>
      <c r="K197" s="260"/>
      <c r="L197" s="261"/>
      <c r="M197" s="262" t="s">
        <v>1</v>
      </c>
      <c r="N197" s="263" t="s">
        <v>42</v>
      </c>
      <c r="O197" s="72"/>
      <c r="P197" s="215">
        <f>O197*H197</f>
        <v>0</v>
      </c>
      <c r="Q197" s="215">
        <v>2.0000000000000001E-4</v>
      </c>
      <c r="R197" s="215">
        <f>Q197*H197</f>
        <v>1.7380000000000003E-2</v>
      </c>
      <c r="S197" s="215">
        <v>0</v>
      </c>
      <c r="T197" s="216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17" t="s">
        <v>426</v>
      </c>
      <c r="AT197" s="217" t="s">
        <v>585</v>
      </c>
      <c r="AU197" s="217" t="s">
        <v>88</v>
      </c>
      <c r="AY197" s="18" t="s">
        <v>201</v>
      </c>
      <c r="BE197" s="218">
        <f>IF(N197="základná",J197,0)</f>
        <v>0</v>
      </c>
      <c r="BF197" s="218">
        <f>IF(N197="znížená",J197,0)</f>
        <v>0</v>
      </c>
      <c r="BG197" s="218">
        <f>IF(N197="zákl. prenesená",J197,0)</f>
        <v>0</v>
      </c>
      <c r="BH197" s="218">
        <f>IF(N197="zníž. prenesená",J197,0)</f>
        <v>0</v>
      </c>
      <c r="BI197" s="218">
        <f>IF(N197="nulová",J197,0)</f>
        <v>0</v>
      </c>
      <c r="BJ197" s="18" t="s">
        <v>88</v>
      </c>
      <c r="BK197" s="218">
        <f>ROUND(I197*H197,2)</f>
        <v>0</v>
      </c>
      <c r="BL197" s="18" t="s">
        <v>308</v>
      </c>
      <c r="BM197" s="217" t="s">
        <v>3920</v>
      </c>
    </row>
    <row r="198" spans="1:65" s="13" customFormat="1">
      <c r="B198" s="219"/>
      <c r="C198" s="220"/>
      <c r="D198" s="221" t="s">
        <v>209</v>
      </c>
      <c r="E198" s="222" t="s">
        <v>1</v>
      </c>
      <c r="F198" s="223" t="s">
        <v>3921</v>
      </c>
      <c r="G198" s="220"/>
      <c r="H198" s="224">
        <v>86.9</v>
      </c>
      <c r="I198" s="225"/>
      <c r="J198" s="220"/>
      <c r="K198" s="220"/>
      <c r="L198" s="226"/>
      <c r="M198" s="227"/>
      <c r="N198" s="228"/>
      <c r="O198" s="228"/>
      <c r="P198" s="228"/>
      <c r="Q198" s="228"/>
      <c r="R198" s="228"/>
      <c r="S198" s="228"/>
      <c r="T198" s="229"/>
      <c r="AT198" s="230" t="s">
        <v>209</v>
      </c>
      <c r="AU198" s="230" t="s">
        <v>88</v>
      </c>
      <c r="AV198" s="13" t="s">
        <v>88</v>
      </c>
      <c r="AW198" s="13" t="s">
        <v>31</v>
      </c>
      <c r="AX198" s="13" t="s">
        <v>83</v>
      </c>
      <c r="AY198" s="230" t="s">
        <v>201</v>
      </c>
    </row>
    <row r="199" spans="1:65" s="2" customFormat="1" ht="21.75" customHeight="1">
      <c r="A199" s="35"/>
      <c r="B199" s="36"/>
      <c r="C199" s="205" t="s">
        <v>369</v>
      </c>
      <c r="D199" s="205" t="s">
        <v>203</v>
      </c>
      <c r="E199" s="206" t="s">
        <v>3922</v>
      </c>
      <c r="F199" s="207" t="s">
        <v>3923</v>
      </c>
      <c r="G199" s="208" t="s">
        <v>276</v>
      </c>
      <c r="H199" s="209">
        <v>62.8</v>
      </c>
      <c r="I199" s="210"/>
      <c r="J199" s="211">
        <f>ROUND(I199*H199,2)</f>
        <v>0</v>
      </c>
      <c r="K199" s="212"/>
      <c r="L199" s="40"/>
      <c r="M199" s="213" t="s">
        <v>1</v>
      </c>
      <c r="N199" s="214" t="s">
        <v>42</v>
      </c>
      <c r="O199" s="72"/>
      <c r="P199" s="215">
        <f>O199*H199</f>
        <v>0</v>
      </c>
      <c r="Q199" s="215">
        <v>8.0000000000000007E-5</v>
      </c>
      <c r="R199" s="215">
        <f>Q199*H199</f>
        <v>5.0239999999999998E-3</v>
      </c>
      <c r="S199" s="215">
        <v>0</v>
      </c>
      <c r="T199" s="216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17" t="s">
        <v>308</v>
      </c>
      <c r="AT199" s="217" t="s">
        <v>203</v>
      </c>
      <c r="AU199" s="217" t="s">
        <v>88</v>
      </c>
      <c r="AY199" s="18" t="s">
        <v>201</v>
      </c>
      <c r="BE199" s="218">
        <f>IF(N199="základná",J199,0)</f>
        <v>0</v>
      </c>
      <c r="BF199" s="218">
        <f>IF(N199="znížená",J199,0)</f>
        <v>0</v>
      </c>
      <c r="BG199" s="218">
        <f>IF(N199="zákl. prenesená",J199,0)</f>
        <v>0</v>
      </c>
      <c r="BH199" s="218">
        <f>IF(N199="zníž. prenesená",J199,0)</f>
        <v>0</v>
      </c>
      <c r="BI199" s="218">
        <f>IF(N199="nulová",J199,0)</f>
        <v>0</v>
      </c>
      <c r="BJ199" s="18" t="s">
        <v>88</v>
      </c>
      <c r="BK199" s="218">
        <f>ROUND(I199*H199,2)</f>
        <v>0</v>
      </c>
      <c r="BL199" s="18" t="s">
        <v>308</v>
      </c>
      <c r="BM199" s="217" t="s">
        <v>3924</v>
      </c>
    </row>
    <row r="200" spans="1:65" s="13" customFormat="1">
      <c r="B200" s="219"/>
      <c r="C200" s="220"/>
      <c r="D200" s="221" t="s">
        <v>209</v>
      </c>
      <c r="E200" s="222" t="s">
        <v>1</v>
      </c>
      <c r="F200" s="223" t="s">
        <v>3925</v>
      </c>
      <c r="G200" s="220"/>
      <c r="H200" s="224">
        <v>62.8</v>
      </c>
      <c r="I200" s="225"/>
      <c r="J200" s="220"/>
      <c r="K200" s="220"/>
      <c r="L200" s="226"/>
      <c r="M200" s="227"/>
      <c r="N200" s="228"/>
      <c r="O200" s="228"/>
      <c r="P200" s="228"/>
      <c r="Q200" s="228"/>
      <c r="R200" s="228"/>
      <c r="S200" s="228"/>
      <c r="T200" s="229"/>
      <c r="AT200" s="230" t="s">
        <v>209</v>
      </c>
      <c r="AU200" s="230" t="s">
        <v>88</v>
      </c>
      <c r="AV200" s="13" t="s">
        <v>88</v>
      </c>
      <c r="AW200" s="13" t="s">
        <v>31</v>
      </c>
      <c r="AX200" s="13" t="s">
        <v>83</v>
      </c>
      <c r="AY200" s="230" t="s">
        <v>201</v>
      </c>
    </row>
    <row r="201" spans="1:65" s="2" customFormat="1" ht="16.5" customHeight="1">
      <c r="A201" s="35"/>
      <c r="B201" s="36"/>
      <c r="C201" s="253" t="s">
        <v>375</v>
      </c>
      <c r="D201" s="253" t="s">
        <v>585</v>
      </c>
      <c r="E201" s="254" t="s">
        <v>3926</v>
      </c>
      <c r="F201" s="255" t="s">
        <v>3927</v>
      </c>
      <c r="G201" s="256" t="s">
        <v>276</v>
      </c>
      <c r="H201" s="257">
        <v>69.099999999999994</v>
      </c>
      <c r="I201" s="258"/>
      <c r="J201" s="259">
        <f>ROUND(I201*H201,2)</f>
        <v>0</v>
      </c>
      <c r="K201" s="260"/>
      <c r="L201" s="261"/>
      <c r="M201" s="262" t="s">
        <v>1</v>
      </c>
      <c r="N201" s="263" t="s">
        <v>42</v>
      </c>
      <c r="O201" s="72"/>
      <c r="P201" s="215">
        <f>O201*H201</f>
        <v>0</v>
      </c>
      <c r="Q201" s="215">
        <v>2E-3</v>
      </c>
      <c r="R201" s="215">
        <f>Q201*H201</f>
        <v>0.13819999999999999</v>
      </c>
      <c r="S201" s="215">
        <v>0</v>
      </c>
      <c r="T201" s="216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17" t="s">
        <v>426</v>
      </c>
      <c r="AT201" s="217" t="s">
        <v>585</v>
      </c>
      <c r="AU201" s="217" t="s">
        <v>88</v>
      </c>
      <c r="AY201" s="18" t="s">
        <v>201</v>
      </c>
      <c r="BE201" s="218">
        <f>IF(N201="základná",J201,0)</f>
        <v>0</v>
      </c>
      <c r="BF201" s="218">
        <f>IF(N201="znížená",J201,0)</f>
        <v>0</v>
      </c>
      <c r="BG201" s="218">
        <f>IF(N201="zákl. prenesená",J201,0)</f>
        <v>0</v>
      </c>
      <c r="BH201" s="218">
        <f>IF(N201="zníž. prenesená",J201,0)</f>
        <v>0</v>
      </c>
      <c r="BI201" s="218">
        <f>IF(N201="nulová",J201,0)</f>
        <v>0</v>
      </c>
      <c r="BJ201" s="18" t="s">
        <v>88</v>
      </c>
      <c r="BK201" s="218">
        <f>ROUND(I201*H201,2)</f>
        <v>0</v>
      </c>
      <c r="BL201" s="18" t="s">
        <v>308</v>
      </c>
      <c r="BM201" s="217" t="s">
        <v>3928</v>
      </c>
    </row>
    <row r="202" spans="1:65" s="13" customFormat="1">
      <c r="B202" s="219"/>
      <c r="C202" s="220"/>
      <c r="D202" s="221" t="s">
        <v>209</v>
      </c>
      <c r="E202" s="222" t="s">
        <v>1</v>
      </c>
      <c r="F202" s="223" t="s">
        <v>3929</v>
      </c>
      <c r="G202" s="220"/>
      <c r="H202" s="224">
        <v>69.08</v>
      </c>
      <c r="I202" s="225"/>
      <c r="J202" s="220"/>
      <c r="K202" s="220"/>
      <c r="L202" s="226"/>
      <c r="M202" s="227"/>
      <c r="N202" s="228"/>
      <c r="O202" s="228"/>
      <c r="P202" s="228"/>
      <c r="Q202" s="228"/>
      <c r="R202" s="228"/>
      <c r="S202" s="228"/>
      <c r="T202" s="229"/>
      <c r="AT202" s="230" t="s">
        <v>209</v>
      </c>
      <c r="AU202" s="230" t="s">
        <v>88</v>
      </c>
      <c r="AV202" s="13" t="s">
        <v>88</v>
      </c>
      <c r="AW202" s="13" t="s">
        <v>31</v>
      </c>
      <c r="AX202" s="13" t="s">
        <v>76</v>
      </c>
      <c r="AY202" s="230" t="s">
        <v>201</v>
      </c>
    </row>
    <row r="203" spans="1:65" s="13" customFormat="1">
      <c r="B203" s="219"/>
      <c r="C203" s="220"/>
      <c r="D203" s="221" t="s">
        <v>209</v>
      </c>
      <c r="E203" s="222" t="s">
        <v>1</v>
      </c>
      <c r="F203" s="223" t="s">
        <v>610</v>
      </c>
      <c r="G203" s="220"/>
      <c r="H203" s="224">
        <v>0.02</v>
      </c>
      <c r="I203" s="225"/>
      <c r="J203" s="220"/>
      <c r="K203" s="220"/>
      <c r="L203" s="226"/>
      <c r="M203" s="227"/>
      <c r="N203" s="228"/>
      <c r="O203" s="228"/>
      <c r="P203" s="228"/>
      <c r="Q203" s="228"/>
      <c r="R203" s="228"/>
      <c r="S203" s="228"/>
      <c r="T203" s="229"/>
      <c r="AT203" s="230" t="s">
        <v>209</v>
      </c>
      <c r="AU203" s="230" t="s">
        <v>88</v>
      </c>
      <c r="AV203" s="13" t="s">
        <v>88</v>
      </c>
      <c r="AW203" s="13" t="s">
        <v>31</v>
      </c>
      <c r="AX203" s="13" t="s">
        <v>76</v>
      </c>
      <c r="AY203" s="230" t="s">
        <v>201</v>
      </c>
    </row>
    <row r="204" spans="1:65" s="14" customFormat="1">
      <c r="B204" s="231"/>
      <c r="C204" s="232"/>
      <c r="D204" s="221" t="s">
        <v>209</v>
      </c>
      <c r="E204" s="233" t="s">
        <v>1</v>
      </c>
      <c r="F204" s="234" t="s">
        <v>232</v>
      </c>
      <c r="G204" s="232"/>
      <c r="H204" s="235">
        <v>69.099999999999994</v>
      </c>
      <c r="I204" s="236"/>
      <c r="J204" s="232"/>
      <c r="K204" s="232"/>
      <c r="L204" s="237"/>
      <c r="M204" s="238"/>
      <c r="N204" s="239"/>
      <c r="O204" s="239"/>
      <c r="P204" s="239"/>
      <c r="Q204" s="239"/>
      <c r="R204" s="239"/>
      <c r="S204" s="239"/>
      <c r="T204" s="240"/>
      <c r="AT204" s="241" t="s">
        <v>209</v>
      </c>
      <c r="AU204" s="241" t="s">
        <v>88</v>
      </c>
      <c r="AV204" s="14" t="s">
        <v>207</v>
      </c>
      <c r="AW204" s="14" t="s">
        <v>31</v>
      </c>
      <c r="AX204" s="14" t="s">
        <v>83</v>
      </c>
      <c r="AY204" s="241" t="s">
        <v>201</v>
      </c>
    </row>
    <row r="205" spans="1:65" s="2" customFormat="1" ht="21.75" customHeight="1">
      <c r="A205" s="35"/>
      <c r="B205" s="36"/>
      <c r="C205" s="205" t="s">
        <v>389</v>
      </c>
      <c r="D205" s="205" t="s">
        <v>203</v>
      </c>
      <c r="E205" s="206" t="s">
        <v>929</v>
      </c>
      <c r="F205" s="207" t="s">
        <v>930</v>
      </c>
      <c r="G205" s="208" t="s">
        <v>329</v>
      </c>
      <c r="H205" s="209">
        <v>0.16900000000000001</v>
      </c>
      <c r="I205" s="210"/>
      <c r="J205" s="211">
        <f>ROUND(I205*H205,2)</f>
        <v>0</v>
      </c>
      <c r="K205" s="212"/>
      <c r="L205" s="40"/>
      <c r="M205" s="274" t="s">
        <v>1</v>
      </c>
      <c r="N205" s="275" t="s">
        <v>42</v>
      </c>
      <c r="O205" s="276"/>
      <c r="P205" s="277">
        <f>O205*H205</f>
        <v>0</v>
      </c>
      <c r="Q205" s="277">
        <v>0</v>
      </c>
      <c r="R205" s="277">
        <f>Q205*H205</f>
        <v>0</v>
      </c>
      <c r="S205" s="277">
        <v>0</v>
      </c>
      <c r="T205" s="278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17" t="s">
        <v>308</v>
      </c>
      <c r="AT205" s="217" t="s">
        <v>203</v>
      </c>
      <c r="AU205" s="217" t="s">
        <v>88</v>
      </c>
      <c r="AY205" s="18" t="s">
        <v>201</v>
      </c>
      <c r="BE205" s="218">
        <f>IF(N205="základná",J205,0)</f>
        <v>0</v>
      </c>
      <c r="BF205" s="218">
        <f>IF(N205="znížená",J205,0)</f>
        <v>0</v>
      </c>
      <c r="BG205" s="218">
        <f>IF(N205="zákl. prenesená",J205,0)</f>
        <v>0</v>
      </c>
      <c r="BH205" s="218">
        <f>IF(N205="zníž. prenesená",J205,0)</f>
        <v>0</v>
      </c>
      <c r="BI205" s="218">
        <f>IF(N205="nulová",J205,0)</f>
        <v>0</v>
      </c>
      <c r="BJ205" s="18" t="s">
        <v>88</v>
      </c>
      <c r="BK205" s="218">
        <f>ROUND(I205*H205,2)</f>
        <v>0</v>
      </c>
      <c r="BL205" s="18" t="s">
        <v>308</v>
      </c>
      <c r="BM205" s="217" t="s">
        <v>3930</v>
      </c>
    </row>
    <row r="206" spans="1:65" s="2" customFormat="1" ht="6.95" customHeight="1">
      <c r="A206" s="35"/>
      <c r="B206" s="55"/>
      <c r="C206" s="56"/>
      <c r="D206" s="56"/>
      <c r="E206" s="56"/>
      <c r="F206" s="56"/>
      <c r="G206" s="56"/>
      <c r="H206" s="56"/>
      <c r="I206" s="155"/>
      <c r="J206" s="56"/>
      <c r="K206" s="56"/>
      <c r="L206" s="40"/>
      <c r="M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</row>
  </sheetData>
  <autoFilter ref="C127:K205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55"/>
  <sheetViews>
    <sheetView showGridLines="0" topLeftCell="A130" zoomScaleNormal="100" workbookViewId="0">
      <selection activeCell="I121" sqref="I121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12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1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AT2" s="18" t="s">
        <v>148</v>
      </c>
    </row>
    <row r="3" spans="1:46" s="1" customFormat="1" ht="6.95" customHeight="1">
      <c r="B3" s="113"/>
      <c r="C3" s="114"/>
      <c r="D3" s="114"/>
      <c r="E3" s="114"/>
      <c r="F3" s="114"/>
      <c r="G3" s="114"/>
      <c r="H3" s="114"/>
      <c r="I3" s="115"/>
      <c r="J3" s="114"/>
      <c r="K3" s="114"/>
      <c r="L3" s="21"/>
      <c r="AT3" s="18" t="s">
        <v>76</v>
      </c>
    </row>
    <row r="4" spans="1:46" s="1" customFormat="1" ht="24.95" customHeight="1">
      <c r="B4" s="21"/>
      <c r="D4" s="116" t="s">
        <v>149</v>
      </c>
      <c r="I4" s="112"/>
      <c r="L4" s="21"/>
      <c r="M4" s="117" t="s">
        <v>9</v>
      </c>
      <c r="AT4" s="18" t="s">
        <v>4</v>
      </c>
    </row>
    <row r="5" spans="1:46" s="1" customFormat="1" ht="6.95" customHeight="1">
      <c r="B5" s="21"/>
      <c r="I5" s="112"/>
      <c r="L5" s="21"/>
    </row>
    <row r="6" spans="1:46" s="1" customFormat="1" ht="12" customHeight="1">
      <c r="B6" s="21"/>
      <c r="D6" s="118" t="s">
        <v>15</v>
      </c>
      <c r="I6" s="112"/>
      <c r="L6" s="21"/>
    </row>
    <row r="7" spans="1:46" s="1" customFormat="1" ht="23.25" customHeight="1">
      <c r="B7" s="21"/>
      <c r="E7" s="339" t="str">
        <f>'Časť 1'!K6</f>
        <v>Detské jasle Komárno - výstavba zariadenia služieb rodinného a pracovného života</v>
      </c>
      <c r="F7" s="340"/>
      <c r="G7" s="340"/>
      <c r="H7" s="340"/>
      <c r="I7" s="112"/>
      <c r="L7" s="21"/>
    </row>
    <row r="8" spans="1:46" s="1" customFormat="1" ht="12" customHeight="1">
      <c r="B8" s="21"/>
      <c r="D8" s="118" t="s">
        <v>150</v>
      </c>
      <c r="I8" s="112"/>
      <c r="L8" s="21"/>
    </row>
    <row r="9" spans="1:46" s="2" customFormat="1" ht="16.5" customHeight="1">
      <c r="A9" s="35"/>
      <c r="B9" s="40"/>
      <c r="C9" s="35"/>
      <c r="D9" s="35"/>
      <c r="E9" s="339" t="s">
        <v>3840</v>
      </c>
      <c r="F9" s="341"/>
      <c r="G9" s="341"/>
      <c r="H9" s="341"/>
      <c r="I9" s="119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18" t="s">
        <v>152</v>
      </c>
      <c r="E10" s="35"/>
      <c r="F10" s="35"/>
      <c r="G10" s="35"/>
      <c r="H10" s="35"/>
      <c r="I10" s="119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42" t="s">
        <v>3931</v>
      </c>
      <c r="F11" s="341"/>
      <c r="G11" s="341"/>
      <c r="H11" s="341"/>
      <c r="I11" s="119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>
      <c r="A12" s="35"/>
      <c r="B12" s="40"/>
      <c r="C12" s="35"/>
      <c r="D12" s="35"/>
      <c r="E12" s="35"/>
      <c r="F12" s="35"/>
      <c r="G12" s="35"/>
      <c r="H12" s="35"/>
      <c r="I12" s="119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18" t="s">
        <v>17</v>
      </c>
      <c r="E13" s="35"/>
      <c r="F13" s="111" t="s">
        <v>1</v>
      </c>
      <c r="G13" s="35"/>
      <c r="H13" s="35"/>
      <c r="I13" s="120" t="s">
        <v>18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8" t="s">
        <v>19</v>
      </c>
      <c r="E14" s="35"/>
      <c r="F14" s="111" t="s">
        <v>20</v>
      </c>
      <c r="G14" s="35"/>
      <c r="H14" s="35"/>
      <c r="I14" s="120" t="s">
        <v>21</v>
      </c>
      <c r="J14" s="121" t="str">
        <f>'Časť 1'!AN9</f>
        <v>21. 4. 2020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119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18" t="s">
        <v>23</v>
      </c>
      <c r="E16" s="35"/>
      <c r="F16" s="35"/>
      <c r="G16" s="35"/>
      <c r="H16" s="35"/>
      <c r="I16" s="120" t="s">
        <v>24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25</v>
      </c>
      <c r="F17" s="35"/>
      <c r="G17" s="35"/>
      <c r="H17" s="35"/>
      <c r="I17" s="120" t="s">
        <v>26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119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18" t="s">
        <v>27</v>
      </c>
      <c r="E19" s="35"/>
      <c r="F19" s="35"/>
      <c r="G19" s="35"/>
      <c r="H19" s="35"/>
      <c r="I19" s="120" t="s">
        <v>24</v>
      </c>
      <c r="J19" s="31" t="str">
        <f>'Časť 1'!AN14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43" t="str">
        <f>'Časť 1'!E15</f>
        <v>Vyplň údaj</v>
      </c>
      <c r="F20" s="344"/>
      <c r="G20" s="344"/>
      <c r="H20" s="344"/>
      <c r="I20" s="120" t="s">
        <v>26</v>
      </c>
      <c r="J20" s="31" t="str">
        <f>'Časť 1'!AN15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119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18" t="s">
        <v>29</v>
      </c>
      <c r="E22" s="35"/>
      <c r="F22" s="35"/>
      <c r="G22" s="35"/>
      <c r="H22" s="35"/>
      <c r="I22" s="120" t="s">
        <v>24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30</v>
      </c>
      <c r="F23" s="35"/>
      <c r="G23" s="35"/>
      <c r="H23" s="35"/>
      <c r="I23" s="120" t="s">
        <v>26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119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18" t="s">
        <v>32</v>
      </c>
      <c r="E25" s="35"/>
      <c r="F25" s="35"/>
      <c r="G25" s="35"/>
      <c r="H25" s="35"/>
      <c r="I25" s="120" t="s">
        <v>24</v>
      </c>
      <c r="J25" s="111" t="str">
        <f>IF('Časť 1'!AN20="","",'Časť 1'!AN20)</f>
        <v/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tr">
        <f>IF('Časť 1'!E21="","",'Časť 1'!E21)</f>
        <v xml:space="preserve"> </v>
      </c>
      <c r="F26" s="35"/>
      <c r="G26" s="35"/>
      <c r="H26" s="35"/>
      <c r="I26" s="120" t="s">
        <v>26</v>
      </c>
      <c r="J26" s="111" t="str">
        <f>IF('Časť 1'!AN21="","",'Časť 1'!AN21)</f>
        <v/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119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18" t="s">
        <v>34</v>
      </c>
      <c r="E28" s="35"/>
      <c r="F28" s="35"/>
      <c r="G28" s="35"/>
      <c r="H28" s="35"/>
      <c r="I28" s="119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23.25" customHeight="1">
      <c r="A29" s="122"/>
      <c r="B29" s="123"/>
      <c r="C29" s="122"/>
      <c r="D29" s="122"/>
      <c r="E29" s="345" t="s">
        <v>154</v>
      </c>
      <c r="F29" s="345"/>
      <c r="G29" s="345"/>
      <c r="H29" s="345"/>
      <c r="I29" s="124"/>
      <c r="J29" s="122"/>
      <c r="K29" s="122"/>
      <c r="L29" s="125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119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6"/>
      <c r="E31" s="126"/>
      <c r="F31" s="126"/>
      <c r="G31" s="126"/>
      <c r="H31" s="126"/>
      <c r="I31" s="127"/>
      <c r="J31" s="126"/>
      <c r="K31" s="126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8" t="s">
        <v>36</v>
      </c>
      <c r="E32" s="35"/>
      <c r="F32" s="35"/>
      <c r="G32" s="35"/>
      <c r="H32" s="35"/>
      <c r="I32" s="119"/>
      <c r="J32" s="129">
        <f>ROUND(J123,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6"/>
      <c r="E33" s="126"/>
      <c r="F33" s="126"/>
      <c r="G33" s="126"/>
      <c r="H33" s="126"/>
      <c r="I33" s="127"/>
      <c r="J33" s="126"/>
      <c r="K33" s="126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30" t="s">
        <v>38</v>
      </c>
      <c r="G34" s="35"/>
      <c r="H34" s="35"/>
      <c r="I34" s="131" t="s">
        <v>37</v>
      </c>
      <c r="J34" s="130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32" t="s">
        <v>40</v>
      </c>
      <c r="E35" s="118" t="s">
        <v>41</v>
      </c>
      <c r="F35" s="133">
        <f>ROUND((SUM(BE123:BE154)),  2)</f>
        <v>0</v>
      </c>
      <c r="G35" s="35"/>
      <c r="H35" s="35"/>
      <c r="I35" s="134">
        <v>0.2</v>
      </c>
      <c r="J35" s="133">
        <f>ROUND(((SUM(BE123:BE154))*I35),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18" t="s">
        <v>42</v>
      </c>
      <c r="F36" s="133">
        <f>ROUND((SUM(BF123:BF154)),  2)</f>
        <v>0</v>
      </c>
      <c r="G36" s="35"/>
      <c r="H36" s="35"/>
      <c r="I36" s="134">
        <v>0.2</v>
      </c>
      <c r="J36" s="133">
        <f>ROUND(((SUM(BF123:BF154))*I36),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8" t="s">
        <v>43</v>
      </c>
      <c r="F37" s="133">
        <f>ROUND((SUM(BG123:BG154)),  2)</f>
        <v>0</v>
      </c>
      <c r="G37" s="35"/>
      <c r="H37" s="35"/>
      <c r="I37" s="134">
        <v>0.2</v>
      </c>
      <c r="J37" s="133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18" t="s">
        <v>44</v>
      </c>
      <c r="F38" s="133">
        <f>ROUND((SUM(BH123:BH154)),  2)</f>
        <v>0</v>
      </c>
      <c r="G38" s="35"/>
      <c r="H38" s="35"/>
      <c r="I38" s="134">
        <v>0.2</v>
      </c>
      <c r="J38" s="133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18" t="s">
        <v>45</v>
      </c>
      <c r="F39" s="133">
        <f>ROUND((SUM(BI123:BI154)),  2)</f>
        <v>0</v>
      </c>
      <c r="G39" s="35"/>
      <c r="H39" s="35"/>
      <c r="I39" s="134">
        <v>0</v>
      </c>
      <c r="J39" s="133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119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5"/>
      <c r="D41" s="136" t="s">
        <v>46</v>
      </c>
      <c r="E41" s="137"/>
      <c r="F41" s="137"/>
      <c r="G41" s="138" t="s">
        <v>47</v>
      </c>
      <c r="H41" s="139" t="s">
        <v>48</v>
      </c>
      <c r="I41" s="140"/>
      <c r="J41" s="141">
        <f>SUM(J32:J39)</f>
        <v>0</v>
      </c>
      <c r="K41" s="142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119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I43" s="112"/>
      <c r="L43" s="21"/>
    </row>
    <row r="44" spans="1:31" s="1" customFormat="1" ht="14.45" customHeight="1">
      <c r="B44" s="21"/>
      <c r="I44" s="112"/>
      <c r="L44" s="21"/>
    </row>
    <row r="45" spans="1:31" s="1" customFormat="1" ht="14.45" customHeight="1">
      <c r="B45" s="21"/>
      <c r="I45" s="112"/>
      <c r="L45" s="21"/>
    </row>
    <row r="46" spans="1:31" s="1" customFormat="1" ht="14.45" customHeight="1">
      <c r="B46" s="21"/>
      <c r="I46" s="112"/>
      <c r="L46" s="21"/>
    </row>
    <row r="47" spans="1:31" s="1" customFormat="1" ht="14.45" customHeight="1">
      <c r="B47" s="21"/>
      <c r="I47" s="112"/>
      <c r="L47" s="21"/>
    </row>
    <row r="48" spans="1:31" s="1" customFormat="1" ht="14.45" customHeight="1">
      <c r="B48" s="21"/>
      <c r="I48" s="112"/>
      <c r="L48" s="21"/>
    </row>
    <row r="49" spans="1:31" s="1" customFormat="1" ht="14.45" customHeight="1">
      <c r="B49" s="21"/>
      <c r="I49" s="112"/>
      <c r="L49" s="21"/>
    </row>
    <row r="50" spans="1:31" s="2" customFormat="1" ht="14.45" customHeight="1">
      <c r="B50" s="52"/>
      <c r="D50" s="143" t="s">
        <v>49</v>
      </c>
      <c r="E50" s="144"/>
      <c r="F50" s="144"/>
      <c r="G50" s="143" t="s">
        <v>50</v>
      </c>
      <c r="H50" s="144"/>
      <c r="I50" s="145"/>
      <c r="J50" s="144"/>
      <c r="K50" s="144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6" t="s">
        <v>51</v>
      </c>
      <c r="E61" s="147"/>
      <c r="F61" s="148" t="s">
        <v>52</v>
      </c>
      <c r="G61" s="146" t="s">
        <v>51</v>
      </c>
      <c r="H61" s="147"/>
      <c r="I61" s="149"/>
      <c r="J61" s="150" t="s">
        <v>52</v>
      </c>
      <c r="K61" s="147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43" t="s">
        <v>53</v>
      </c>
      <c r="E65" s="151"/>
      <c r="F65" s="151"/>
      <c r="G65" s="143" t="s">
        <v>54</v>
      </c>
      <c r="H65" s="151"/>
      <c r="I65" s="152"/>
      <c r="J65" s="151"/>
      <c r="K65" s="151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6" t="s">
        <v>51</v>
      </c>
      <c r="E76" s="147"/>
      <c r="F76" s="148" t="s">
        <v>52</v>
      </c>
      <c r="G76" s="146" t="s">
        <v>51</v>
      </c>
      <c r="H76" s="147"/>
      <c r="I76" s="149"/>
      <c r="J76" s="150" t="s">
        <v>52</v>
      </c>
      <c r="K76" s="147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53"/>
      <c r="C77" s="154"/>
      <c r="D77" s="154"/>
      <c r="E77" s="154"/>
      <c r="F77" s="154"/>
      <c r="G77" s="154"/>
      <c r="H77" s="154"/>
      <c r="I77" s="155"/>
      <c r="J77" s="154"/>
      <c r="K77" s="154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56"/>
      <c r="C81" s="157"/>
      <c r="D81" s="157"/>
      <c r="E81" s="157"/>
      <c r="F81" s="157"/>
      <c r="G81" s="157"/>
      <c r="H81" s="157"/>
      <c r="I81" s="158"/>
      <c r="J81" s="157"/>
      <c r="K81" s="157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155</v>
      </c>
      <c r="D82" s="37"/>
      <c r="E82" s="37"/>
      <c r="F82" s="37"/>
      <c r="G82" s="37"/>
      <c r="H82" s="37"/>
      <c r="I82" s="119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119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119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23.25" customHeight="1">
      <c r="A85" s="35"/>
      <c r="B85" s="36"/>
      <c r="C85" s="37"/>
      <c r="D85" s="37"/>
      <c r="E85" s="337" t="str">
        <f>E7</f>
        <v>Detské jasle Komárno - výstavba zariadenia služieb rodinného a pracovného života</v>
      </c>
      <c r="F85" s="338"/>
      <c r="G85" s="338"/>
      <c r="H85" s="338"/>
      <c r="I85" s="119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150</v>
      </c>
      <c r="D86" s="23"/>
      <c r="E86" s="23"/>
      <c r="F86" s="23"/>
      <c r="G86" s="23"/>
      <c r="H86" s="23"/>
      <c r="I86" s="112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37" t="s">
        <v>3840</v>
      </c>
      <c r="F87" s="336"/>
      <c r="G87" s="336"/>
      <c r="H87" s="336"/>
      <c r="I87" s="119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152</v>
      </c>
      <c r="D88" s="37"/>
      <c r="E88" s="37"/>
      <c r="F88" s="37"/>
      <c r="G88" s="37"/>
      <c r="H88" s="37"/>
      <c r="I88" s="119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305" t="str">
        <f>E11</f>
        <v>02 - SO-07.2  Sadové úpravy a zeleň</v>
      </c>
      <c r="F89" s="336"/>
      <c r="G89" s="336"/>
      <c r="H89" s="336"/>
      <c r="I89" s="119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119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19</v>
      </c>
      <c r="D91" s="37"/>
      <c r="E91" s="37"/>
      <c r="F91" s="28" t="str">
        <f>F14</f>
        <v>Komárno, Ul. gen. Klapku, p. č. 7046/4, 7051/393</v>
      </c>
      <c r="G91" s="37"/>
      <c r="H91" s="37"/>
      <c r="I91" s="120" t="s">
        <v>21</v>
      </c>
      <c r="J91" s="67" t="str">
        <f>IF(J14="","",J14)</f>
        <v>21. 4. 2020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119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23</v>
      </c>
      <c r="D93" s="37"/>
      <c r="E93" s="37"/>
      <c r="F93" s="28" t="str">
        <f>E17</f>
        <v>Amante n. o., Marcelová</v>
      </c>
      <c r="G93" s="37"/>
      <c r="H93" s="37"/>
      <c r="I93" s="120" t="s">
        <v>29</v>
      </c>
      <c r="J93" s="33" t="str">
        <f>E23</f>
        <v>Ing. Olivér Csémy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27</v>
      </c>
      <c r="D94" s="37"/>
      <c r="E94" s="37"/>
      <c r="F94" s="28" t="str">
        <f>IF(E20="","",E20)</f>
        <v>Vyplň údaj</v>
      </c>
      <c r="G94" s="37"/>
      <c r="H94" s="37"/>
      <c r="I94" s="120" t="s">
        <v>32</v>
      </c>
      <c r="J94" s="33" t="str">
        <f>E26</f>
        <v xml:space="preserve"> 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119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9" t="s">
        <v>156</v>
      </c>
      <c r="D96" s="160"/>
      <c r="E96" s="160"/>
      <c r="F96" s="160"/>
      <c r="G96" s="160"/>
      <c r="H96" s="160"/>
      <c r="I96" s="161"/>
      <c r="J96" s="162" t="s">
        <v>157</v>
      </c>
      <c r="K96" s="160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119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63" t="s">
        <v>158</v>
      </c>
      <c r="D98" s="37"/>
      <c r="E98" s="37"/>
      <c r="F98" s="37"/>
      <c r="G98" s="37"/>
      <c r="H98" s="37"/>
      <c r="I98" s="119"/>
      <c r="J98" s="85">
        <f>J123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159</v>
      </c>
    </row>
    <row r="99" spans="1:47" s="9" customFormat="1" ht="24.95" customHeight="1">
      <c r="B99" s="164"/>
      <c r="C99" s="165"/>
      <c r="D99" s="166" t="s">
        <v>160</v>
      </c>
      <c r="E99" s="167"/>
      <c r="F99" s="167"/>
      <c r="G99" s="167"/>
      <c r="H99" s="167"/>
      <c r="I99" s="168"/>
      <c r="J99" s="169">
        <f>J124</f>
        <v>0</v>
      </c>
      <c r="K99" s="165"/>
      <c r="L99" s="170"/>
    </row>
    <row r="100" spans="1:47" s="10" customFormat="1" ht="19.899999999999999" customHeight="1">
      <c r="B100" s="171"/>
      <c r="C100" s="105"/>
      <c r="D100" s="172" t="s">
        <v>161</v>
      </c>
      <c r="E100" s="173"/>
      <c r="F100" s="173"/>
      <c r="G100" s="173"/>
      <c r="H100" s="173"/>
      <c r="I100" s="174"/>
      <c r="J100" s="175">
        <f>J125</f>
        <v>0</v>
      </c>
      <c r="K100" s="105"/>
      <c r="L100" s="176"/>
    </row>
    <row r="101" spans="1:47" s="10" customFormat="1" ht="19.899999999999999" customHeight="1">
      <c r="B101" s="171"/>
      <c r="C101" s="105"/>
      <c r="D101" s="172" t="s">
        <v>168</v>
      </c>
      <c r="E101" s="173"/>
      <c r="F101" s="173"/>
      <c r="G101" s="173"/>
      <c r="H101" s="173"/>
      <c r="I101" s="174"/>
      <c r="J101" s="175">
        <f>J153</f>
        <v>0</v>
      </c>
      <c r="K101" s="105"/>
      <c r="L101" s="176"/>
    </row>
    <row r="102" spans="1:47" s="2" customFormat="1" ht="21.75" customHeight="1">
      <c r="A102" s="35"/>
      <c r="B102" s="36"/>
      <c r="C102" s="37"/>
      <c r="D102" s="37"/>
      <c r="E102" s="37"/>
      <c r="F102" s="37"/>
      <c r="G102" s="37"/>
      <c r="H102" s="37"/>
      <c r="I102" s="119"/>
      <c r="J102" s="37"/>
      <c r="K102" s="37"/>
      <c r="L102" s="52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spans="1:47" s="2" customFormat="1" ht="6.95" customHeight="1">
      <c r="A103" s="35"/>
      <c r="B103" s="55"/>
      <c r="C103" s="56"/>
      <c r="D103" s="56"/>
      <c r="E103" s="56"/>
      <c r="F103" s="56"/>
      <c r="G103" s="56"/>
      <c r="H103" s="56"/>
      <c r="I103" s="155"/>
      <c r="J103" s="56"/>
      <c r="K103" s="56"/>
      <c r="L103" s="52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7" spans="1:47" s="2" customFormat="1" ht="6.95" customHeight="1">
      <c r="A107" s="35"/>
      <c r="B107" s="57"/>
      <c r="C107" s="58"/>
      <c r="D107" s="58"/>
      <c r="E107" s="58"/>
      <c r="F107" s="58"/>
      <c r="G107" s="58"/>
      <c r="H107" s="58"/>
      <c r="I107" s="158"/>
      <c r="J107" s="58"/>
      <c r="K107" s="58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47" s="2" customFormat="1" ht="24.95" customHeight="1">
      <c r="A108" s="35"/>
      <c r="B108" s="36"/>
      <c r="C108" s="24" t="s">
        <v>188</v>
      </c>
      <c r="D108" s="37"/>
      <c r="E108" s="37"/>
      <c r="F108" s="37"/>
      <c r="G108" s="37"/>
      <c r="H108" s="37"/>
      <c r="I108" s="119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47" s="2" customFormat="1" ht="6.95" customHeight="1">
      <c r="A109" s="35"/>
      <c r="B109" s="36"/>
      <c r="C109" s="37"/>
      <c r="D109" s="37"/>
      <c r="E109" s="37"/>
      <c r="F109" s="37"/>
      <c r="G109" s="37"/>
      <c r="H109" s="37"/>
      <c r="I109" s="119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12" customHeight="1">
      <c r="A110" s="35"/>
      <c r="B110" s="36"/>
      <c r="C110" s="30" t="s">
        <v>15</v>
      </c>
      <c r="D110" s="37"/>
      <c r="E110" s="37"/>
      <c r="F110" s="37"/>
      <c r="G110" s="37"/>
      <c r="H110" s="37"/>
      <c r="I110" s="119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47" s="2" customFormat="1" ht="23.25" customHeight="1">
      <c r="A111" s="35"/>
      <c r="B111" s="36"/>
      <c r="C111" s="37"/>
      <c r="D111" s="37"/>
      <c r="E111" s="337" t="str">
        <f>E7</f>
        <v>Detské jasle Komárno - výstavba zariadenia služieb rodinného a pracovného života</v>
      </c>
      <c r="F111" s="338"/>
      <c r="G111" s="338"/>
      <c r="H111" s="338"/>
      <c r="I111" s="119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1" customFormat="1" ht="12" customHeight="1">
      <c r="B112" s="22"/>
      <c r="C112" s="30" t="s">
        <v>150</v>
      </c>
      <c r="D112" s="23"/>
      <c r="E112" s="23"/>
      <c r="F112" s="23"/>
      <c r="G112" s="23"/>
      <c r="H112" s="23"/>
      <c r="I112" s="112"/>
      <c r="J112" s="23"/>
      <c r="K112" s="23"/>
      <c r="L112" s="21"/>
    </row>
    <row r="113" spans="1:65" s="2" customFormat="1" ht="16.5" customHeight="1">
      <c r="A113" s="35"/>
      <c r="B113" s="36"/>
      <c r="C113" s="37"/>
      <c r="D113" s="37"/>
      <c r="E113" s="337" t="s">
        <v>3840</v>
      </c>
      <c r="F113" s="336"/>
      <c r="G113" s="336"/>
      <c r="H113" s="336"/>
      <c r="I113" s="119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2" customHeight="1">
      <c r="A114" s="35"/>
      <c r="B114" s="36"/>
      <c r="C114" s="30" t="s">
        <v>152</v>
      </c>
      <c r="D114" s="37"/>
      <c r="E114" s="37"/>
      <c r="F114" s="37"/>
      <c r="G114" s="37"/>
      <c r="H114" s="37"/>
      <c r="I114" s="119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6.5" customHeight="1">
      <c r="A115" s="35"/>
      <c r="B115" s="36"/>
      <c r="C115" s="37"/>
      <c r="D115" s="37"/>
      <c r="E115" s="305" t="str">
        <f>E11</f>
        <v>02 - SO-07.2  Sadové úpravy a zeleň</v>
      </c>
      <c r="F115" s="336"/>
      <c r="G115" s="336"/>
      <c r="H115" s="336"/>
      <c r="I115" s="119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6.95" customHeight="1">
      <c r="A116" s="35"/>
      <c r="B116" s="36"/>
      <c r="C116" s="37"/>
      <c r="D116" s="37"/>
      <c r="E116" s="37"/>
      <c r="F116" s="37"/>
      <c r="G116" s="37"/>
      <c r="H116" s="37"/>
      <c r="I116" s="119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2" customHeight="1">
      <c r="A117" s="35"/>
      <c r="B117" s="36"/>
      <c r="C117" s="30" t="s">
        <v>19</v>
      </c>
      <c r="D117" s="37"/>
      <c r="E117" s="37"/>
      <c r="F117" s="28" t="str">
        <f>F14</f>
        <v>Komárno, Ul. gen. Klapku, p. č. 7046/4, 7051/393</v>
      </c>
      <c r="G117" s="37"/>
      <c r="H117" s="37"/>
      <c r="I117" s="120" t="s">
        <v>21</v>
      </c>
      <c r="J117" s="67" t="str">
        <f>IF(J14="","",J14)</f>
        <v>21. 4. 2020</v>
      </c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6.95" customHeight="1">
      <c r="A118" s="35"/>
      <c r="B118" s="36"/>
      <c r="C118" s="37"/>
      <c r="D118" s="37"/>
      <c r="E118" s="37"/>
      <c r="F118" s="37"/>
      <c r="G118" s="37"/>
      <c r="H118" s="37"/>
      <c r="I118" s="119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2" customHeight="1">
      <c r="A119" s="35"/>
      <c r="B119" s="36"/>
      <c r="C119" s="30" t="s">
        <v>23</v>
      </c>
      <c r="D119" s="37"/>
      <c r="E119" s="37"/>
      <c r="F119" s="28" t="str">
        <f>E17</f>
        <v>Amante n. o., Marcelová</v>
      </c>
      <c r="G119" s="37"/>
      <c r="H119" s="37"/>
      <c r="I119" s="120" t="s">
        <v>29</v>
      </c>
      <c r="J119" s="33" t="str">
        <f>E23</f>
        <v>Ing. Olivér Csémy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5.2" customHeight="1">
      <c r="A120" s="35"/>
      <c r="B120" s="36"/>
      <c r="C120" s="30" t="s">
        <v>27</v>
      </c>
      <c r="D120" s="37"/>
      <c r="E120" s="37"/>
      <c r="F120" s="28" t="str">
        <f>IF(E20="","",E20)</f>
        <v>Vyplň údaj</v>
      </c>
      <c r="G120" s="37"/>
      <c r="H120" s="37"/>
      <c r="I120" s="120" t="s">
        <v>32</v>
      </c>
      <c r="J120" s="33" t="str">
        <f>E26</f>
        <v xml:space="preserve"> </v>
      </c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0.35" customHeight="1">
      <c r="A121" s="35"/>
      <c r="B121" s="36"/>
      <c r="C121" s="37"/>
      <c r="D121" s="37"/>
      <c r="E121" s="37"/>
      <c r="F121" s="37"/>
      <c r="G121" s="37"/>
      <c r="H121" s="37"/>
      <c r="I121" s="119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11" customFormat="1" ht="41.25" customHeight="1">
      <c r="A122" s="177"/>
      <c r="B122" s="178"/>
      <c r="C122" s="179" t="s">
        <v>189</v>
      </c>
      <c r="D122" s="180" t="s">
        <v>61</v>
      </c>
      <c r="E122" s="180" t="s">
        <v>57</v>
      </c>
      <c r="F122" s="180" t="s">
        <v>58</v>
      </c>
      <c r="G122" s="180" t="s">
        <v>190</v>
      </c>
      <c r="H122" s="180" t="s">
        <v>191</v>
      </c>
      <c r="I122" s="181" t="s">
        <v>3986</v>
      </c>
      <c r="J122" s="182" t="s">
        <v>3987</v>
      </c>
      <c r="K122" s="183" t="s">
        <v>192</v>
      </c>
      <c r="L122" s="286" t="s">
        <v>3988</v>
      </c>
      <c r="M122" s="76" t="s">
        <v>1</v>
      </c>
      <c r="N122" s="77" t="s">
        <v>40</v>
      </c>
      <c r="O122" s="77" t="s">
        <v>193</v>
      </c>
      <c r="P122" s="77" t="s">
        <v>194</v>
      </c>
      <c r="Q122" s="77" t="s">
        <v>195</v>
      </c>
      <c r="R122" s="77" t="s">
        <v>196</v>
      </c>
      <c r="S122" s="77" t="s">
        <v>197</v>
      </c>
      <c r="T122" s="78" t="s">
        <v>198</v>
      </c>
      <c r="U122" s="177"/>
      <c r="V122" s="177"/>
      <c r="W122" s="177"/>
      <c r="X122" s="177"/>
      <c r="Y122" s="177"/>
      <c r="Z122" s="177"/>
      <c r="AA122" s="177"/>
      <c r="AB122" s="177"/>
      <c r="AC122" s="177"/>
      <c r="AD122" s="177"/>
      <c r="AE122" s="177"/>
    </row>
    <row r="123" spans="1:65" s="2" customFormat="1" ht="22.9" customHeight="1">
      <c r="A123" s="35"/>
      <c r="B123" s="36"/>
      <c r="C123" s="83" t="s">
        <v>158</v>
      </c>
      <c r="D123" s="37"/>
      <c r="E123" s="37"/>
      <c r="F123" s="37"/>
      <c r="G123" s="37"/>
      <c r="H123" s="37"/>
      <c r="I123" s="119"/>
      <c r="J123" s="184">
        <f>BK123</f>
        <v>0</v>
      </c>
      <c r="K123" s="37"/>
      <c r="L123" s="40"/>
      <c r="M123" s="79"/>
      <c r="N123" s="185"/>
      <c r="O123" s="80"/>
      <c r="P123" s="186">
        <f>P124</f>
        <v>0</v>
      </c>
      <c r="Q123" s="80"/>
      <c r="R123" s="186">
        <f>R124</f>
        <v>0.64975000000000005</v>
      </c>
      <c r="S123" s="80"/>
      <c r="T123" s="187">
        <f>T124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8" t="s">
        <v>75</v>
      </c>
      <c r="AU123" s="18" t="s">
        <v>159</v>
      </c>
      <c r="BK123" s="188">
        <f>BK124</f>
        <v>0</v>
      </c>
    </row>
    <row r="124" spans="1:65" s="12" customFormat="1" ht="25.9" customHeight="1">
      <c r="B124" s="189"/>
      <c r="C124" s="190"/>
      <c r="D124" s="191" t="s">
        <v>75</v>
      </c>
      <c r="E124" s="192" t="s">
        <v>199</v>
      </c>
      <c r="F124" s="192" t="s">
        <v>200</v>
      </c>
      <c r="G124" s="190"/>
      <c r="H124" s="190"/>
      <c r="I124" s="193"/>
      <c r="J124" s="194">
        <f>BK124</f>
        <v>0</v>
      </c>
      <c r="K124" s="190"/>
      <c r="L124" s="195"/>
      <c r="M124" s="196"/>
      <c r="N124" s="197"/>
      <c r="O124" s="197"/>
      <c r="P124" s="198">
        <f>P125+P153</f>
        <v>0</v>
      </c>
      <c r="Q124" s="197"/>
      <c r="R124" s="198">
        <f>R125+R153</f>
        <v>0.64975000000000005</v>
      </c>
      <c r="S124" s="197"/>
      <c r="T124" s="199">
        <f>T125+T153</f>
        <v>0</v>
      </c>
      <c r="AR124" s="200" t="s">
        <v>83</v>
      </c>
      <c r="AT124" s="201" t="s">
        <v>75</v>
      </c>
      <c r="AU124" s="201" t="s">
        <v>76</v>
      </c>
      <c r="AY124" s="200" t="s">
        <v>201</v>
      </c>
      <c r="BK124" s="202">
        <f>BK125+BK153</f>
        <v>0</v>
      </c>
    </row>
    <row r="125" spans="1:65" s="12" customFormat="1" ht="22.9" customHeight="1">
      <c r="B125" s="189"/>
      <c r="C125" s="190"/>
      <c r="D125" s="191" t="s">
        <v>75</v>
      </c>
      <c r="E125" s="203" t="s">
        <v>83</v>
      </c>
      <c r="F125" s="203" t="s">
        <v>202</v>
      </c>
      <c r="G125" s="190"/>
      <c r="H125" s="190"/>
      <c r="I125" s="193"/>
      <c r="J125" s="204">
        <f>BK125</f>
        <v>0</v>
      </c>
      <c r="K125" s="190"/>
      <c r="L125" s="195"/>
      <c r="M125" s="196"/>
      <c r="N125" s="197"/>
      <c r="O125" s="197"/>
      <c r="P125" s="198">
        <f>SUM(P126:P152)</f>
        <v>0</v>
      </c>
      <c r="Q125" s="197"/>
      <c r="R125" s="198">
        <f>SUM(R126:R152)</f>
        <v>0.64975000000000005</v>
      </c>
      <c r="S125" s="197"/>
      <c r="T125" s="199">
        <f>SUM(T126:T152)</f>
        <v>0</v>
      </c>
      <c r="AR125" s="200" t="s">
        <v>83</v>
      </c>
      <c r="AT125" s="201" t="s">
        <v>75</v>
      </c>
      <c r="AU125" s="201" t="s">
        <v>83</v>
      </c>
      <c r="AY125" s="200" t="s">
        <v>201</v>
      </c>
      <c r="BK125" s="202">
        <f>SUM(BK126:BK152)</f>
        <v>0</v>
      </c>
    </row>
    <row r="126" spans="1:65" s="2" customFormat="1" ht="21.75" customHeight="1">
      <c r="A126" s="35"/>
      <c r="B126" s="36"/>
      <c r="C126" s="205" t="s">
        <v>83</v>
      </c>
      <c r="D126" s="205" t="s">
        <v>203</v>
      </c>
      <c r="E126" s="206" t="s">
        <v>254</v>
      </c>
      <c r="F126" s="207" t="s">
        <v>255</v>
      </c>
      <c r="G126" s="208" t="s">
        <v>206</v>
      </c>
      <c r="H126" s="209">
        <v>47.3</v>
      </c>
      <c r="I126" s="210"/>
      <c r="J126" s="211">
        <f>ROUND(I126*H126,2)</f>
        <v>0</v>
      </c>
      <c r="K126" s="212"/>
      <c r="L126" s="40"/>
      <c r="M126" s="213" t="s">
        <v>1</v>
      </c>
      <c r="N126" s="214" t="s">
        <v>42</v>
      </c>
      <c r="O126" s="72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17" t="s">
        <v>207</v>
      </c>
      <c r="AT126" s="217" t="s">
        <v>203</v>
      </c>
      <c r="AU126" s="217" t="s">
        <v>88</v>
      </c>
      <c r="AY126" s="18" t="s">
        <v>201</v>
      </c>
      <c r="BE126" s="218">
        <f>IF(N126="základná",J126,0)</f>
        <v>0</v>
      </c>
      <c r="BF126" s="218">
        <f>IF(N126="znížená",J126,0)</f>
        <v>0</v>
      </c>
      <c r="BG126" s="218">
        <f>IF(N126="zákl. prenesená",J126,0)</f>
        <v>0</v>
      </c>
      <c r="BH126" s="218">
        <f>IF(N126="zníž. prenesená",J126,0)</f>
        <v>0</v>
      </c>
      <c r="BI126" s="218">
        <f>IF(N126="nulová",J126,0)</f>
        <v>0</v>
      </c>
      <c r="BJ126" s="18" t="s">
        <v>88</v>
      </c>
      <c r="BK126" s="218">
        <f>ROUND(I126*H126,2)</f>
        <v>0</v>
      </c>
      <c r="BL126" s="18" t="s">
        <v>207</v>
      </c>
      <c r="BM126" s="217" t="s">
        <v>3932</v>
      </c>
    </row>
    <row r="127" spans="1:65" s="13" customFormat="1">
      <c r="B127" s="219"/>
      <c r="C127" s="220"/>
      <c r="D127" s="221" t="s">
        <v>209</v>
      </c>
      <c r="E127" s="222" t="s">
        <v>1</v>
      </c>
      <c r="F127" s="223" t="s">
        <v>3933</v>
      </c>
      <c r="G127" s="220"/>
      <c r="H127" s="224">
        <v>2.92</v>
      </c>
      <c r="I127" s="225"/>
      <c r="J127" s="220"/>
      <c r="K127" s="220"/>
      <c r="L127" s="226"/>
      <c r="M127" s="227"/>
      <c r="N127" s="228"/>
      <c r="O127" s="228"/>
      <c r="P127" s="228"/>
      <c r="Q127" s="228"/>
      <c r="R127" s="228"/>
      <c r="S127" s="228"/>
      <c r="T127" s="229"/>
      <c r="AT127" s="230" t="s">
        <v>209</v>
      </c>
      <c r="AU127" s="230" t="s">
        <v>88</v>
      </c>
      <c r="AV127" s="13" t="s">
        <v>88</v>
      </c>
      <c r="AW127" s="13" t="s">
        <v>31</v>
      </c>
      <c r="AX127" s="13" t="s">
        <v>76</v>
      </c>
      <c r="AY127" s="230" t="s">
        <v>201</v>
      </c>
    </row>
    <row r="128" spans="1:65" s="13" customFormat="1">
      <c r="B128" s="219"/>
      <c r="C128" s="220"/>
      <c r="D128" s="221" t="s">
        <v>209</v>
      </c>
      <c r="E128" s="222" t="s">
        <v>1</v>
      </c>
      <c r="F128" s="223" t="s">
        <v>3934</v>
      </c>
      <c r="G128" s="220"/>
      <c r="H128" s="224">
        <v>44.4</v>
      </c>
      <c r="I128" s="225"/>
      <c r="J128" s="220"/>
      <c r="K128" s="220"/>
      <c r="L128" s="226"/>
      <c r="M128" s="227"/>
      <c r="N128" s="228"/>
      <c r="O128" s="228"/>
      <c r="P128" s="228"/>
      <c r="Q128" s="228"/>
      <c r="R128" s="228"/>
      <c r="S128" s="228"/>
      <c r="T128" s="229"/>
      <c r="AT128" s="230" t="s">
        <v>209</v>
      </c>
      <c r="AU128" s="230" t="s">
        <v>88</v>
      </c>
      <c r="AV128" s="13" t="s">
        <v>88</v>
      </c>
      <c r="AW128" s="13" t="s">
        <v>31</v>
      </c>
      <c r="AX128" s="13" t="s">
        <v>76</v>
      </c>
      <c r="AY128" s="230" t="s">
        <v>201</v>
      </c>
    </row>
    <row r="129" spans="1:65" s="15" customFormat="1">
      <c r="B129" s="242"/>
      <c r="C129" s="243"/>
      <c r="D129" s="221" t="s">
        <v>209</v>
      </c>
      <c r="E129" s="244" t="s">
        <v>1</v>
      </c>
      <c r="F129" s="245" t="s">
        <v>240</v>
      </c>
      <c r="G129" s="243"/>
      <c r="H129" s="246">
        <v>47.32</v>
      </c>
      <c r="I129" s="247"/>
      <c r="J129" s="243"/>
      <c r="K129" s="243"/>
      <c r="L129" s="248"/>
      <c r="M129" s="249"/>
      <c r="N129" s="250"/>
      <c r="O129" s="250"/>
      <c r="P129" s="250"/>
      <c r="Q129" s="250"/>
      <c r="R129" s="250"/>
      <c r="S129" s="250"/>
      <c r="T129" s="251"/>
      <c r="AT129" s="252" t="s">
        <v>209</v>
      </c>
      <c r="AU129" s="252" t="s">
        <v>88</v>
      </c>
      <c r="AV129" s="15" t="s">
        <v>219</v>
      </c>
      <c r="AW129" s="15" t="s">
        <v>31</v>
      </c>
      <c r="AX129" s="15" t="s">
        <v>76</v>
      </c>
      <c r="AY129" s="252" t="s">
        <v>201</v>
      </c>
    </row>
    <row r="130" spans="1:65" s="13" customFormat="1">
      <c r="B130" s="219"/>
      <c r="C130" s="220"/>
      <c r="D130" s="221" t="s">
        <v>209</v>
      </c>
      <c r="E130" s="222" t="s">
        <v>1</v>
      </c>
      <c r="F130" s="223" t="s">
        <v>1106</v>
      </c>
      <c r="G130" s="220"/>
      <c r="H130" s="224">
        <v>-0.02</v>
      </c>
      <c r="I130" s="225"/>
      <c r="J130" s="220"/>
      <c r="K130" s="220"/>
      <c r="L130" s="226"/>
      <c r="M130" s="227"/>
      <c r="N130" s="228"/>
      <c r="O130" s="228"/>
      <c r="P130" s="228"/>
      <c r="Q130" s="228"/>
      <c r="R130" s="228"/>
      <c r="S130" s="228"/>
      <c r="T130" s="229"/>
      <c r="AT130" s="230" t="s">
        <v>209</v>
      </c>
      <c r="AU130" s="230" t="s">
        <v>88</v>
      </c>
      <c r="AV130" s="13" t="s">
        <v>88</v>
      </c>
      <c r="AW130" s="13" t="s">
        <v>31</v>
      </c>
      <c r="AX130" s="13" t="s">
        <v>76</v>
      </c>
      <c r="AY130" s="230" t="s">
        <v>201</v>
      </c>
    </row>
    <row r="131" spans="1:65" s="14" customFormat="1" ht="22.5">
      <c r="B131" s="231"/>
      <c r="C131" s="232"/>
      <c r="D131" s="221" t="s">
        <v>209</v>
      </c>
      <c r="E131" s="233" t="s">
        <v>1</v>
      </c>
      <c r="F131" s="234" t="s">
        <v>3935</v>
      </c>
      <c r="G131" s="232"/>
      <c r="H131" s="235">
        <v>47.3</v>
      </c>
      <c r="I131" s="236"/>
      <c r="J131" s="232"/>
      <c r="K131" s="232"/>
      <c r="L131" s="237"/>
      <c r="M131" s="238"/>
      <c r="N131" s="239"/>
      <c r="O131" s="239"/>
      <c r="P131" s="239"/>
      <c r="Q131" s="239"/>
      <c r="R131" s="239"/>
      <c r="S131" s="239"/>
      <c r="T131" s="240"/>
      <c r="AT131" s="241" t="s">
        <v>209</v>
      </c>
      <c r="AU131" s="241" t="s">
        <v>88</v>
      </c>
      <c r="AV131" s="14" t="s">
        <v>207</v>
      </c>
      <c r="AW131" s="14" t="s">
        <v>31</v>
      </c>
      <c r="AX131" s="14" t="s">
        <v>83</v>
      </c>
      <c r="AY131" s="241" t="s">
        <v>201</v>
      </c>
    </row>
    <row r="132" spans="1:65" s="2" customFormat="1" ht="21.75" customHeight="1">
      <c r="A132" s="35"/>
      <c r="B132" s="36"/>
      <c r="C132" s="205" t="s">
        <v>88</v>
      </c>
      <c r="D132" s="205" t="s">
        <v>203</v>
      </c>
      <c r="E132" s="206" t="s">
        <v>3936</v>
      </c>
      <c r="F132" s="207" t="s">
        <v>3937</v>
      </c>
      <c r="G132" s="208" t="s">
        <v>276</v>
      </c>
      <c r="H132" s="209">
        <v>296</v>
      </c>
      <c r="I132" s="210"/>
      <c r="J132" s="211">
        <f>ROUND(I132*H132,2)</f>
        <v>0</v>
      </c>
      <c r="K132" s="212"/>
      <c r="L132" s="40"/>
      <c r="M132" s="213" t="s">
        <v>1</v>
      </c>
      <c r="N132" s="214" t="s">
        <v>42</v>
      </c>
      <c r="O132" s="72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17" t="s">
        <v>207</v>
      </c>
      <c r="AT132" s="217" t="s">
        <v>203</v>
      </c>
      <c r="AU132" s="217" t="s">
        <v>88</v>
      </c>
      <c r="AY132" s="18" t="s">
        <v>201</v>
      </c>
      <c r="BE132" s="218">
        <f>IF(N132="základná",J132,0)</f>
        <v>0</v>
      </c>
      <c r="BF132" s="218">
        <f>IF(N132="znížená",J132,0)</f>
        <v>0</v>
      </c>
      <c r="BG132" s="218">
        <f>IF(N132="zákl. prenesená",J132,0)</f>
        <v>0</v>
      </c>
      <c r="BH132" s="218">
        <f>IF(N132="zníž. prenesená",J132,0)</f>
        <v>0</v>
      </c>
      <c r="BI132" s="218">
        <f>IF(N132="nulová",J132,0)</f>
        <v>0</v>
      </c>
      <c r="BJ132" s="18" t="s">
        <v>88</v>
      </c>
      <c r="BK132" s="218">
        <f>ROUND(I132*H132,2)</f>
        <v>0</v>
      </c>
      <c r="BL132" s="18" t="s">
        <v>207</v>
      </c>
      <c r="BM132" s="217" t="s">
        <v>3938</v>
      </c>
    </row>
    <row r="133" spans="1:65" s="13" customFormat="1">
      <c r="B133" s="219"/>
      <c r="C133" s="220"/>
      <c r="D133" s="221" t="s">
        <v>209</v>
      </c>
      <c r="E133" s="222" t="s">
        <v>1</v>
      </c>
      <c r="F133" s="223" t="s">
        <v>3939</v>
      </c>
      <c r="G133" s="220"/>
      <c r="H133" s="224">
        <v>296</v>
      </c>
      <c r="I133" s="225"/>
      <c r="J133" s="220"/>
      <c r="K133" s="220"/>
      <c r="L133" s="226"/>
      <c r="M133" s="227"/>
      <c r="N133" s="228"/>
      <c r="O133" s="228"/>
      <c r="P133" s="228"/>
      <c r="Q133" s="228"/>
      <c r="R133" s="228"/>
      <c r="S133" s="228"/>
      <c r="T133" s="229"/>
      <c r="AT133" s="230" t="s">
        <v>209</v>
      </c>
      <c r="AU133" s="230" t="s">
        <v>88</v>
      </c>
      <c r="AV133" s="13" t="s">
        <v>88</v>
      </c>
      <c r="AW133" s="13" t="s">
        <v>31</v>
      </c>
      <c r="AX133" s="13" t="s">
        <v>83</v>
      </c>
      <c r="AY133" s="230" t="s">
        <v>201</v>
      </c>
    </row>
    <row r="134" spans="1:65" s="2" customFormat="1" ht="16.5" customHeight="1">
      <c r="A134" s="35"/>
      <c r="B134" s="36"/>
      <c r="C134" s="253" t="s">
        <v>219</v>
      </c>
      <c r="D134" s="253" t="s">
        <v>585</v>
      </c>
      <c r="E134" s="254" t="s">
        <v>3940</v>
      </c>
      <c r="F134" s="255" t="s">
        <v>3941</v>
      </c>
      <c r="G134" s="256" t="s">
        <v>1615</v>
      </c>
      <c r="H134" s="257">
        <v>9.15</v>
      </c>
      <c r="I134" s="258"/>
      <c r="J134" s="259">
        <f>ROUND(I134*H134,2)</f>
        <v>0</v>
      </c>
      <c r="K134" s="260"/>
      <c r="L134" s="261"/>
      <c r="M134" s="262" t="s">
        <v>1</v>
      </c>
      <c r="N134" s="263" t="s">
        <v>42</v>
      </c>
      <c r="O134" s="72"/>
      <c r="P134" s="215">
        <f>O134*H134</f>
        <v>0</v>
      </c>
      <c r="Q134" s="215">
        <v>1E-3</v>
      </c>
      <c r="R134" s="215">
        <f>Q134*H134</f>
        <v>9.1500000000000001E-3</v>
      </c>
      <c r="S134" s="215">
        <v>0</v>
      </c>
      <c r="T134" s="216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17" t="s">
        <v>253</v>
      </c>
      <c r="AT134" s="217" t="s">
        <v>585</v>
      </c>
      <c r="AU134" s="217" t="s">
        <v>88</v>
      </c>
      <c r="AY134" s="18" t="s">
        <v>201</v>
      </c>
      <c r="BE134" s="218">
        <f>IF(N134="základná",J134,0)</f>
        <v>0</v>
      </c>
      <c r="BF134" s="218">
        <f>IF(N134="znížená",J134,0)</f>
        <v>0</v>
      </c>
      <c r="BG134" s="218">
        <f>IF(N134="zákl. prenesená",J134,0)</f>
        <v>0</v>
      </c>
      <c r="BH134" s="218">
        <f>IF(N134="zníž. prenesená",J134,0)</f>
        <v>0</v>
      </c>
      <c r="BI134" s="218">
        <f>IF(N134="nulová",J134,0)</f>
        <v>0</v>
      </c>
      <c r="BJ134" s="18" t="s">
        <v>88</v>
      </c>
      <c r="BK134" s="218">
        <f>ROUND(I134*H134,2)</f>
        <v>0</v>
      </c>
      <c r="BL134" s="18" t="s">
        <v>207</v>
      </c>
      <c r="BM134" s="217" t="s">
        <v>3942</v>
      </c>
    </row>
    <row r="135" spans="1:65" s="13" customFormat="1">
      <c r="B135" s="219"/>
      <c r="C135" s="220"/>
      <c r="D135" s="221" t="s">
        <v>209</v>
      </c>
      <c r="E135" s="222" t="s">
        <v>1</v>
      </c>
      <c r="F135" s="223" t="s">
        <v>3943</v>
      </c>
      <c r="G135" s="220"/>
      <c r="H135" s="224">
        <v>8.8800000000000008</v>
      </c>
      <c r="I135" s="225"/>
      <c r="J135" s="220"/>
      <c r="K135" s="220"/>
      <c r="L135" s="226"/>
      <c r="M135" s="227"/>
      <c r="N135" s="228"/>
      <c r="O135" s="228"/>
      <c r="P135" s="228"/>
      <c r="Q135" s="228"/>
      <c r="R135" s="228"/>
      <c r="S135" s="228"/>
      <c r="T135" s="229"/>
      <c r="AT135" s="230" t="s">
        <v>209</v>
      </c>
      <c r="AU135" s="230" t="s">
        <v>88</v>
      </c>
      <c r="AV135" s="13" t="s">
        <v>88</v>
      </c>
      <c r="AW135" s="13" t="s">
        <v>31</v>
      </c>
      <c r="AX135" s="13" t="s">
        <v>76</v>
      </c>
      <c r="AY135" s="230" t="s">
        <v>201</v>
      </c>
    </row>
    <row r="136" spans="1:65" s="13" customFormat="1">
      <c r="B136" s="219"/>
      <c r="C136" s="220"/>
      <c r="D136" s="221" t="s">
        <v>209</v>
      </c>
      <c r="E136" s="222" t="s">
        <v>1</v>
      </c>
      <c r="F136" s="223" t="s">
        <v>3944</v>
      </c>
      <c r="G136" s="220"/>
      <c r="H136" s="224">
        <v>0.26600000000000001</v>
      </c>
      <c r="I136" s="225"/>
      <c r="J136" s="220"/>
      <c r="K136" s="220"/>
      <c r="L136" s="226"/>
      <c r="M136" s="227"/>
      <c r="N136" s="228"/>
      <c r="O136" s="228"/>
      <c r="P136" s="228"/>
      <c r="Q136" s="228"/>
      <c r="R136" s="228"/>
      <c r="S136" s="228"/>
      <c r="T136" s="229"/>
      <c r="AT136" s="230" t="s">
        <v>209</v>
      </c>
      <c r="AU136" s="230" t="s">
        <v>88</v>
      </c>
      <c r="AV136" s="13" t="s">
        <v>88</v>
      </c>
      <c r="AW136" s="13" t="s">
        <v>31</v>
      </c>
      <c r="AX136" s="13" t="s">
        <v>76</v>
      </c>
      <c r="AY136" s="230" t="s">
        <v>201</v>
      </c>
    </row>
    <row r="137" spans="1:65" s="15" customFormat="1">
      <c r="B137" s="242"/>
      <c r="C137" s="243"/>
      <c r="D137" s="221" t="s">
        <v>209</v>
      </c>
      <c r="E137" s="244" t="s">
        <v>1</v>
      </c>
      <c r="F137" s="245" t="s">
        <v>240</v>
      </c>
      <c r="G137" s="243"/>
      <c r="H137" s="246">
        <v>9.1460000000000008</v>
      </c>
      <c r="I137" s="247"/>
      <c r="J137" s="243"/>
      <c r="K137" s="243"/>
      <c r="L137" s="248"/>
      <c r="M137" s="249"/>
      <c r="N137" s="250"/>
      <c r="O137" s="250"/>
      <c r="P137" s="250"/>
      <c r="Q137" s="250"/>
      <c r="R137" s="250"/>
      <c r="S137" s="250"/>
      <c r="T137" s="251"/>
      <c r="AT137" s="252" t="s">
        <v>209</v>
      </c>
      <c r="AU137" s="252" t="s">
        <v>88</v>
      </c>
      <c r="AV137" s="15" t="s">
        <v>219</v>
      </c>
      <c r="AW137" s="15" t="s">
        <v>31</v>
      </c>
      <c r="AX137" s="15" t="s">
        <v>76</v>
      </c>
      <c r="AY137" s="252" t="s">
        <v>201</v>
      </c>
    </row>
    <row r="138" spans="1:65" s="13" customFormat="1">
      <c r="B138" s="219"/>
      <c r="C138" s="220"/>
      <c r="D138" s="221" t="s">
        <v>209</v>
      </c>
      <c r="E138" s="222" t="s">
        <v>1</v>
      </c>
      <c r="F138" s="223" t="s">
        <v>3166</v>
      </c>
      <c r="G138" s="220"/>
      <c r="H138" s="224">
        <v>4.0000000000000001E-3</v>
      </c>
      <c r="I138" s="225"/>
      <c r="J138" s="220"/>
      <c r="K138" s="220"/>
      <c r="L138" s="226"/>
      <c r="M138" s="227"/>
      <c r="N138" s="228"/>
      <c r="O138" s="228"/>
      <c r="P138" s="228"/>
      <c r="Q138" s="228"/>
      <c r="R138" s="228"/>
      <c r="S138" s="228"/>
      <c r="T138" s="229"/>
      <c r="AT138" s="230" t="s">
        <v>209</v>
      </c>
      <c r="AU138" s="230" t="s">
        <v>88</v>
      </c>
      <c r="AV138" s="13" t="s">
        <v>88</v>
      </c>
      <c r="AW138" s="13" t="s">
        <v>31</v>
      </c>
      <c r="AX138" s="13" t="s">
        <v>76</v>
      </c>
      <c r="AY138" s="230" t="s">
        <v>201</v>
      </c>
    </row>
    <row r="139" spans="1:65" s="14" customFormat="1">
      <c r="B139" s="231"/>
      <c r="C139" s="232"/>
      <c r="D139" s="221" t="s">
        <v>209</v>
      </c>
      <c r="E139" s="233" t="s">
        <v>1</v>
      </c>
      <c r="F139" s="234" t="s">
        <v>232</v>
      </c>
      <c r="G139" s="232"/>
      <c r="H139" s="235">
        <v>9.15</v>
      </c>
      <c r="I139" s="236"/>
      <c r="J139" s="232"/>
      <c r="K139" s="232"/>
      <c r="L139" s="237"/>
      <c r="M139" s="238"/>
      <c r="N139" s="239"/>
      <c r="O139" s="239"/>
      <c r="P139" s="239"/>
      <c r="Q139" s="239"/>
      <c r="R139" s="239"/>
      <c r="S139" s="239"/>
      <c r="T139" s="240"/>
      <c r="AT139" s="241" t="s">
        <v>209</v>
      </c>
      <c r="AU139" s="241" t="s">
        <v>88</v>
      </c>
      <c r="AV139" s="14" t="s">
        <v>207</v>
      </c>
      <c r="AW139" s="14" t="s">
        <v>31</v>
      </c>
      <c r="AX139" s="14" t="s">
        <v>83</v>
      </c>
      <c r="AY139" s="241" t="s">
        <v>201</v>
      </c>
    </row>
    <row r="140" spans="1:65" s="2" customFormat="1" ht="21.75" customHeight="1">
      <c r="A140" s="35"/>
      <c r="B140" s="36"/>
      <c r="C140" s="205" t="s">
        <v>207</v>
      </c>
      <c r="D140" s="205" t="s">
        <v>203</v>
      </c>
      <c r="E140" s="206" t="s">
        <v>3945</v>
      </c>
      <c r="F140" s="207" t="s">
        <v>3946</v>
      </c>
      <c r="G140" s="208" t="s">
        <v>276</v>
      </c>
      <c r="H140" s="209">
        <v>296</v>
      </c>
      <c r="I140" s="210"/>
      <c r="J140" s="211">
        <f>ROUND(I140*H140,2)</f>
        <v>0</v>
      </c>
      <c r="K140" s="212"/>
      <c r="L140" s="40"/>
      <c r="M140" s="213" t="s">
        <v>1</v>
      </c>
      <c r="N140" s="214" t="s">
        <v>42</v>
      </c>
      <c r="O140" s="72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17" t="s">
        <v>207</v>
      </c>
      <c r="AT140" s="217" t="s">
        <v>203</v>
      </c>
      <c r="AU140" s="217" t="s">
        <v>88</v>
      </c>
      <c r="AY140" s="18" t="s">
        <v>201</v>
      </c>
      <c r="BE140" s="218">
        <f>IF(N140="základná",J140,0)</f>
        <v>0</v>
      </c>
      <c r="BF140" s="218">
        <f>IF(N140="znížená",J140,0)</f>
        <v>0</v>
      </c>
      <c r="BG140" s="218">
        <f>IF(N140="zákl. prenesená",J140,0)</f>
        <v>0</v>
      </c>
      <c r="BH140" s="218">
        <f>IF(N140="zníž. prenesená",J140,0)</f>
        <v>0</v>
      </c>
      <c r="BI140" s="218">
        <f>IF(N140="nulová",J140,0)</f>
        <v>0</v>
      </c>
      <c r="BJ140" s="18" t="s">
        <v>88</v>
      </c>
      <c r="BK140" s="218">
        <f>ROUND(I140*H140,2)</f>
        <v>0</v>
      </c>
      <c r="BL140" s="18" t="s">
        <v>207</v>
      </c>
      <c r="BM140" s="217" t="s">
        <v>3947</v>
      </c>
    </row>
    <row r="141" spans="1:65" s="2" customFormat="1" ht="33" customHeight="1">
      <c r="A141" s="35"/>
      <c r="B141" s="36"/>
      <c r="C141" s="205" t="s">
        <v>233</v>
      </c>
      <c r="D141" s="205" t="s">
        <v>203</v>
      </c>
      <c r="E141" s="206" t="s">
        <v>3948</v>
      </c>
      <c r="F141" s="207" t="s">
        <v>3949</v>
      </c>
      <c r="G141" s="208" t="s">
        <v>366</v>
      </c>
      <c r="H141" s="209">
        <v>20</v>
      </c>
      <c r="I141" s="210"/>
      <c r="J141" s="211">
        <f>ROUND(I141*H141,2)</f>
        <v>0</v>
      </c>
      <c r="K141" s="212"/>
      <c r="L141" s="40"/>
      <c r="M141" s="213" t="s">
        <v>1</v>
      </c>
      <c r="N141" s="214" t="s">
        <v>42</v>
      </c>
      <c r="O141" s="72"/>
      <c r="P141" s="215">
        <f>O141*H141</f>
        <v>0</v>
      </c>
      <c r="Q141" s="215">
        <v>0</v>
      </c>
      <c r="R141" s="215">
        <f>Q141*H141</f>
        <v>0</v>
      </c>
      <c r="S141" s="215">
        <v>0</v>
      </c>
      <c r="T141" s="216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17" t="s">
        <v>207</v>
      </c>
      <c r="AT141" s="217" t="s">
        <v>203</v>
      </c>
      <c r="AU141" s="217" t="s">
        <v>88</v>
      </c>
      <c r="AY141" s="18" t="s">
        <v>201</v>
      </c>
      <c r="BE141" s="218">
        <f>IF(N141="základná",J141,0)</f>
        <v>0</v>
      </c>
      <c r="BF141" s="218">
        <f>IF(N141="znížená",J141,0)</f>
        <v>0</v>
      </c>
      <c r="BG141" s="218">
        <f>IF(N141="zákl. prenesená",J141,0)</f>
        <v>0</v>
      </c>
      <c r="BH141" s="218">
        <f>IF(N141="zníž. prenesená",J141,0)</f>
        <v>0</v>
      </c>
      <c r="BI141" s="218">
        <f>IF(N141="nulová",J141,0)</f>
        <v>0</v>
      </c>
      <c r="BJ141" s="18" t="s">
        <v>88</v>
      </c>
      <c r="BK141" s="218">
        <f>ROUND(I141*H141,2)</f>
        <v>0</v>
      </c>
      <c r="BL141" s="18" t="s">
        <v>207</v>
      </c>
      <c r="BM141" s="217" t="s">
        <v>3950</v>
      </c>
    </row>
    <row r="142" spans="1:65" s="2" customFormat="1" ht="33" customHeight="1">
      <c r="A142" s="35"/>
      <c r="B142" s="36"/>
      <c r="C142" s="205" t="s">
        <v>242</v>
      </c>
      <c r="D142" s="205" t="s">
        <v>203</v>
      </c>
      <c r="E142" s="206" t="s">
        <v>3951</v>
      </c>
      <c r="F142" s="207" t="s">
        <v>3952</v>
      </c>
      <c r="G142" s="208" t="s">
        <v>366</v>
      </c>
      <c r="H142" s="209">
        <v>3</v>
      </c>
      <c r="I142" s="210"/>
      <c r="J142" s="211">
        <f>ROUND(I142*H142,2)</f>
        <v>0</v>
      </c>
      <c r="K142" s="212"/>
      <c r="L142" s="40"/>
      <c r="M142" s="213" t="s">
        <v>1</v>
      </c>
      <c r="N142" s="214" t="s">
        <v>42</v>
      </c>
      <c r="O142" s="72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17" t="s">
        <v>207</v>
      </c>
      <c r="AT142" s="217" t="s">
        <v>203</v>
      </c>
      <c r="AU142" s="217" t="s">
        <v>88</v>
      </c>
      <c r="AY142" s="18" t="s">
        <v>201</v>
      </c>
      <c r="BE142" s="218">
        <f>IF(N142="základná",J142,0)</f>
        <v>0</v>
      </c>
      <c r="BF142" s="218">
        <f>IF(N142="znížená",J142,0)</f>
        <v>0</v>
      </c>
      <c r="BG142" s="218">
        <f>IF(N142="zákl. prenesená",J142,0)</f>
        <v>0</v>
      </c>
      <c r="BH142" s="218">
        <f>IF(N142="zníž. prenesená",J142,0)</f>
        <v>0</v>
      </c>
      <c r="BI142" s="218">
        <f>IF(N142="nulová",J142,0)</f>
        <v>0</v>
      </c>
      <c r="BJ142" s="18" t="s">
        <v>88</v>
      </c>
      <c r="BK142" s="218">
        <f>ROUND(I142*H142,2)</f>
        <v>0</v>
      </c>
      <c r="BL142" s="18" t="s">
        <v>207</v>
      </c>
      <c r="BM142" s="217" t="s">
        <v>3953</v>
      </c>
    </row>
    <row r="143" spans="1:65" s="2" customFormat="1" ht="33" customHeight="1">
      <c r="A143" s="35"/>
      <c r="B143" s="36"/>
      <c r="C143" s="205" t="s">
        <v>246</v>
      </c>
      <c r="D143" s="205" t="s">
        <v>203</v>
      </c>
      <c r="E143" s="206" t="s">
        <v>3954</v>
      </c>
      <c r="F143" s="207" t="s">
        <v>3955</v>
      </c>
      <c r="G143" s="208" t="s">
        <v>618</v>
      </c>
      <c r="H143" s="209">
        <v>55</v>
      </c>
      <c r="I143" s="210"/>
      <c r="J143" s="211">
        <f>ROUND(I143*H143,2)</f>
        <v>0</v>
      </c>
      <c r="K143" s="212"/>
      <c r="L143" s="40"/>
      <c r="M143" s="213" t="s">
        <v>1</v>
      </c>
      <c r="N143" s="214" t="s">
        <v>42</v>
      </c>
      <c r="O143" s="72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17" t="s">
        <v>207</v>
      </c>
      <c r="AT143" s="217" t="s">
        <v>203</v>
      </c>
      <c r="AU143" s="217" t="s">
        <v>88</v>
      </c>
      <c r="AY143" s="18" t="s">
        <v>201</v>
      </c>
      <c r="BE143" s="218">
        <f>IF(N143="základná",J143,0)</f>
        <v>0</v>
      </c>
      <c r="BF143" s="218">
        <f>IF(N143="znížená",J143,0)</f>
        <v>0</v>
      </c>
      <c r="BG143" s="218">
        <f>IF(N143="zákl. prenesená",J143,0)</f>
        <v>0</v>
      </c>
      <c r="BH143" s="218">
        <f>IF(N143="zníž. prenesená",J143,0)</f>
        <v>0</v>
      </c>
      <c r="BI143" s="218">
        <f>IF(N143="nulová",J143,0)</f>
        <v>0</v>
      </c>
      <c r="BJ143" s="18" t="s">
        <v>88</v>
      </c>
      <c r="BK143" s="218">
        <f>ROUND(I143*H143,2)</f>
        <v>0</v>
      </c>
      <c r="BL143" s="18" t="s">
        <v>207</v>
      </c>
      <c r="BM143" s="217" t="s">
        <v>3956</v>
      </c>
    </row>
    <row r="144" spans="1:65" s="13" customFormat="1">
      <c r="B144" s="219"/>
      <c r="C144" s="220"/>
      <c r="D144" s="221" t="s">
        <v>209</v>
      </c>
      <c r="E144" s="222" t="s">
        <v>1</v>
      </c>
      <c r="F144" s="223" t="s">
        <v>3957</v>
      </c>
      <c r="G144" s="220"/>
      <c r="H144" s="224">
        <v>55</v>
      </c>
      <c r="I144" s="225"/>
      <c r="J144" s="220"/>
      <c r="K144" s="220"/>
      <c r="L144" s="226"/>
      <c r="M144" s="227"/>
      <c r="N144" s="228"/>
      <c r="O144" s="228"/>
      <c r="P144" s="228"/>
      <c r="Q144" s="228"/>
      <c r="R144" s="228"/>
      <c r="S144" s="228"/>
      <c r="T144" s="229"/>
      <c r="AT144" s="230" t="s">
        <v>209</v>
      </c>
      <c r="AU144" s="230" t="s">
        <v>88</v>
      </c>
      <c r="AV144" s="13" t="s">
        <v>88</v>
      </c>
      <c r="AW144" s="13" t="s">
        <v>31</v>
      </c>
      <c r="AX144" s="13" t="s">
        <v>83</v>
      </c>
      <c r="AY144" s="230" t="s">
        <v>201</v>
      </c>
    </row>
    <row r="145" spans="1:65" s="2" customFormat="1" ht="21.75" customHeight="1">
      <c r="A145" s="35"/>
      <c r="B145" s="36"/>
      <c r="C145" s="205" t="s">
        <v>253</v>
      </c>
      <c r="D145" s="205" t="s">
        <v>203</v>
      </c>
      <c r="E145" s="206" t="s">
        <v>3958</v>
      </c>
      <c r="F145" s="207" t="s">
        <v>3959</v>
      </c>
      <c r="G145" s="208" t="s">
        <v>366</v>
      </c>
      <c r="H145" s="209">
        <v>20</v>
      </c>
      <c r="I145" s="210"/>
      <c r="J145" s="211">
        <f>ROUND(I145*H145,2)</f>
        <v>0</v>
      </c>
      <c r="K145" s="212"/>
      <c r="L145" s="40"/>
      <c r="M145" s="213" t="s">
        <v>1</v>
      </c>
      <c r="N145" s="214" t="s">
        <v>42</v>
      </c>
      <c r="O145" s="72"/>
      <c r="P145" s="215">
        <f>O145*H145</f>
        <v>0</v>
      </c>
      <c r="Q145" s="215">
        <v>0.03</v>
      </c>
      <c r="R145" s="215">
        <f>Q145*H145</f>
        <v>0.6</v>
      </c>
      <c r="S145" s="215">
        <v>0</v>
      </c>
      <c r="T145" s="216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17" t="s">
        <v>207</v>
      </c>
      <c r="AT145" s="217" t="s">
        <v>203</v>
      </c>
      <c r="AU145" s="217" t="s">
        <v>88</v>
      </c>
      <c r="AY145" s="18" t="s">
        <v>201</v>
      </c>
      <c r="BE145" s="218">
        <f>IF(N145="základná",J145,0)</f>
        <v>0</v>
      </c>
      <c r="BF145" s="218">
        <f>IF(N145="znížená",J145,0)</f>
        <v>0</v>
      </c>
      <c r="BG145" s="218">
        <f>IF(N145="zákl. prenesená",J145,0)</f>
        <v>0</v>
      </c>
      <c r="BH145" s="218">
        <f>IF(N145="zníž. prenesená",J145,0)</f>
        <v>0</v>
      </c>
      <c r="BI145" s="218">
        <f>IF(N145="nulová",J145,0)</f>
        <v>0</v>
      </c>
      <c r="BJ145" s="18" t="s">
        <v>88</v>
      </c>
      <c r="BK145" s="218">
        <f>ROUND(I145*H145,2)</f>
        <v>0</v>
      </c>
      <c r="BL145" s="18" t="s">
        <v>207</v>
      </c>
      <c r="BM145" s="217" t="s">
        <v>3960</v>
      </c>
    </row>
    <row r="146" spans="1:65" s="2" customFormat="1" ht="16.5" customHeight="1">
      <c r="A146" s="35"/>
      <c r="B146" s="36"/>
      <c r="C146" s="253" t="s">
        <v>259</v>
      </c>
      <c r="D146" s="253" t="s">
        <v>585</v>
      </c>
      <c r="E146" s="254" t="s">
        <v>3961</v>
      </c>
      <c r="F146" s="255" t="s">
        <v>3981</v>
      </c>
      <c r="G146" s="256" t="s">
        <v>366</v>
      </c>
      <c r="H146" s="257">
        <v>20</v>
      </c>
      <c r="I146" s="258"/>
      <c r="J146" s="259">
        <f>ROUND(I146*H146,2)</f>
        <v>0</v>
      </c>
      <c r="K146" s="260"/>
      <c r="L146" s="261"/>
      <c r="M146" s="262" t="s">
        <v>1</v>
      </c>
      <c r="N146" s="263" t="s">
        <v>42</v>
      </c>
      <c r="O146" s="72"/>
      <c r="P146" s="215">
        <f>O146*H146</f>
        <v>0</v>
      </c>
      <c r="Q146" s="215">
        <v>2.0000000000000001E-4</v>
      </c>
      <c r="R146" s="215">
        <f>Q146*H146</f>
        <v>4.0000000000000001E-3</v>
      </c>
      <c r="S146" s="215">
        <v>0</v>
      </c>
      <c r="T146" s="216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17" t="s">
        <v>253</v>
      </c>
      <c r="AT146" s="217" t="s">
        <v>585</v>
      </c>
      <c r="AU146" s="217" t="s">
        <v>88</v>
      </c>
      <c r="AY146" s="18" t="s">
        <v>201</v>
      </c>
      <c r="BE146" s="218">
        <f>IF(N146="základná",J146,0)</f>
        <v>0</v>
      </c>
      <c r="BF146" s="218">
        <f>IF(N146="znížená",J146,0)</f>
        <v>0</v>
      </c>
      <c r="BG146" s="218">
        <f>IF(N146="zákl. prenesená",J146,0)</f>
        <v>0</v>
      </c>
      <c r="BH146" s="218">
        <f>IF(N146="zníž. prenesená",J146,0)</f>
        <v>0</v>
      </c>
      <c r="BI146" s="218">
        <f>IF(N146="nulová",J146,0)</f>
        <v>0</v>
      </c>
      <c r="BJ146" s="18" t="s">
        <v>88</v>
      </c>
      <c r="BK146" s="218">
        <f>ROUND(I146*H146,2)</f>
        <v>0</v>
      </c>
      <c r="BL146" s="18" t="s">
        <v>207</v>
      </c>
      <c r="BM146" s="217" t="s">
        <v>3962</v>
      </c>
    </row>
    <row r="147" spans="1:65" s="2" customFormat="1" ht="21.75" customHeight="1">
      <c r="A147" s="35"/>
      <c r="B147" s="36"/>
      <c r="C147" s="205" t="s">
        <v>263</v>
      </c>
      <c r="D147" s="205" t="s">
        <v>203</v>
      </c>
      <c r="E147" s="206" t="s">
        <v>3963</v>
      </c>
      <c r="F147" s="207" t="s">
        <v>3964</v>
      </c>
      <c r="G147" s="208" t="s">
        <v>366</v>
      </c>
      <c r="H147" s="209">
        <v>3</v>
      </c>
      <c r="I147" s="210"/>
      <c r="J147" s="211">
        <f>ROUND(I147*H147,2)</f>
        <v>0</v>
      </c>
      <c r="K147" s="212"/>
      <c r="L147" s="40"/>
      <c r="M147" s="213" t="s">
        <v>1</v>
      </c>
      <c r="N147" s="214" t="s">
        <v>42</v>
      </c>
      <c r="O147" s="72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17" t="s">
        <v>207</v>
      </c>
      <c r="AT147" s="217" t="s">
        <v>203</v>
      </c>
      <c r="AU147" s="217" t="s">
        <v>88</v>
      </c>
      <c r="AY147" s="18" t="s">
        <v>201</v>
      </c>
      <c r="BE147" s="218">
        <f>IF(N147="základná",J147,0)</f>
        <v>0</v>
      </c>
      <c r="BF147" s="218">
        <f>IF(N147="znížená",J147,0)</f>
        <v>0</v>
      </c>
      <c r="BG147" s="218">
        <f>IF(N147="zákl. prenesená",J147,0)</f>
        <v>0</v>
      </c>
      <c r="BH147" s="218">
        <f>IF(N147="zníž. prenesená",J147,0)</f>
        <v>0</v>
      </c>
      <c r="BI147" s="218">
        <f>IF(N147="nulová",J147,0)</f>
        <v>0</v>
      </c>
      <c r="BJ147" s="18" t="s">
        <v>88</v>
      </c>
      <c r="BK147" s="218">
        <f>ROUND(I147*H147,2)</f>
        <v>0</v>
      </c>
      <c r="BL147" s="18" t="s">
        <v>207</v>
      </c>
      <c r="BM147" s="217" t="s">
        <v>3965</v>
      </c>
    </row>
    <row r="148" spans="1:65" s="2" customFormat="1" ht="16.5" customHeight="1">
      <c r="A148" s="35"/>
      <c r="B148" s="36"/>
      <c r="C148" s="253" t="s">
        <v>273</v>
      </c>
      <c r="D148" s="253" t="s">
        <v>585</v>
      </c>
      <c r="E148" s="254" t="s">
        <v>3966</v>
      </c>
      <c r="F148" s="255" t="s">
        <v>3982</v>
      </c>
      <c r="G148" s="256" t="s">
        <v>366</v>
      </c>
      <c r="H148" s="257">
        <v>3</v>
      </c>
      <c r="I148" s="258"/>
      <c r="J148" s="259">
        <f>ROUND(I148*H148,2)</f>
        <v>0</v>
      </c>
      <c r="K148" s="260"/>
      <c r="L148" s="261"/>
      <c r="M148" s="262" t="s">
        <v>1</v>
      </c>
      <c r="N148" s="263" t="s">
        <v>42</v>
      </c>
      <c r="O148" s="72"/>
      <c r="P148" s="215">
        <f>O148*H148</f>
        <v>0</v>
      </c>
      <c r="Q148" s="215">
        <v>1.1999999999999999E-3</v>
      </c>
      <c r="R148" s="215">
        <f>Q148*H148</f>
        <v>3.5999999999999999E-3</v>
      </c>
      <c r="S148" s="215">
        <v>0</v>
      </c>
      <c r="T148" s="216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17" t="s">
        <v>253</v>
      </c>
      <c r="AT148" s="217" t="s">
        <v>585</v>
      </c>
      <c r="AU148" s="217" t="s">
        <v>88</v>
      </c>
      <c r="AY148" s="18" t="s">
        <v>201</v>
      </c>
      <c r="BE148" s="218">
        <f>IF(N148="základná",J148,0)</f>
        <v>0</v>
      </c>
      <c r="BF148" s="218">
        <f>IF(N148="znížená",J148,0)</f>
        <v>0</v>
      </c>
      <c r="BG148" s="218">
        <f>IF(N148="zákl. prenesená",J148,0)</f>
        <v>0</v>
      </c>
      <c r="BH148" s="218">
        <f>IF(N148="zníž. prenesená",J148,0)</f>
        <v>0</v>
      </c>
      <c r="BI148" s="218">
        <f>IF(N148="nulová",J148,0)</f>
        <v>0</v>
      </c>
      <c r="BJ148" s="18" t="s">
        <v>88</v>
      </c>
      <c r="BK148" s="218">
        <f>ROUND(I148*H148,2)</f>
        <v>0</v>
      </c>
      <c r="BL148" s="18" t="s">
        <v>207</v>
      </c>
      <c r="BM148" s="217" t="s">
        <v>3967</v>
      </c>
    </row>
    <row r="149" spans="1:65" s="2" customFormat="1" ht="21.75" customHeight="1">
      <c r="A149" s="35"/>
      <c r="B149" s="36"/>
      <c r="C149" s="205" t="s">
        <v>280</v>
      </c>
      <c r="D149" s="205" t="s">
        <v>203</v>
      </c>
      <c r="E149" s="206" t="s">
        <v>3968</v>
      </c>
      <c r="F149" s="207" t="s">
        <v>3969</v>
      </c>
      <c r="G149" s="208" t="s">
        <v>366</v>
      </c>
      <c r="H149" s="209">
        <v>110</v>
      </c>
      <c r="I149" s="210"/>
      <c r="J149" s="211">
        <f>ROUND(I149*H149,2)</f>
        <v>0</v>
      </c>
      <c r="K149" s="212"/>
      <c r="L149" s="40"/>
      <c r="M149" s="213" t="s">
        <v>1</v>
      </c>
      <c r="N149" s="214" t="s">
        <v>42</v>
      </c>
      <c r="O149" s="72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17" t="s">
        <v>207</v>
      </c>
      <c r="AT149" s="217" t="s">
        <v>203</v>
      </c>
      <c r="AU149" s="217" t="s">
        <v>88</v>
      </c>
      <c r="AY149" s="18" t="s">
        <v>201</v>
      </c>
      <c r="BE149" s="218">
        <f>IF(N149="základná",J149,0)</f>
        <v>0</v>
      </c>
      <c r="BF149" s="218">
        <f>IF(N149="znížená",J149,0)</f>
        <v>0</v>
      </c>
      <c r="BG149" s="218">
        <f>IF(N149="zákl. prenesená",J149,0)</f>
        <v>0</v>
      </c>
      <c r="BH149" s="218">
        <f>IF(N149="zníž. prenesená",J149,0)</f>
        <v>0</v>
      </c>
      <c r="BI149" s="218">
        <f>IF(N149="nulová",J149,0)</f>
        <v>0</v>
      </c>
      <c r="BJ149" s="18" t="s">
        <v>88</v>
      </c>
      <c r="BK149" s="218">
        <f>ROUND(I149*H149,2)</f>
        <v>0</v>
      </c>
      <c r="BL149" s="18" t="s">
        <v>207</v>
      </c>
      <c r="BM149" s="217" t="s">
        <v>3970</v>
      </c>
    </row>
    <row r="150" spans="1:65" s="16" customFormat="1">
      <c r="B150" s="264"/>
      <c r="C150" s="265"/>
      <c r="D150" s="221" t="s">
        <v>209</v>
      </c>
      <c r="E150" s="266" t="s">
        <v>1</v>
      </c>
      <c r="F150" s="267" t="s">
        <v>3971</v>
      </c>
      <c r="G150" s="265"/>
      <c r="H150" s="266" t="s">
        <v>1</v>
      </c>
      <c r="I150" s="268"/>
      <c r="J150" s="265"/>
      <c r="K150" s="265"/>
      <c r="L150" s="269"/>
      <c r="M150" s="270"/>
      <c r="N150" s="271"/>
      <c r="O150" s="271"/>
      <c r="P150" s="271"/>
      <c r="Q150" s="271"/>
      <c r="R150" s="271"/>
      <c r="S150" s="271"/>
      <c r="T150" s="272"/>
      <c r="AT150" s="273" t="s">
        <v>209</v>
      </c>
      <c r="AU150" s="273" t="s">
        <v>88</v>
      </c>
      <c r="AV150" s="16" t="s">
        <v>83</v>
      </c>
      <c r="AW150" s="16" t="s">
        <v>31</v>
      </c>
      <c r="AX150" s="16" t="s">
        <v>76</v>
      </c>
      <c r="AY150" s="273" t="s">
        <v>201</v>
      </c>
    </row>
    <row r="151" spans="1:65" s="13" customFormat="1">
      <c r="B151" s="219"/>
      <c r="C151" s="220"/>
      <c r="D151" s="221" t="s">
        <v>209</v>
      </c>
      <c r="E151" s="222" t="s">
        <v>1</v>
      </c>
      <c r="F151" s="223" t="s">
        <v>3972</v>
      </c>
      <c r="G151" s="220"/>
      <c r="H151" s="224">
        <v>110</v>
      </c>
      <c r="I151" s="225"/>
      <c r="J151" s="220"/>
      <c r="K151" s="220"/>
      <c r="L151" s="226"/>
      <c r="M151" s="227"/>
      <c r="N151" s="228"/>
      <c r="O151" s="228"/>
      <c r="P151" s="228"/>
      <c r="Q151" s="228"/>
      <c r="R151" s="228"/>
      <c r="S151" s="228"/>
      <c r="T151" s="229"/>
      <c r="AT151" s="230" t="s">
        <v>209</v>
      </c>
      <c r="AU151" s="230" t="s">
        <v>88</v>
      </c>
      <c r="AV151" s="13" t="s">
        <v>88</v>
      </c>
      <c r="AW151" s="13" t="s">
        <v>31</v>
      </c>
      <c r="AX151" s="13" t="s">
        <v>83</v>
      </c>
      <c r="AY151" s="230" t="s">
        <v>201</v>
      </c>
    </row>
    <row r="152" spans="1:65" s="2" customFormat="1" ht="16.5" customHeight="1">
      <c r="A152" s="35"/>
      <c r="B152" s="36"/>
      <c r="C152" s="253" t="s">
        <v>291</v>
      </c>
      <c r="D152" s="253" t="s">
        <v>585</v>
      </c>
      <c r="E152" s="254" t="s">
        <v>3973</v>
      </c>
      <c r="F152" s="255" t="s">
        <v>3974</v>
      </c>
      <c r="G152" s="256" t="s">
        <v>366</v>
      </c>
      <c r="H152" s="257">
        <v>110</v>
      </c>
      <c r="I152" s="258"/>
      <c r="J152" s="259">
        <f>ROUND(I152*H152,2)</f>
        <v>0</v>
      </c>
      <c r="K152" s="260"/>
      <c r="L152" s="261"/>
      <c r="M152" s="262" t="s">
        <v>1</v>
      </c>
      <c r="N152" s="263" t="s">
        <v>42</v>
      </c>
      <c r="O152" s="72"/>
      <c r="P152" s="215">
        <f>O152*H152</f>
        <v>0</v>
      </c>
      <c r="Q152" s="215">
        <v>2.9999999999999997E-4</v>
      </c>
      <c r="R152" s="215">
        <f>Q152*H152</f>
        <v>3.2999999999999995E-2</v>
      </c>
      <c r="S152" s="215">
        <v>0</v>
      </c>
      <c r="T152" s="216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17" t="s">
        <v>253</v>
      </c>
      <c r="AT152" s="217" t="s">
        <v>585</v>
      </c>
      <c r="AU152" s="217" t="s">
        <v>88</v>
      </c>
      <c r="AY152" s="18" t="s">
        <v>201</v>
      </c>
      <c r="BE152" s="218">
        <f>IF(N152="základná",J152,0)</f>
        <v>0</v>
      </c>
      <c r="BF152" s="218">
        <f>IF(N152="znížená",J152,0)</f>
        <v>0</v>
      </c>
      <c r="BG152" s="218">
        <f>IF(N152="zákl. prenesená",J152,0)</f>
        <v>0</v>
      </c>
      <c r="BH152" s="218">
        <f>IF(N152="zníž. prenesená",J152,0)</f>
        <v>0</v>
      </c>
      <c r="BI152" s="218">
        <f>IF(N152="nulová",J152,0)</f>
        <v>0</v>
      </c>
      <c r="BJ152" s="18" t="s">
        <v>88</v>
      </c>
      <c r="BK152" s="218">
        <f>ROUND(I152*H152,2)</f>
        <v>0</v>
      </c>
      <c r="BL152" s="18" t="s">
        <v>207</v>
      </c>
      <c r="BM152" s="217" t="s">
        <v>3975</v>
      </c>
    </row>
    <row r="153" spans="1:65" s="12" customFormat="1" ht="22.9" customHeight="1">
      <c r="B153" s="189"/>
      <c r="C153" s="190"/>
      <c r="D153" s="191" t="s">
        <v>75</v>
      </c>
      <c r="E153" s="203" t="s">
        <v>871</v>
      </c>
      <c r="F153" s="203" t="s">
        <v>884</v>
      </c>
      <c r="G153" s="190"/>
      <c r="H153" s="190"/>
      <c r="I153" s="193"/>
      <c r="J153" s="204">
        <f>BK153</f>
        <v>0</v>
      </c>
      <c r="K153" s="190"/>
      <c r="L153" s="195"/>
      <c r="M153" s="196"/>
      <c r="N153" s="197"/>
      <c r="O153" s="197"/>
      <c r="P153" s="198">
        <f>P154</f>
        <v>0</v>
      </c>
      <c r="Q153" s="197"/>
      <c r="R153" s="198">
        <f>R154</f>
        <v>0</v>
      </c>
      <c r="S153" s="197"/>
      <c r="T153" s="199">
        <f>T154</f>
        <v>0</v>
      </c>
      <c r="AR153" s="200" t="s">
        <v>83</v>
      </c>
      <c r="AT153" s="201" t="s">
        <v>75</v>
      </c>
      <c r="AU153" s="201" t="s">
        <v>83</v>
      </c>
      <c r="AY153" s="200" t="s">
        <v>201</v>
      </c>
      <c r="BK153" s="202">
        <f>BK154</f>
        <v>0</v>
      </c>
    </row>
    <row r="154" spans="1:65" s="2" customFormat="1" ht="21.75" customHeight="1">
      <c r="A154" s="35"/>
      <c r="B154" s="36"/>
      <c r="C154" s="205" t="s">
        <v>298</v>
      </c>
      <c r="D154" s="205" t="s">
        <v>203</v>
      </c>
      <c r="E154" s="206" t="s">
        <v>3976</v>
      </c>
      <c r="F154" s="207" t="s">
        <v>3977</v>
      </c>
      <c r="G154" s="208" t="s">
        <v>329</v>
      </c>
      <c r="H154" s="209">
        <v>0.65</v>
      </c>
      <c r="I154" s="210"/>
      <c r="J154" s="211">
        <f>ROUND(I154*H154,2)</f>
        <v>0</v>
      </c>
      <c r="K154" s="212"/>
      <c r="L154" s="40"/>
      <c r="M154" s="274" t="s">
        <v>1</v>
      </c>
      <c r="N154" s="275" t="s">
        <v>42</v>
      </c>
      <c r="O154" s="276"/>
      <c r="P154" s="277">
        <f>O154*H154</f>
        <v>0</v>
      </c>
      <c r="Q154" s="277">
        <v>0</v>
      </c>
      <c r="R154" s="277">
        <f>Q154*H154</f>
        <v>0</v>
      </c>
      <c r="S154" s="277">
        <v>0</v>
      </c>
      <c r="T154" s="278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17" t="s">
        <v>207</v>
      </c>
      <c r="AT154" s="217" t="s">
        <v>203</v>
      </c>
      <c r="AU154" s="217" t="s">
        <v>88</v>
      </c>
      <c r="AY154" s="18" t="s">
        <v>201</v>
      </c>
      <c r="BE154" s="218">
        <f>IF(N154="základná",J154,0)</f>
        <v>0</v>
      </c>
      <c r="BF154" s="218">
        <f>IF(N154="znížená",J154,0)</f>
        <v>0</v>
      </c>
      <c r="BG154" s="218">
        <f>IF(N154="zákl. prenesená",J154,0)</f>
        <v>0</v>
      </c>
      <c r="BH154" s="218">
        <f>IF(N154="zníž. prenesená",J154,0)</f>
        <v>0</v>
      </c>
      <c r="BI154" s="218">
        <f>IF(N154="nulová",J154,0)</f>
        <v>0</v>
      </c>
      <c r="BJ154" s="18" t="s">
        <v>88</v>
      </c>
      <c r="BK154" s="218">
        <f>ROUND(I154*H154,2)</f>
        <v>0</v>
      </c>
      <c r="BL154" s="18" t="s">
        <v>207</v>
      </c>
      <c r="BM154" s="217" t="s">
        <v>3978</v>
      </c>
    </row>
    <row r="155" spans="1:65" s="2" customFormat="1" ht="6.95" customHeight="1">
      <c r="A155" s="35"/>
      <c r="B155" s="55"/>
      <c r="C155" s="56"/>
      <c r="D155" s="56"/>
      <c r="E155" s="56"/>
      <c r="F155" s="56"/>
      <c r="G155" s="56"/>
      <c r="H155" s="56"/>
      <c r="I155" s="155"/>
      <c r="J155" s="56"/>
      <c r="K155" s="56"/>
      <c r="L155" s="40"/>
      <c r="M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</row>
  </sheetData>
  <autoFilter ref="C122:K154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307"/>
  <sheetViews>
    <sheetView showGridLines="0" topLeftCell="A122" zoomScale="80" zoomScaleNormal="80" workbookViewId="0">
      <selection activeCell="A238" sqref="A238:XFD238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12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1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AT2" s="18" t="s">
        <v>92</v>
      </c>
    </row>
    <row r="3" spans="1:46" s="1" customFormat="1" ht="6.95" customHeight="1">
      <c r="B3" s="113"/>
      <c r="C3" s="114"/>
      <c r="D3" s="114"/>
      <c r="E3" s="114"/>
      <c r="F3" s="114"/>
      <c r="G3" s="114"/>
      <c r="H3" s="114"/>
      <c r="I3" s="115"/>
      <c r="J3" s="114"/>
      <c r="K3" s="114"/>
      <c r="L3" s="21"/>
      <c r="AT3" s="18" t="s">
        <v>76</v>
      </c>
    </row>
    <row r="4" spans="1:46" s="1" customFormat="1" ht="24.95" customHeight="1">
      <c r="B4" s="21"/>
      <c r="D4" s="116" t="s">
        <v>149</v>
      </c>
      <c r="I4" s="112"/>
      <c r="L4" s="21"/>
      <c r="M4" s="117" t="s">
        <v>9</v>
      </c>
      <c r="AT4" s="18" t="s">
        <v>4</v>
      </c>
    </row>
    <row r="5" spans="1:46" s="1" customFormat="1" ht="6.95" customHeight="1">
      <c r="B5" s="21"/>
      <c r="I5" s="112"/>
      <c r="L5" s="21"/>
    </row>
    <row r="6" spans="1:46" s="1" customFormat="1" ht="12" customHeight="1">
      <c r="B6" s="21"/>
      <c r="D6" s="118" t="s">
        <v>15</v>
      </c>
      <c r="I6" s="112"/>
      <c r="L6" s="21"/>
    </row>
    <row r="7" spans="1:46" s="1" customFormat="1" ht="23.25" customHeight="1">
      <c r="B7" s="21"/>
      <c r="E7" s="339" t="str">
        <f>'Časť 1'!K6</f>
        <v>Detské jasle Komárno - výstavba zariadenia služieb rodinného a pracovného života</v>
      </c>
      <c r="F7" s="340"/>
      <c r="G7" s="340"/>
      <c r="H7" s="340"/>
      <c r="I7" s="112"/>
      <c r="L7" s="21"/>
    </row>
    <row r="8" spans="1:46" s="1" customFormat="1" ht="12" customHeight="1">
      <c r="B8" s="21"/>
      <c r="D8" s="118" t="s">
        <v>150</v>
      </c>
      <c r="I8" s="112"/>
      <c r="L8" s="21"/>
    </row>
    <row r="9" spans="1:46" s="2" customFormat="1" ht="16.5" customHeight="1">
      <c r="A9" s="35"/>
      <c r="B9" s="40"/>
      <c r="C9" s="35"/>
      <c r="D9" s="35"/>
      <c r="E9" s="339" t="s">
        <v>151</v>
      </c>
      <c r="F9" s="341"/>
      <c r="G9" s="341"/>
      <c r="H9" s="341"/>
      <c r="I9" s="119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18" t="s">
        <v>152</v>
      </c>
      <c r="E10" s="35"/>
      <c r="F10" s="35"/>
      <c r="G10" s="35"/>
      <c r="H10" s="35"/>
      <c r="I10" s="119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42" t="s">
        <v>1910</v>
      </c>
      <c r="F11" s="341"/>
      <c r="G11" s="341"/>
      <c r="H11" s="341"/>
      <c r="I11" s="119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>
      <c r="A12" s="35"/>
      <c r="B12" s="40"/>
      <c r="C12" s="35"/>
      <c r="D12" s="35"/>
      <c r="E12" s="35"/>
      <c r="F12" s="35"/>
      <c r="G12" s="35"/>
      <c r="H12" s="35"/>
      <c r="I12" s="119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18" t="s">
        <v>17</v>
      </c>
      <c r="E13" s="35"/>
      <c r="F13" s="111" t="s">
        <v>1</v>
      </c>
      <c r="G13" s="35"/>
      <c r="H13" s="35"/>
      <c r="I13" s="120" t="s">
        <v>18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8" t="s">
        <v>19</v>
      </c>
      <c r="E14" s="35"/>
      <c r="F14" s="111" t="s">
        <v>20</v>
      </c>
      <c r="G14" s="35"/>
      <c r="H14" s="35"/>
      <c r="I14" s="120" t="s">
        <v>21</v>
      </c>
      <c r="J14" s="121" t="str">
        <f>'Časť 1'!AN9</f>
        <v>21. 4. 2020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119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18" t="s">
        <v>23</v>
      </c>
      <c r="E16" s="35"/>
      <c r="F16" s="35"/>
      <c r="G16" s="35"/>
      <c r="H16" s="35"/>
      <c r="I16" s="120" t="s">
        <v>24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25</v>
      </c>
      <c r="F17" s="35"/>
      <c r="G17" s="35"/>
      <c r="H17" s="35"/>
      <c r="I17" s="120" t="s">
        <v>26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119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18" t="s">
        <v>27</v>
      </c>
      <c r="E19" s="35"/>
      <c r="F19" s="35"/>
      <c r="G19" s="35"/>
      <c r="H19" s="35"/>
      <c r="I19" s="120" t="s">
        <v>24</v>
      </c>
      <c r="J19" s="31" t="str">
        <f>'Časť 1'!AN14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43" t="str">
        <f>'Časť 1'!E15</f>
        <v>Vyplň údaj</v>
      </c>
      <c r="F20" s="344"/>
      <c r="G20" s="344"/>
      <c r="H20" s="344"/>
      <c r="I20" s="120" t="s">
        <v>26</v>
      </c>
      <c r="J20" s="31" t="str">
        <f>'Časť 1'!AN15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119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18" t="s">
        <v>29</v>
      </c>
      <c r="E22" s="35"/>
      <c r="F22" s="35"/>
      <c r="G22" s="35"/>
      <c r="H22" s="35"/>
      <c r="I22" s="120" t="s">
        <v>24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30</v>
      </c>
      <c r="F23" s="35"/>
      <c r="G23" s="35"/>
      <c r="H23" s="35"/>
      <c r="I23" s="120" t="s">
        <v>26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119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18" t="s">
        <v>32</v>
      </c>
      <c r="E25" s="35"/>
      <c r="F25" s="35"/>
      <c r="G25" s="35"/>
      <c r="H25" s="35"/>
      <c r="I25" s="120" t="s">
        <v>24</v>
      </c>
      <c r="J25" s="111" t="str">
        <f>IF('Časť 1'!AN20="","",'Časť 1'!AN20)</f>
        <v/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tr">
        <f>IF('Časť 1'!E21="","",'Časť 1'!E21)</f>
        <v xml:space="preserve"> </v>
      </c>
      <c r="F26" s="35"/>
      <c r="G26" s="35"/>
      <c r="H26" s="35"/>
      <c r="I26" s="120" t="s">
        <v>26</v>
      </c>
      <c r="J26" s="111" t="str">
        <f>IF('Časť 1'!AN21="","",'Časť 1'!AN21)</f>
        <v/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119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18" t="s">
        <v>34</v>
      </c>
      <c r="E28" s="35"/>
      <c r="F28" s="35"/>
      <c r="G28" s="35"/>
      <c r="H28" s="35"/>
      <c r="I28" s="119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23.25" customHeight="1">
      <c r="A29" s="122"/>
      <c r="B29" s="123"/>
      <c r="C29" s="122"/>
      <c r="D29" s="122"/>
      <c r="E29" s="345" t="s">
        <v>154</v>
      </c>
      <c r="F29" s="345"/>
      <c r="G29" s="345"/>
      <c r="H29" s="345"/>
      <c r="I29" s="124"/>
      <c r="J29" s="122"/>
      <c r="K29" s="122"/>
      <c r="L29" s="125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119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6"/>
      <c r="E31" s="126"/>
      <c r="F31" s="126"/>
      <c r="G31" s="126"/>
      <c r="H31" s="126"/>
      <c r="I31" s="127"/>
      <c r="J31" s="126"/>
      <c r="K31" s="126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8" t="s">
        <v>36</v>
      </c>
      <c r="E32" s="35"/>
      <c r="F32" s="35"/>
      <c r="G32" s="35"/>
      <c r="H32" s="35"/>
      <c r="I32" s="119"/>
      <c r="J32" s="129">
        <f>ROUND(J125,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6"/>
      <c r="E33" s="126"/>
      <c r="F33" s="126"/>
      <c r="G33" s="126"/>
      <c r="H33" s="126"/>
      <c r="I33" s="127"/>
      <c r="J33" s="126"/>
      <c r="K33" s="126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30" t="s">
        <v>38</v>
      </c>
      <c r="G34" s="35"/>
      <c r="H34" s="35"/>
      <c r="I34" s="131" t="s">
        <v>37</v>
      </c>
      <c r="J34" s="130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32" t="s">
        <v>40</v>
      </c>
      <c r="E35" s="118" t="s">
        <v>41</v>
      </c>
      <c r="F35" s="133">
        <f>ROUND((SUM(BE125:BE306)),  2)</f>
        <v>0</v>
      </c>
      <c r="G35" s="35"/>
      <c r="H35" s="35"/>
      <c r="I35" s="134">
        <v>0.2</v>
      </c>
      <c r="J35" s="133">
        <f>ROUND(((SUM(BE125:BE306))*I35),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18" t="s">
        <v>42</v>
      </c>
      <c r="F36" s="133">
        <f>ROUND((SUM(BF125:BF306)),  2)</f>
        <v>0</v>
      </c>
      <c r="G36" s="35"/>
      <c r="H36" s="35"/>
      <c r="I36" s="134">
        <v>0.2</v>
      </c>
      <c r="J36" s="133">
        <f>ROUND(((SUM(BF125:BF306))*I36),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8" t="s">
        <v>43</v>
      </c>
      <c r="F37" s="133">
        <f>ROUND((SUM(BG125:BG306)),  2)</f>
        <v>0</v>
      </c>
      <c r="G37" s="35"/>
      <c r="H37" s="35"/>
      <c r="I37" s="134">
        <v>0.2</v>
      </c>
      <c r="J37" s="133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18" t="s">
        <v>44</v>
      </c>
      <c r="F38" s="133">
        <f>ROUND((SUM(BH125:BH306)),  2)</f>
        <v>0</v>
      </c>
      <c r="G38" s="35"/>
      <c r="H38" s="35"/>
      <c r="I38" s="134">
        <v>0.2</v>
      </c>
      <c r="J38" s="133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18" t="s">
        <v>45</v>
      </c>
      <c r="F39" s="133">
        <f>ROUND((SUM(BI125:BI306)),  2)</f>
        <v>0</v>
      </c>
      <c r="G39" s="35"/>
      <c r="H39" s="35"/>
      <c r="I39" s="134">
        <v>0</v>
      </c>
      <c r="J39" s="133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119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5"/>
      <c r="D41" s="136" t="s">
        <v>46</v>
      </c>
      <c r="E41" s="137"/>
      <c r="F41" s="137"/>
      <c r="G41" s="138" t="s">
        <v>47</v>
      </c>
      <c r="H41" s="139" t="s">
        <v>48</v>
      </c>
      <c r="I41" s="140"/>
      <c r="J41" s="141">
        <f>SUM(J32:J39)</f>
        <v>0</v>
      </c>
      <c r="K41" s="142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119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I43" s="112"/>
      <c r="L43" s="21"/>
    </row>
    <row r="44" spans="1:31" s="1" customFormat="1" ht="14.45" customHeight="1">
      <c r="B44" s="21"/>
      <c r="I44" s="112"/>
      <c r="L44" s="21"/>
    </row>
    <row r="45" spans="1:31" s="1" customFormat="1" ht="14.45" customHeight="1">
      <c r="B45" s="21"/>
      <c r="I45" s="112"/>
      <c r="L45" s="21"/>
    </row>
    <row r="46" spans="1:31" s="1" customFormat="1" ht="14.45" customHeight="1">
      <c r="B46" s="21"/>
      <c r="I46" s="112"/>
      <c r="L46" s="21"/>
    </row>
    <row r="47" spans="1:31" s="1" customFormat="1" ht="14.45" customHeight="1">
      <c r="B47" s="21"/>
      <c r="I47" s="112"/>
      <c r="L47" s="21"/>
    </row>
    <row r="48" spans="1:31" s="1" customFormat="1" ht="14.45" customHeight="1">
      <c r="B48" s="21"/>
      <c r="I48" s="112"/>
      <c r="L48" s="21"/>
    </row>
    <row r="49" spans="1:31" s="1" customFormat="1" ht="14.45" customHeight="1">
      <c r="B49" s="21"/>
      <c r="I49" s="112"/>
      <c r="L49" s="21"/>
    </row>
    <row r="50" spans="1:31" s="2" customFormat="1" ht="14.45" customHeight="1">
      <c r="B50" s="52"/>
      <c r="D50" s="143" t="s">
        <v>49</v>
      </c>
      <c r="E50" s="144"/>
      <c r="F50" s="144"/>
      <c r="G50" s="143" t="s">
        <v>50</v>
      </c>
      <c r="H50" s="144"/>
      <c r="I50" s="145"/>
      <c r="J50" s="144"/>
      <c r="K50" s="144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6" t="s">
        <v>51</v>
      </c>
      <c r="E61" s="147"/>
      <c r="F61" s="148" t="s">
        <v>52</v>
      </c>
      <c r="G61" s="146" t="s">
        <v>51</v>
      </c>
      <c r="H61" s="147"/>
      <c r="I61" s="149"/>
      <c r="J61" s="150" t="s">
        <v>52</v>
      </c>
      <c r="K61" s="147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43" t="s">
        <v>53</v>
      </c>
      <c r="E65" s="151"/>
      <c r="F65" s="151"/>
      <c r="G65" s="143" t="s">
        <v>54</v>
      </c>
      <c r="H65" s="151"/>
      <c r="I65" s="152"/>
      <c r="J65" s="151"/>
      <c r="K65" s="151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6" t="s">
        <v>51</v>
      </c>
      <c r="E76" s="147"/>
      <c r="F76" s="148" t="s">
        <v>52</v>
      </c>
      <c r="G76" s="146" t="s">
        <v>51</v>
      </c>
      <c r="H76" s="147"/>
      <c r="I76" s="149"/>
      <c r="J76" s="150" t="s">
        <v>52</v>
      </c>
      <c r="K76" s="147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53"/>
      <c r="C77" s="154"/>
      <c r="D77" s="154"/>
      <c r="E77" s="154"/>
      <c r="F77" s="154"/>
      <c r="G77" s="154"/>
      <c r="H77" s="154"/>
      <c r="I77" s="155"/>
      <c r="J77" s="154"/>
      <c r="K77" s="154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56"/>
      <c r="C81" s="157"/>
      <c r="D81" s="157"/>
      <c r="E81" s="157"/>
      <c r="F81" s="157"/>
      <c r="G81" s="157"/>
      <c r="H81" s="157"/>
      <c r="I81" s="158"/>
      <c r="J81" s="157"/>
      <c r="K81" s="157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155</v>
      </c>
      <c r="D82" s="37"/>
      <c r="E82" s="37"/>
      <c r="F82" s="37"/>
      <c r="G82" s="37"/>
      <c r="H82" s="37"/>
      <c r="I82" s="119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119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119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23.25" customHeight="1">
      <c r="A85" s="35"/>
      <c r="B85" s="36"/>
      <c r="C85" s="37"/>
      <c r="D85" s="37"/>
      <c r="E85" s="337" t="str">
        <f>E7</f>
        <v>Detské jasle Komárno - výstavba zariadenia služieb rodinného a pracovného života</v>
      </c>
      <c r="F85" s="338"/>
      <c r="G85" s="338"/>
      <c r="H85" s="338"/>
      <c r="I85" s="119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150</v>
      </c>
      <c r="D86" s="23"/>
      <c r="E86" s="23"/>
      <c r="F86" s="23"/>
      <c r="G86" s="23"/>
      <c r="H86" s="23"/>
      <c r="I86" s="112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37" t="s">
        <v>151</v>
      </c>
      <c r="F87" s="336"/>
      <c r="G87" s="336"/>
      <c r="H87" s="336"/>
      <c r="I87" s="119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152</v>
      </c>
      <c r="D88" s="37"/>
      <c r="E88" s="37"/>
      <c r="F88" s="37"/>
      <c r="G88" s="37"/>
      <c r="H88" s="37"/>
      <c r="I88" s="119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305" t="str">
        <f>E11</f>
        <v xml:space="preserve">02 - SO-01.2  Zdravotechnika </v>
      </c>
      <c r="F89" s="336"/>
      <c r="G89" s="336"/>
      <c r="H89" s="336"/>
      <c r="I89" s="119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119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19</v>
      </c>
      <c r="D91" s="37"/>
      <c r="E91" s="37"/>
      <c r="F91" s="28" t="str">
        <f>F14</f>
        <v>Komárno, Ul. gen. Klapku, p. č. 7046/4, 7051/393</v>
      </c>
      <c r="G91" s="37"/>
      <c r="H91" s="37"/>
      <c r="I91" s="120" t="s">
        <v>21</v>
      </c>
      <c r="J91" s="67" t="str">
        <f>IF(J14="","",J14)</f>
        <v>21. 4. 2020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119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23</v>
      </c>
      <c r="D93" s="37"/>
      <c r="E93" s="37"/>
      <c r="F93" s="28" t="str">
        <f>E17</f>
        <v>Amante n. o., Marcelová</v>
      </c>
      <c r="G93" s="37"/>
      <c r="H93" s="37"/>
      <c r="I93" s="120" t="s">
        <v>29</v>
      </c>
      <c r="J93" s="33" t="str">
        <f>E23</f>
        <v>Ing. Olivér Csémy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27</v>
      </c>
      <c r="D94" s="37"/>
      <c r="E94" s="37"/>
      <c r="F94" s="28" t="str">
        <f>IF(E20="","",E20)</f>
        <v>Vyplň údaj</v>
      </c>
      <c r="G94" s="37"/>
      <c r="H94" s="37"/>
      <c r="I94" s="120" t="s">
        <v>32</v>
      </c>
      <c r="J94" s="33" t="str">
        <f>E26</f>
        <v xml:space="preserve"> 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119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9" t="s">
        <v>156</v>
      </c>
      <c r="D96" s="160"/>
      <c r="E96" s="160"/>
      <c r="F96" s="160"/>
      <c r="G96" s="160"/>
      <c r="H96" s="160"/>
      <c r="I96" s="161"/>
      <c r="J96" s="162" t="s">
        <v>157</v>
      </c>
      <c r="K96" s="160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119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63" t="s">
        <v>158</v>
      </c>
      <c r="D98" s="37"/>
      <c r="E98" s="37"/>
      <c r="F98" s="37"/>
      <c r="G98" s="37"/>
      <c r="H98" s="37"/>
      <c r="I98" s="119"/>
      <c r="J98" s="85">
        <f>J125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159</v>
      </c>
    </row>
    <row r="99" spans="1:47" s="9" customFormat="1" ht="24.95" customHeight="1">
      <c r="B99" s="164"/>
      <c r="C99" s="165"/>
      <c r="D99" s="166" t="s">
        <v>169</v>
      </c>
      <c r="E99" s="167"/>
      <c r="F99" s="167"/>
      <c r="G99" s="167"/>
      <c r="H99" s="167"/>
      <c r="I99" s="168"/>
      <c r="J99" s="169">
        <f>J126</f>
        <v>0</v>
      </c>
      <c r="K99" s="165"/>
      <c r="L99" s="170"/>
    </row>
    <row r="100" spans="1:47" s="10" customFormat="1" ht="19.899999999999999" customHeight="1">
      <c r="B100" s="171"/>
      <c r="C100" s="105"/>
      <c r="D100" s="172" t="s">
        <v>172</v>
      </c>
      <c r="E100" s="173"/>
      <c r="F100" s="173"/>
      <c r="G100" s="173"/>
      <c r="H100" s="173"/>
      <c r="I100" s="174"/>
      <c r="J100" s="175">
        <f>J127</f>
        <v>0</v>
      </c>
      <c r="K100" s="105"/>
      <c r="L100" s="176"/>
    </row>
    <row r="101" spans="1:47" s="10" customFormat="1" ht="19.899999999999999" customHeight="1">
      <c r="B101" s="171"/>
      <c r="C101" s="105"/>
      <c r="D101" s="172" t="s">
        <v>1911</v>
      </c>
      <c r="E101" s="173"/>
      <c r="F101" s="173"/>
      <c r="G101" s="173"/>
      <c r="H101" s="173"/>
      <c r="I101" s="174"/>
      <c r="J101" s="175">
        <f>J134</f>
        <v>0</v>
      </c>
      <c r="K101" s="105"/>
      <c r="L101" s="176"/>
    </row>
    <row r="102" spans="1:47" s="10" customFormat="1" ht="19.899999999999999" customHeight="1">
      <c r="B102" s="171"/>
      <c r="C102" s="105"/>
      <c r="D102" s="172" t="s">
        <v>173</v>
      </c>
      <c r="E102" s="173"/>
      <c r="F102" s="173"/>
      <c r="G102" s="173"/>
      <c r="H102" s="173"/>
      <c r="I102" s="174"/>
      <c r="J102" s="175">
        <f>J187</f>
        <v>0</v>
      </c>
      <c r="K102" s="105"/>
      <c r="L102" s="176"/>
    </row>
    <row r="103" spans="1:47" s="10" customFormat="1" ht="19.899999999999999" customHeight="1">
      <c r="B103" s="171"/>
      <c r="C103" s="105"/>
      <c r="D103" s="172" t="s">
        <v>1912</v>
      </c>
      <c r="E103" s="173"/>
      <c r="F103" s="173"/>
      <c r="G103" s="173"/>
      <c r="H103" s="173"/>
      <c r="I103" s="174"/>
      <c r="J103" s="175">
        <f>J262</f>
        <v>0</v>
      </c>
      <c r="K103" s="105"/>
      <c r="L103" s="176"/>
    </row>
    <row r="104" spans="1:47" s="2" customFormat="1" ht="21.75" customHeight="1">
      <c r="A104" s="35"/>
      <c r="B104" s="36"/>
      <c r="C104" s="37"/>
      <c r="D104" s="37"/>
      <c r="E104" s="37"/>
      <c r="F104" s="37"/>
      <c r="G104" s="37"/>
      <c r="H104" s="37"/>
      <c r="I104" s="119"/>
      <c r="J104" s="37"/>
      <c r="K104" s="37"/>
      <c r="L104" s="52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pans="1:47" s="2" customFormat="1" ht="6.95" customHeight="1">
      <c r="A105" s="35"/>
      <c r="B105" s="55"/>
      <c r="C105" s="56"/>
      <c r="D105" s="56"/>
      <c r="E105" s="56"/>
      <c r="F105" s="56"/>
      <c r="G105" s="56"/>
      <c r="H105" s="56"/>
      <c r="I105" s="155"/>
      <c r="J105" s="56"/>
      <c r="K105" s="56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9" spans="1:47" s="2" customFormat="1" ht="6.95" customHeight="1">
      <c r="A109" s="35"/>
      <c r="B109" s="57"/>
      <c r="C109" s="58"/>
      <c r="D109" s="58"/>
      <c r="E109" s="58"/>
      <c r="F109" s="58"/>
      <c r="G109" s="58"/>
      <c r="H109" s="58"/>
      <c r="I109" s="158"/>
      <c r="J109" s="58"/>
      <c r="K109" s="58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24.95" customHeight="1">
      <c r="A110" s="35"/>
      <c r="B110" s="36"/>
      <c r="C110" s="24" t="s">
        <v>188</v>
      </c>
      <c r="D110" s="37"/>
      <c r="E110" s="37"/>
      <c r="F110" s="37"/>
      <c r="G110" s="37"/>
      <c r="H110" s="37"/>
      <c r="I110" s="119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47" s="2" customFormat="1" ht="6.95" customHeight="1">
      <c r="A111" s="35"/>
      <c r="B111" s="36"/>
      <c r="C111" s="37"/>
      <c r="D111" s="37"/>
      <c r="E111" s="37"/>
      <c r="F111" s="37"/>
      <c r="G111" s="37"/>
      <c r="H111" s="37"/>
      <c r="I111" s="119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2" customFormat="1" ht="12" customHeight="1">
      <c r="A112" s="35"/>
      <c r="B112" s="36"/>
      <c r="C112" s="30" t="s">
        <v>15</v>
      </c>
      <c r="D112" s="37"/>
      <c r="E112" s="37"/>
      <c r="F112" s="37"/>
      <c r="G112" s="37"/>
      <c r="H112" s="37"/>
      <c r="I112" s="119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23.25" customHeight="1">
      <c r="A113" s="35"/>
      <c r="B113" s="36"/>
      <c r="C113" s="37"/>
      <c r="D113" s="37"/>
      <c r="E113" s="337" t="str">
        <f>E7</f>
        <v>Detské jasle Komárno - výstavba zariadenia služieb rodinného a pracovného života</v>
      </c>
      <c r="F113" s="338"/>
      <c r="G113" s="338"/>
      <c r="H113" s="338"/>
      <c r="I113" s="119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1" customFormat="1" ht="12" customHeight="1">
      <c r="B114" s="22"/>
      <c r="C114" s="30" t="s">
        <v>150</v>
      </c>
      <c r="D114" s="23"/>
      <c r="E114" s="23"/>
      <c r="F114" s="23"/>
      <c r="G114" s="23"/>
      <c r="H114" s="23"/>
      <c r="I114" s="112"/>
      <c r="J114" s="23"/>
      <c r="K114" s="23"/>
      <c r="L114" s="21"/>
    </row>
    <row r="115" spans="1:65" s="2" customFormat="1" ht="16.5" customHeight="1">
      <c r="A115" s="35"/>
      <c r="B115" s="36"/>
      <c r="C115" s="37"/>
      <c r="D115" s="37"/>
      <c r="E115" s="337" t="s">
        <v>151</v>
      </c>
      <c r="F115" s="336"/>
      <c r="G115" s="336"/>
      <c r="H115" s="336"/>
      <c r="I115" s="119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152</v>
      </c>
      <c r="D116" s="37"/>
      <c r="E116" s="37"/>
      <c r="F116" s="37"/>
      <c r="G116" s="37"/>
      <c r="H116" s="37"/>
      <c r="I116" s="119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6.5" customHeight="1">
      <c r="A117" s="35"/>
      <c r="B117" s="36"/>
      <c r="C117" s="37"/>
      <c r="D117" s="37"/>
      <c r="E117" s="305" t="str">
        <f>E11</f>
        <v xml:space="preserve">02 - SO-01.2  Zdravotechnika </v>
      </c>
      <c r="F117" s="336"/>
      <c r="G117" s="336"/>
      <c r="H117" s="336"/>
      <c r="I117" s="119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6.95" customHeight="1">
      <c r="A118" s="35"/>
      <c r="B118" s="36"/>
      <c r="C118" s="37"/>
      <c r="D118" s="37"/>
      <c r="E118" s="37"/>
      <c r="F118" s="37"/>
      <c r="G118" s="37"/>
      <c r="H118" s="37"/>
      <c r="I118" s="119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2" customHeight="1">
      <c r="A119" s="35"/>
      <c r="B119" s="36"/>
      <c r="C119" s="30" t="s">
        <v>19</v>
      </c>
      <c r="D119" s="37"/>
      <c r="E119" s="37"/>
      <c r="F119" s="28" t="str">
        <f>F14</f>
        <v>Komárno, Ul. gen. Klapku, p. č. 7046/4, 7051/393</v>
      </c>
      <c r="G119" s="37"/>
      <c r="H119" s="37"/>
      <c r="I119" s="120" t="s">
        <v>21</v>
      </c>
      <c r="J119" s="67" t="str">
        <f>IF(J14="","",J14)</f>
        <v>21. 4. 2020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6.95" customHeight="1">
      <c r="A120" s="35"/>
      <c r="B120" s="36"/>
      <c r="C120" s="37"/>
      <c r="D120" s="37"/>
      <c r="E120" s="37"/>
      <c r="F120" s="37"/>
      <c r="G120" s="37"/>
      <c r="H120" s="37"/>
      <c r="I120" s="119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5.2" customHeight="1">
      <c r="A121" s="35"/>
      <c r="B121" s="36"/>
      <c r="C121" s="30" t="s">
        <v>23</v>
      </c>
      <c r="D121" s="37"/>
      <c r="E121" s="37"/>
      <c r="F121" s="28" t="str">
        <f>E17</f>
        <v>Amante n. o., Marcelová</v>
      </c>
      <c r="G121" s="37"/>
      <c r="H121" s="37"/>
      <c r="I121" s="120" t="s">
        <v>29</v>
      </c>
      <c r="J121" s="33" t="str">
        <f>E23</f>
        <v>Ing. Olivér Csémy</v>
      </c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2" customFormat="1" ht="15.2" customHeight="1">
      <c r="A122" s="35"/>
      <c r="B122" s="36"/>
      <c r="C122" s="30" t="s">
        <v>27</v>
      </c>
      <c r="D122" s="37"/>
      <c r="E122" s="37"/>
      <c r="F122" s="28" t="str">
        <f>IF(E20="","",E20)</f>
        <v>Vyplň údaj</v>
      </c>
      <c r="G122" s="37"/>
      <c r="H122" s="37"/>
      <c r="I122" s="120" t="s">
        <v>32</v>
      </c>
      <c r="J122" s="33" t="str">
        <f>E26</f>
        <v xml:space="preserve"> </v>
      </c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5" s="2" customFormat="1" ht="10.35" customHeight="1">
      <c r="A123" s="35"/>
      <c r="B123" s="36"/>
      <c r="C123" s="37"/>
      <c r="D123" s="37"/>
      <c r="E123" s="37"/>
      <c r="F123" s="37"/>
      <c r="G123" s="37"/>
      <c r="H123" s="37"/>
      <c r="I123" s="119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5" s="11" customFormat="1" ht="55.5" customHeight="1">
      <c r="A124" s="177"/>
      <c r="B124" s="178"/>
      <c r="C124" s="179" t="s">
        <v>189</v>
      </c>
      <c r="D124" s="180" t="s">
        <v>61</v>
      </c>
      <c r="E124" s="180" t="s">
        <v>57</v>
      </c>
      <c r="F124" s="180" t="s">
        <v>58</v>
      </c>
      <c r="G124" s="180" t="s">
        <v>190</v>
      </c>
      <c r="H124" s="180" t="s">
        <v>191</v>
      </c>
      <c r="I124" s="181" t="s">
        <v>3986</v>
      </c>
      <c r="J124" s="182" t="s">
        <v>3987</v>
      </c>
      <c r="K124" s="183" t="s">
        <v>192</v>
      </c>
      <c r="L124" s="286" t="s">
        <v>3988</v>
      </c>
      <c r="M124" s="76" t="s">
        <v>1</v>
      </c>
      <c r="N124" s="77" t="s">
        <v>40</v>
      </c>
      <c r="O124" s="77" t="s">
        <v>193</v>
      </c>
      <c r="P124" s="77" t="s">
        <v>194</v>
      </c>
      <c r="Q124" s="77" t="s">
        <v>195</v>
      </c>
      <c r="R124" s="77" t="s">
        <v>196</v>
      </c>
      <c r="S124" s="77" t="s">
        <v>197</v>
      </c>
      <c r="T124" s="78" t="s">
        <v>198</v>
      </c>
      <c r="U124" s="177"/>
      <c r="V124" s="177"/>
      <c r="W124" s="177"/>
      <c r="X124" s="177"/>
      <c r="Y124" s="177"/>
      <c r="Z124" s="177"/>
      <c r="AA124" s="177"/>
      <c r="AB124" s="177"/>
      <c r="AC124" s="177"/>
      <c r="AD124" s="177"/>
      <c r="AE124" s="177"/>
    </row>
    <row r="125" spans="1:65" s="2" customFormat="1" ht="22.9" customHeight="1">
      <c r="A125" s="35"/>
      <c r="B125" s="36"/>
      <c r="C125" s="83" t="s">
        <v>158</v>
      </c>
      <c r="D125" s="287"/>
      <c r="E125" s="287"/>
      <c r="F125" s="287"/>
      <c r="G125" s="287"/>
      <c r="H125" s="287"/>
      <c r="I125" s="119"/>
      <c r="J125" s="184">
        <f>BK125</f>
        <v>0</v>
      </c>
      <c r="K125" s="287"/>
      <c r="L125" s="40"/>
      <c r="M125" s="79"/>
      <c r="N125" s="185"/>
      <c r="O125" s="80"/>
      <c r="P125" s="186">
        <f>P126</f>
        <v>0</v>
      </c>
      <c r="Q125" s="80"/>
      <c r="R125" s="186">
        <f>R126</f>
        <v>1.1503939999999999</v>
      </c>
      <c r="S125" s="80"/>
      <c r="T125" s="187">
        <f>T126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8" t="s">
        <v>75</v>
      </c>
      <c r="AU125" s="18" t="s">
        <v>159</v>
      </c>
      <c r="BK125" s="188">
        <f>BK126</f>
        <v>0</v>
      </c>
    </row>
    <row r="126" spans="1:65" s="12" customFormat="1" ht="25.9" customHeight="1">
      <c r="B126" s="189"/>
      <c r="C126" s="190"/>
      <c r="D126" s="191" t="s">
        <v>75</v>
      </c>
      <c r="E126" s="192" t="s">
        <v>889</v>
      </c>
      <c r="F126" s="192" t="s">
        <v>890</v>
      </c>
      <c r="G126" s="190"/>
      <c r="H126" s="190"/>
      <c r="I126" s="193"/>
      <c r="J126" s="194">
        <f>BK126</f>
        <v>0</v>
      </c>
      <c r="K126" s="190"/>
      <c r="L126" s="195"/>
      <c r="M126" s="196"/>
      <c r="N126" s="197"/>
      <c r="O126" s="197"/>
      <c r="P126" s="198">
        <f>P127+P134+P187+P262</f>
        <v>0</v>
      </c>
      <c r="Q126" s="197"/>
      <c r="R126" s="198">
        <f>R127+R134+R187+R262</f>
        <v>1.1503939999999999</v>
      </c>
      <c r="S126" s="197"/>
      <c r="T126" s="199">
        <f>T127+T134+T187+T262</f>
        <v>0</v>
      </c>
      <c r="AR126" s="200" t="s">
        <v>88</v>
      </c>
      <c r="AT126" s="201" t="s">
        <v>75</v>
      </c>
      <c r="AU126" s="201" t="s">
        <v>76</v>
      </c>
      <c r="AY126" s="200" t="s">
        <v>201</v>
      </c>
      <c r="BK126" s="202">
        <f>BK127+BK134+BK187+BK262</f>
        <v>0</v>
      </c>
    </row>
    <row r="127" spans="1:65" s="12" customFormat="1" ht="22.9" customHeight="1">
      <c r="B127" s="189"/>
      <c r="C127" s="190"/>
      <c r="D127" s="191" t="s">
        <v>75</v>
      </c>
      <c r="E127" s="203" t="s">
        <v>953</v>
      </c>
      <c r="F127" s="203" t="s">
        <v>954</v>
      </c>
      <c r="G127" s="190"/>
      <c r="H127" s="190"/>
      <c r="I127" s="193"/>
      <c r="J127" s="204">
        <f>BK127</f>
        <v>0</v>
      </c>
      <c r="K127" s="190"/>
      <c r="L127" s="195"/>
      <c r="M127" s="196"/>
      <c r="N127" s="197"/>
      <c r="O127" s="197"/>
      <c r="P127" s="198">
        <f>SUM(P128:P133)</f>
        <v>0</v>
      </c>
      <c r="Q127" s="197"/>
      <c r="R127" s="198">
        <f>SUM(R128:R133)</f>
        <v>6.2800000000000009E-3</v>
      </c>
      <c r="S127" s="197"/>
      <c r="T127" s="199">
        <f>SUM(T128:T133)</f>
        <v>0</v>
      </c>
      <c r="AR127" s="200" t="s">
        <v>88</v>
      </c>
      <c r="AT127" s="201" t="s">
        <v>75</v>
      </c>
      <c r="AU127" s="201" t="s">
        <v>83</v>
      </c>
      <c r="AY127" s="200" t="s">
        <v>201</v>
      </c>
      <c r="BK127" s="202">
        <f>SUM(BK128:BK133)</f>
        <v>0</v>
      </c>
    </row>
    <row r="128" spans="1:65" s="2" customFormat="1" ht="27.75" customHeight="1">
      <c r="A128" s="288"/>
      <c r="B128" s="36"/>
      <c r="C128" s="205" t="s">
        <v>83</v>
      </c>
      <c r="D128" s="205" t="s">
        <v>203</v>
      </c>
      <c r="E128" s="206" t="s">
        <v>1913</v>
      </c>
      <c r="F128" s="207" t="s">
        <v>1914</v>
      </c>
      <c r="G128" s="208" t="s">
        <v>618</v>
      </c>
      <c r="H128" s="209">
        <v>137</v>
      </c>
      <c r="I128" s="210"/>
      <c r="J128" s="211">
        <f t="shared" ref="J128:J133" si="0">ROUND(I128*H128,2)</f>
        <v>0</v>
      </c>
      <c r="K128" s="212"/>
      <c r="L128" s="40"/>
      <c r="M128" s="213" t="s">
        <v>1</v>
      </c>
      <c r="N128" s="214" t="s">
        <v>42</v>
      </c>
      <c r="O128" s="72"/>
      <c r="P128" s="215">
        <f t="shared" ref="P128:P133" si="1">O128*H128</f>
        <v>0</v>
      </c>
      <c r="Q128" s="215">
        <v>0</v>
      </c>
      <c r="R128" s="215">
        <f t="shared" ref="R128:R133" si="2">Q128*H128</f>
        <v>0</v>
      </c>
      <c r="S128" s="215">
        <v>0</v>
      </c>
      <c r="T128" s="216">
        <f t="shared" ref="T128:T133" si="3">S128*H128</f>
        <v>0</v>
      </c>
      <c r="U128" s="288"/>
      <c r="V128" s="288"/>
      <c r="W128" s="288"/>
      <c r="X128" s="288"/>
      <c r="Y128" s="288"/>
      <c r="Z128" s="288"/>
      <c r="AA128" s="288"/>
      <c r="AB128" s="288"/>
      <c r="AC128" s="288"/>
      <c r="AD128" s="288"/>
      <c r="AE128" s="288"/>
      <c r="AR128" s="217" t="s">
        <v>308</v>
      </c>
      <c r="AT128" s="217" t="s">
        <v>203</v>
      </c>
      <c r="AU128" s="217" t="s">
        <v>88</v>
      </c>
      <c r="AY128" s="18" t="s">
        <v>201</v>
      </c>
      <c r="BE128" s="218">
        <f t="shared" ref="BE128:BE133" si="4">IF(N128="základná",J128,0)</f>
        <v>0</v>
      </c>
      <c r="BF128" s="218">
        <f t="shared" ref="BF128:BF133" si="5">IF(N128="znížená",J128,0)</f>
        <v>0</v>
      </c>
      <c r="BG128" s="218">
        <f t="shared" ref="BG128:BG133" si="6">IF(N128="zákl. prenesená",J128,0)</f>
        <v>0</v>
      </c>
      <c r="BH128" s="218">
        <f t="shared" ref="BH128:BH133" si="7">IF(N128="zníž. prenesená",J128,0)</f>
        <v>0</v>
      </c>
      <c r="BI128" s="218">
        <f t="shared" ref="BI128:BI133" si="8">IF(N128="nulová",J128,0)</f>
        <v>0</v>
      </c>
      <c r="BJ128" s="18" t="s">
        <v>88</v>
      </c>
      <c r="BK128" s="218">
        <f t="shared" ref="BK128:BK133" si="9">ROUND(I128*H128,2)</f>
        <v>0</v>
      </c>
      <c r="BL128" s="18" t="s">
        <v>308</v>
      </c>
      <c r="BM128" s="217" t="s">
        <v>1915</v>
      </c>
    </row>
    <row r="129" spans="1:65" s="2" customFormat="1" ht="16.5" customHeight="1">
      <c r="A129" s="288"/>
      <c r="B129" s="36"/>
      <c r="C129" s="253" t="s">
        <v>88</v>
      </c>
      <c r="D129" s="253" t="s">
        <v>585</v>
      </c>
      <c r="E129" s="254" t="s">
        <v>1916</v>
      </c>
      <c r="F129" s="255" t="s">
        <v>1917</v>
      </c>
      <c r="G129" s="256" t="s">
        <v>618</v>
      </c>
      <c r="H129" s="257">
        <v>65</v>
      </c>
      <c r="I129" s="258"/>
      <c r="J129" s="259">
        <f t="shared" si="0"/>
        <v>0</v>
      </c>
      <c r="K129" s="260"/>
      <c r="L129" s="261"/>
      <c r="M129" s="262" t="s">
        <v>1</v>
      </c>
      <c r="N129" s="263" t="s">
        <v>42</v>
      </c>
      <c r="O129" s="72"/>
      <c r="P129" s="215">
        <f t="shared" si="1"/>
        <v>0</v>
      </c>
      <c r="Q129" s="215">
        <v>4.0000000000000003E-5</v>
      </c>
      <c r="R129" s="215">
        <f t="shared" si="2"/>
        <v>2.6000000000000003E-3</v>
      </c>
      <c r="S129" s="215">
        <v>0</v>
      </c>
      <c r="T129" s="216">
        <f t="shared" si="3"/>
        <v>0</v>
      </c>
      <c r="U129" s="288"/>
      <c r="V129" s="288"/>
      <c r="W129" s="288"/>
      <c r="X129" s="288"/>
      <c r="Y129" s="288"/>
      <c r="Z129" s="288"/>
      <c r="AA129" s="288"/>
      <c r="AB129" s="288"/>
      <c r="AC129" s="288"/>
      <c r="AD129" s="288"/>
      <c r="AE129" s="288"/>
      <c r="AR129" s="217" t="s">
        <v>426</v>
      </c>
      <c r="AT129" s="217" t="s">
        <v>585</v>
      </c>
      <c r="AU129" s="217" t="s">
        <v>88</v>
      </c>
      <c r="AY129" s="18" t="s">
        <v>201</v>
      </c>
      <c r="BE129" s="218">
        <f t="shared" si="4"/>
        <v>0</v>
      </c>
      <c r="BF129" s="218">
        <f t="shared" si="5"/>
        <v>0</v>
      </c>
      <c r="BG129" s="218">
        <f t="shared" si="6"/>
        <v>0</v>
      </c>
      <c r="BH129" s="218">
        <f t="shared" si="7"/>
        <v>0</v>
      </c>
      <c r="BI129" s="218">
        <f t="shared" si="8"/>
        <v>0</v>
      </c>
      <c r="BJ129" s="18" t="s">
        <v>88</v>
      </c>
      <c r="BK129" s="218">
        <f t="shared" si="9"/>
        <v>0</v>
      </c>
      <c r="BL129" s="18" t="s">
        <v>308</v>
      </c>
      <c r="BM129" s="217" t="s">
        <v>1918</v>
      </c>
    </row>
    <row r="130" spans="1:65" s="2" customFormat="1" ht="16.5" customHeight="1">
      <c r="A130" s="288"/>
      <c r="B130" s="36"/>
      <c r="C130" s="253" t="s">
        <v>219</v>
      </c>
      <c r="D130" s="253" t="s">
        <v>585</v>
      </c>
      <c r="E130" s="254" t="s">
        <v>1919</v>
      </c>
      <c r="F130" s="255" t="s">
        <v>1920</v>
      </c>
      <c r="G130" s="256" t="s">
        <v>618</v>
      </c>
      <c r="H130" s="257">
        <v>33</v>
      </c>
      <c r="I130" s="258"/>
      <c r="J130" s="259">
        <f t="shared" si="0"/>
        <v>0</v>
      </c>
      <c r="K130" s="260"/>
      <c r="L130" s="261"/>
      <c r="M130" s="262" t="s">
        <v>1</v>
      </c>
      <c r="N130" s="263" t="s">
        <v>42</v>
      </c>
      <c r="O130" s="72"/>
      <c r="P130" s="215">
        <f t="shared" si="1"/>
        <v>0</v>
      </c>
      <c r="Q130" s="215">
        <v>1.0000000000000001E-5</v>
      </c>
      <c r="R130" s="215">
        <f t="shared" si="2"/>
        <v>3.3000000000000005E-4</v>
      </c>
      <c r="S130" s="215">
        <v>0</v>
      </c>
      <c r="T130" s="216">
        <f t="shared" si="3"/>
        <v>0</v>
      </c>
      <c r="U130" s="288"/>
      <c r="V130" s="288"/>
      <c r="W130" s="288"/>
      <c r="X130" s="288"/>
      <c r="Y130" s="288"/>
      <c r="Z130" s="288"/>
      <c r="AA130" s="288"/>
      <c r="AB130" s="288"/>
      <c r="AC130" s="288"/>
      <c r="AD130" s="288"/>
      <c r="AE130" s="288"/>
      <c r="AR130" s="217" t="s">
        <v>426</v>
      </c>
      <c r="AT130" s="217" t="s">
        <v>585</v>
      </c>
      <c r="AU130" s="217" t="s">
        <v>88</v>
      </c>
      <c r="AY130" s="18" t="s">
        <v>201</v>
      </c>
      <c r="BE130" s="218">
        <f t="shared" si="4"/>
        <v>0</v>
      </c>
      <c r="BF130" s="218">
        <f t="shared" si="5"/>
        <v>0</v>
      </c>
      <c r="BG130" s="218">
        <f t="shared" si="6"/>
        <v>0</v>
      </c>
      <c r="BH130" s="218">
        <f t="shared" si="7"/>
        <v>0</v>
      </c>
      <c r="BI130" s="218">
        <f t="shared" si="8"/>
        <v>0</v>
      </c>
      <c r="BJ130" s="18" t="s">
        <v>88</v>
      </c>
      <c r="BK130" s="218">
        <f t="shared" si="9"/>
        <v>0</v>
      </c>
      <c r="BL130" s="18" t="s">
        <v>308</v>
      </c>
      <c r="BM130" s="217" t="s">
        <v>1921</v>
      </c>
    </row>
    <row r="131" spans="1:65" s="2" customFormat="1" ht="16.5" customHeight="1">
      <c r="A131" s="288"/>
      <c r="B131" s="36"/>
      <c r="C131" s="253" t="s">
        <v>207</v>
      </c>
      <c r="D131" s="253" t="s">
        <v>585</v>
      </c>
      <c r="E131" s="254" t="s">
        <v>1922</v>
      </c>
      <c r="F131" s="255" t="s">
        <v>1923</v>
      </c>
      <c r="G131" s="256" t="s">
        <v>618</v>
      </c>
      <c r="H131" s="257">
        <v>23</v>
      </c>
      <c r="I131" s="258"/>
      <c r="J131" s="259">
        <f t="shared" si="0"/>
        <v>0</v>
      </c>
      <c r="K131" s="260"/>
      <c r="L131" s="261"/>
      <c r="M131" s="262" t="s">
        <v>1</v>
      </c>
      <c r="N131" s="263" t="s">
        <v>42</v>
      </c>
      <c r="O131" s="72"/>
      <c r="P131" s="215">
        <f t="shared" si="1"/>
        <v>0</v>
      </c>
      <c r="Q131" s="215">
        <v>9.0000000000000006E-5</v>
      </c>
      <c r="R131" s="215">
        <f t="shared" si="2"/>
        <v>2.0700000000000002E-3</v>
      </c>
      <c r="S131" s="215">
        <v>0</v>
      </c>
      <c r="T131" s="216">
        <f t="shared" si="3"/>
        <v>0</v>
      </c>
      <c r="U131" s="288"/>
      <c r="V131" s="288"/>
      <c r="W131" s="288"/>
      <c r="X131" s="288"/>
      <c r="Y131" s="288"/>
      <c r="Z131" s="288"/>
      <c r="AA131" s="288"/>
      <c r="AB131" s="288"/>
      <c r="AC131" s="288"/>
      <c r="AD131" s="288"/>
      <c r="AE131" s="288"/>
      <c r="AR131" s="217" t="s">
        <v>426</v>
      </c>
      <c r="AT131" s="217" t="s">
        <v>585</v>
      </c>
      <c r="AU131" s="217" t="s">
        <v>88</v>
      </c>
      <c r="AY131" s="18" t="s">
        <v>201</v>
      </c>
      <c r="BE131" s="218">
        <f t="shared" si="4"/>
        <v>0</v>
      </c>
      <c r="BF131" s="218">
        <f t="shared" si="5"/>
        <v>0</v>
      </c>
      <c r="BG131" s="218">
        <f t="shared" si="6"/>
        <v>0</v>
      </c>
      <c r="BH131" s="218">
        <f t="shared" si="7"/>
        <v>0</v>
      </c>
      <c r="BI131" s="218">
        <f t="shared" si="8"/>
        <v>0</v>
      </c>
      <c r="BJ131" s="18" t="s">
        <v>88</v>
      </c>
      <c r="BK131" s="218">
        <f t="shared" si="9"/>
        <v>0</v>
      </c>
      <c r="BL131" s="18" t="s">
        <v>308</v>
      </c>
      <c r="BM131" s="217" t="s">
        <v>1924</v>
      </c>
    </row>
    <row r="132" spans="1:65" s="2" customFormat="1" ht="16.5" customHeight="1">
      <c r="A132" s="288"/>
      <c r="B132" s="36"/>
      <c r="C132" s="253" t="s">
        <v>233</v>
      </c>
      <c r="D132" s="253" t="s">
        <v>585</v>
      </c>
      <c r="E132" s="254" t="s">
        <v>1925</v>
      </c>
      <c r="F132" s="255" t="s">
        <v>1926</v>
      </c>
      <c r="G132" s="256" t="s">
        <v>618</v>
      </c>
      <c r="H132" s="257">
        <v>16</v>
      </c>
      <c r="I132" s="258"/>
      <c r="J132" s="259">
        <f t="shared" si="0"/>
        <v>0</v>
      </c>
      <c r="K132" s="260"/>
      <c r="L132" s="261"/>
      <c r="M132" s="262" t="s">
        <v>1</v>
      </c>
      <c r="N132" s="263" t="s">
        <v>42</v>
      </c>
      <c r="O132" s="72"/>
      <c r="P132" s="215">
        <f t="shared" si="1"/>
        <v>0</v>
      </c>
      <c r="Q132" s="215">
        <v>8.0000000000000007E-5</v>
      </c>
      <c r="R132" s="215">
        <f t="shared" si="2"/>
        <v>1.2800000000000001E-3</v>
      </c>
      <c r="S132" s="215">
        <v>0</v>
      </c>
      <c r="T132" s="216">
        <f t="shared" si="3"/>
        <v>0</v>
      </c>
      <c r="U132" s="288"/>
      <c r="V132" s="288"/>
      <c r="W132" s="288"/>
      <c r="X132" s="288"/>
      <c r="Y132" s="288"/>
      <c r="Z132" s="288"/>
      <c r="AA132" s="288"/>
      <c r="AB132" s="288"/>
      <c r="AC132" s="288"/>
      <c r="AD132" s="288"/>
      <c r="AE132" s="288"/>
      <c r="AR132" s="217" t="s">
        <v>426</v>
      </c>
      <c r="AT132" s="217" t="s">
        <v>585</v>
      </c>
      <c r="AU132" s="217" t="s">
        <v>88</v>
      </c>
      <c r="AY132" s="18" t="s">
        <v>201</v>
      </c>
      <c r="BE132" s="218">
        <f t="shared" si="4"/>
        <v>0</v>
      </c>
      <c r="BF132" s="218">
        <f t="shared" si="5"/>
        <v>0</v>
      </c>
      <c r="BG132" s="218">
        <f t="shared" si="6"/>
        <v>0</v>
      </c>
      <c r="BH132" s="218">
        <f t="shared" si="7"/>
        <v>0</v>
      </c>
      <c r="BI132" s="218">
        <f t="shared" si="8"/>
        <v>0</v>
      </c>
      <c r="BJ132" s="18" t="s">
        <v>88</v>
      </c>
      <c r="BK132" s="218">
        <f t="shared" si="9"/>
        <v>0</v>
      </c>
      <c r="BL132" s="18" t="s">
        <v>308</v>
      </c>
      <c r="BM132" s="217" t="s">
        <v>1927</v>
      </c>
    </row>
    <row r="133" spans="1:65" s="2" customFormat="1" ht="35.25" customHeight="1">
      <c r="A133" s="288"/>
      <c r="B133" s="36"/>
      <c r="C133" s="205" t="s">
        <v>242</v>
      </c>
      <c r="D133" s="205" t="s">
        <v>203</v>
      </c>
      <c r="E133" s="206" t="s">
        <v>1928</v>
      </c>
      <c r="F133" s="207" t="s">
        <v>1929</v>
      </c>
      <c r="G133" s="208" t="s">
        <v>329</v>
      </c>
      <c r="H133" s="209">
        <v>6.0000000000000001E-3</v>
      </c>
      <c r="I133" s="210"/>
      <c r="J133" s="211">
        <f t="shared" si="0"/>
        <v>0</v>
      </c>
      <c r="K133" s="212"/>
      <c r="L133" s="40"/>
      <c r="M133" s="213" t="s">
        <v>1</v>
      </c>
      <c r="N133" s="214" t="s">
        <v>42</v>
      </c>
      <c r="O133" s="72"/>
      <c r="P133" s="215">
        <f t="shared" si="1"/>
        <v>0</v>
      </c>
      <c r="Q133" s="215">
        <v>0</v>
      </c>
      <c r="R133" s="215">
        <f t="shared" si="2"/>
        <v>0</v>
      </c>
      <c r="S133" s="215">
        <v>0</v>
      </c>
      <c r="T133" s="216">
        <f t="shared" si="3"/>
        <v>0</v>
      </c>
      <c r="U133" s="288"/>
      <c r="V133" s="288"/>
      <c r="W133" s="288"/>
      <c r="X133" s="288"/>
      <c r="Y133" s="288"/>
      <c r="Z133" s="288"/>
      <c r="AA133" s="288"/>
      <c r="AB133" s="288"/>
      <c r="AC133" s="288"/>
      <c r="AD133" s="288"/>
      <c r="AE133" s="288"/>
      <c r="AR133" s="217" t="s">
        <v>308</v>
      </c>
      <c r="AT133" s="217" t="s">
        <v>203</v>
      </c>
      <c r="AU133" s="217" t="s">
        <v>88</v>
      </c>
      <c r="AY133" s="18" t="s">
        <v>201</v>
      </c>
      <c r="BE133" s="218">
        <f t="shared" si="4"/>
        <v>0</v>
      </c>
      <c r="BF133" s="218">
        <f t="shared" si="5"/>
        <v>0</v>
      </c>
      <c r="BG133" s="218">
        <f t="shared" si="6"/>
        <v>0</v>
      </c>
      <c r="BH133" s="218">
        <f t="shared" si="7"/>
        <v>0</v>
      </c>
      <c r="BI133" s="218">
        <f t="shared" si="8"/>
        <v>0</v>
      </c>
      <c r="BJ133" s="18" t="s">
        <v>88</v>
      </c>
      <c r="BK133" s="218">
        <f t="shared" si="9"/>
        <v>0</v>
      </c>
      <c r="BL133" s="18" t="s">
        <v>308</v>
      </c>
      <c r="BM133" s="217" t="s">
        <v>1930</v>
      </c>
    </row>
    <row r="134" spans="1:65" s="12" customFormat="1" ht="22.9" customHeight="1">
      <c r="B134" s="189"/>
      <c r="C134" s="190"/>
      <c r="D134" s="191" t="s">
        <v>75</v>
      </c>
      <c r="E134" s="203" t="s">
        <v>1931</v>
      </c>
      <c r="F134" s="203" t="s">
        <v>1932</v>
      </c>
      <c r="G134" s="190"/>
      <c r="H134" s="190"/>
      <c r="I134" s="193"/>
      <c r="J134" s="204">
        <f>BK134</f>
        <v>0</v>
      </c>
      <c r="K134" s="190"/>
      <c r="L134" s="195"/>
      <c r="M134" s="196"/>
      <c r="N134" s="197"/>
      <c r="O134" s="197"/>
      <c r="P134" s="198">
        <f>SUM(P135:P186)</f>
        <v>0</v>
      </c>
      <c r="Q134" s="197"/>
      <c r="R134" s="198">
        <f>SUM(R135:R186)</f>
        <v>0.56401999999999997</v>
      </c>
      <c r="S134" s="197"/>
      <c r="T134" s="199">
        <f>SUM(T135:T186)</f>
        <v>0</v>
      </c>
      <c r="AR134" s="200" t="s">
        <v>88</v>
      </c>
      <c r="AT134" s="201" t="s">
        <v>75</v>
      </c>
      <c r="AU134" s="201" t="s">
        <v>83</v>
      </c>
      <c r="AY134" s="200" t="s">
        <v>201</v>
      </c>
      <c r="BK134" s="202">
        <f>SUM(BK135:BK186)</f>
        <v>0</v>
      </c>
    </row>
    <row r="135" spans="1:65" s="2" customFormat="1" ht="23.25" customHeight="1">
      <c r="A135" s="288"/>
      <c r="B135" s="36"/>
      <c r="C135" s="205" t="s">
        <v>246</v>
      </c>
      <c r="D135" s="205" t="s">
        <v>203</v>
      </c>
      <c r="E135" s="206" t="s">
        <v>1933</v>
      </c>
      <c r="F135" s="207" t="s">
        <v>1934</v>
      </c>
      <c r="G135" s="208" t="s">
        <v>618</v>
      </c>
      <c r="H135" s="209">
        <v>20</v>
      </c>
      <c r="I135" s="210"/>
      <c r="J135" s="211">
        <f>ROUND(I135*H135,2)</f>
        <v>0</v>
      </c>
      <c r="K135" s="212"/>
      <c r="L135" s="40"/>
      <c r="M135" s="213" t="s">
        <v>1</v>
      </c>
      <c r="N135" s="214" t="s">
        <v>42</v>
      </c>
      <c r="O135" s="72"/>
      <c r="P135" s="215">
        <f>O135*H135</f>
        <v>0</v>
      </c>
      <c r="Q135" s="215">
        <v>2.1309999999999999E-2</v>
      </c>
      <c r="R135" s="215">
        <f>Q135*H135</f>
        <v>0.42619999999999997</v>
      </c>
      <c r="S135" s="215">
        <v>0</v>
      </c>
      <c r="T135" s="216">
        <f>S135*H135</f>
        <v>0</v>
      </c>
      <c r="U135" s="288"/>
      <c r="V135" s="288"/>
      <c r="W135" s="288"/>
      <c r="X135" s="288"/>
      <c r="Y135" s="288"/>
      <c r="Z135" s="288"/>
      <c r="AA135" s="288"/>
      <c r="AB135" s="288"/>
      <c r="AC135" s="288"/>
      <c r="AD135" s="288"/>
      <c r="AE135" s="288"/>
      <c r="AR135" s="217" t="s">
        <v>308</v>
      </c>
      <c r="AT135" s="217" t="s">
        <v>203</v>
      </c>
      <c r="AU135" s="217" t="s">
        <v>88</v>
      </c>
      <c r="AY135" s="18" t="s">
        <v>201</v>
      </c>
      <c r="BE135" s="218">
        <f>IF(N135="základná",J135,0)</f>
        <v>0</v>
      </c>
      <c r="BF135" s="218">
        <f>IF(N135="znížená",J135,0)</f>
        <v>0</v>
      </c>
      <c r="BG135" s="218">
        <f>IF(N135="zákl. prenesená",J135,0)</f>
        <v>0</v>
      </c>
      <c r="BH135" s="218">
        <f>IF(N135="zníž. prenesená",J135,0)</f>
        <v>0</v>
      </c>
      <c r="BI135" s="218">
        <f>IF(N135="nulová",J135,0)</f>
        <v>0</v>
      </c>
      <c r="BJ135" s="18" t="s">
        <v>88</v>
      </c>
      <c r="BK135" s="218">
        <f>ROUND(I135*H135,2)</f>
        <v>0</v>
      </c>
      <c r="BL135" s="18" t="s">
        <v>308</v>
      </c>
      <c r="BM135" s="217" t="s">
        <v>1935</v>
      </c>
    </row>
    <row r="136" spans="1:65" s="13" customFormat="1">
      <c r="B136" s="219"/>
      <c r="C136" s="220"/>
      <c r="D136" s="221" t="s">
        <v>209</v>
      </c>
      <c r="E136" s="222" t="s">
        <v>1</v>
      </c>
      <c r="F136" s="223" t="s">
        <v>1936</v>
      </c>
      <c r="G136" s="220"/>
      <c r="H136" s="224">
        <v>4</v>
      </c>
      <c r="I136" s="225"/>
      <c r="J136" s="220"/>
      <c r="K136" s="220"/>
      <c r="L136" s="226"/>
      <c r="M136" s="227"/>
      <c r="N136" s="228"/>
      <c r="O136" s="228"/>
      <c r="P136" s="228"/>
      <c r="Q136" s="228"/>
      <c r="R136" s="228"/>
      <c r="S136" s="228"/>
      <c r="T136" s="229"/>
      <c r="AT136" s="230" t="s">
        <v>209</v>
      </c>
      <c r="AU136" s="230" t="s">
        <v>88</v>
      </c>
      <c r="AV136" s="13" t="s">
        <v>88</v>
      </c>
      <c r="AW136" s="13" t="s">
        <v>31</v>
      </c>
      <c r="AX136" s="13" t="s">
        <v>76</v>
      </c>
      <c r="AY136" s="230" t="s">
        <v>201</v>
      </c>
    </row>
    <row r="137" spans="1:65" s="13" customFormat="1">
      <c r="B137" s="219"/>
      <c r="C137" s="220"/>
      <c r="D137" s="221" t="s">
        <v>209</v>
      </c>
      <c r="E137" s="222" t="s">
        <v>1</v>
      </c>
      <c r="F137" s="223" t="s">
        <v>1937</v>
      </c>
      <c r="G137" s="220"/>
      <c r="H137" s="224">
        <v>13.1</v>
      </c>
      <c r="I137" s="225"/>
      <c r="J137" s="220"/>
      <c r="K137" s="220"/>
      <c r="L137" s="226"/>
      <c r="M137" s="227"/>
      <c r="N137" s="228"/>
      <c r="O137" s="228"/>
      <c r="P137" s="228"/>
      <c r="Q137" s="228"/>
      <c r="R137" s="228"/>
      <c r="S137" s="228"/>
      <c r="T137" s="229"/>
      <c r="AT137" s="230" t="s">
        <v>209</v>
      </c>
      <c r="AU137" s="230" t="s">
        <v>88</v>
      </c>
      <c r="AV137" s="13" t="s">
        <v>88</v>
      </c>
      <c r="AW137" s="13" t="s">
        <v>31</v>
      </c>
      <c r="AX137" s="13" t="s">
        <v>76</v>
      </c>
      <c r="AY137" s="230" t="s">
        <v>201</v>
      </c>
    </row>
    <row r="138" spans="1:65" s="13" customFormat="1">
      <c r="B138" s="219"/>
      <c r="C138" s="220"/>
      <c r="D138" s="221" t="s">
        <v>209</v>
      </c>
      <c r="E138" s="222" t="s">
        <v>1</v>
      </c>
      <c r="F138" s="223" t="s">
        <v>1938</v>
      </c>
      <c r="G138" s="220"/>
      <c r="H138" s="224">
        <v>1.8</v>
      </c>
      <c r="I138" s="225"/>
      <c r="J138" s="220"/>
      <c r="K138" s="220"/>
      <c r="L138" s="226"/>
      <c r="M138" s="227"/>
      <c r="N138" s="228"/>
      <c r="O138" s="228"/>
      <c r="P138" s="228"/>
      <c r="Q138" s="228"/>
      <c r="R138" s="228"/>
      <c r="S138" s="228"/>
      <c r="T138" s="229"/>
      <c r="AT138" s="230" t="s">
        <v>209</v>
      </c>
      <c r="AU138" s="230" t="s">
        <v>88</v>
      </c>
      <c r="AV138" s="13" t="s">
        <v>88</v>
      </c>
      <c r="AW138" s="13" t="s">
        <v>31</v>
      </c>
      <c r="AX138" s="13" t="s">
        <v>76</v>
      </c>
      <c r="AY138" s="230" t="s">
        <v>201</v>
      </c>
    </row>
    <row r="139" spans="1:65" s="15" customFormat="1">
      <c r="B139" s="242"/>
      <c r="C139" s="243"/>
      <c r="D139" s="221" t="s">
        <v>209</v>
      </c>
      <c r="E139" s="244" t="s">
        <v>1</v>
      </c>
      <c r="F139" s="245" t="s">
        <v>240</v>
      </c>
      <c r="G139" s="243"/>
      <c r="H139" s="246">
        <v>18.899999999999999</v>
      </c>
      <c r="I139" s="247"/>
      <c r="J139" s="243"/>
      <c r="K139" s="243"/>
      <c r="L139" s="248"/>
      <c r="M139" s="249"/>
      <c r="N139" s="250"/>
      <c r="O139" s="250"/>
      <c r="P139" s="250"/>
      <c r="Q139" s="250"/>
      <c r="R139" s="250"/>
      <c r="S139" s="250"/>
      <c r="T139" s="251"/>
      <c r="AT139" s="252" t="s">
        <v>209</v>
      </c>
      <c r="AU139" s="252" t="s">
        <v>88</v>
      </c>
      <c r="AV139" s="15" t="s">
        <v>219</v>
      </c>
      <c r="AW139" s="15" t="s">
        <v>31</v>
      </c>
      <c r="AX139" s="15" t="s">
        <v>76</v>
      </c>
      <c r="AY139" s="252" t="s">
        <v>201</v>
      </c>
    </row>
    <row r="140" spans="1:65" s="13" customFormat="1">
      <c r="B140" s="219"/>
      <c r="C140" s="220"/>
      <c r="D140" s="221" t="s">
        <v>209</v>
      </c>
      <c r="E140" s="222" t="s">
        <v>1</v>
      </c>
      <c r="F140" s="223" t="s">
        <v>1939</v>
      </c>
      <c r="G140" s="220"/>
      <c r="H140" s="224">
        <v>1.1000000000000001</v>
      </c>
      <c r="I140" s="225"/>
      <c r="J140" s="220"/>
      <c r="K140" s="220"/>
      <c r="L140" s="226"/>
      <c r="M140" s="227"/>
      <c r="N140" s="228"/>
      <c r="O140" s="228"/>
      <c r="P140" s="228"/>
      <c r="Q140" s="228"/>
      <c r="R140" s="228"/>
      <c r="S140" s="228"/>
      <c r="T140" s="229"/>
      <c r="AT140" s="230" t="s">
        <v>209</v>
      </c>
      <c r="AU140" s="230" t="s">
        <v>88</v>
      </c>
      <c r="AV140" s="13" t="s">
        <v>88</v>
      </c>
      <c r="AW140" s="13" t="s">
        <v>31</v>
      </c>
      <c r="AX140" s="13" t="s">
        <v>76</v>
      </c>
      <c r="AY140" s="230" t="s">
        <v>201</v>
      </c>
    </row>
    <row r="141" spans="1:65" s="14" customFormat="1">
      <c r="B141" s="231"/>
      <c r="C141" s="232"/>
      <c r="D141" s="221" t="s">
        <v>209</v>
      </c>
      <c r="E141" s="233" t="s">
        <v>1</v>
      </c>
      <c r="F141" s="234" t="s">
        <v>232</v>
      </c>
      <c r="G141" s="232"/>
      <c r="H141" s="235">
        <v>20</v>
      </c>
      <c r="I141" s="236"/>
      <c r="J141" s="232"/>
      <c r="K141" s="232"/>
      <c r="L141" s="237"/>
      <c r="M141" s="238"/>
      <c r="N141" s="239"/>
      <c r="O141" s="239"/>
      <c r="P141" s="239"/>
      <c r="Q141" s="239"/>
      <c r="R141" s="239"/>
      <c r="S141" s="239"/>
      <c r="T141" s="240"/>
      <c r="AT141" s="241" t="s">
        <v>209</v>
      </c>
      <c r="AU141" s="241" t="s">
        <v>88</v>
      </c>
      <c r="AV141" s="14" t="s">
        <v>207</v>
      </c>
      <c r="AW141" s="14" t="s">
        <v>31</v>
      </c>
      <c r="AX141" s="14" t="s">
        <v>83</v>
      </c>
      <c r="AY141" s="241" t="s">
        <v>201</v>
      </c>
    </row>
    <row r="142" spans="1:65" s="2" customFormat="1" ht="24" customHeight="1">
      <c r="A142" s="288"/>
      <c r="B142" s="36"/>
      <c r="C142" s="205" t="s">
        <v>253</v>
      </c>
      <c r="D142" s="205" t="s">
        <v>203</v>
      </c>
      <c r="E142" s="206" t="s">
        <v>1940</v>
      </c>
      <c r="F142" s="207" t="s">
        <v>1941</v>
      </c>
      <c r="G142" s="208" t="s">
        <v>618</v>
      </c>
      <c r="H142" s="209">
        <v>19</v>
      </c>
      <c r="I142" s="210"/>
      <c r="J142" s="211">
        <f>ROUND(I142*H142,2)</f>
        <v>0</v>
      </c>
      <c r="K142" s="212"/>
      <c r="L142" s="40"/>
      <c r="M142" s="213" t="s">
        <v>1</v>
      </c>
      <c r="N142" s="214" t="s">
        <v>42</v>
      </c>
      <c r="O142" s="72"/>
      <c r="P142" s="215">
        <f>O142*H142</f>
        <v>0</v>
      </c>
      <c r="Q142" s="215">
        <v>2.7499999999999998E-3</v>
      </c>
      <c r="R142" s="215">
        <f>Q142*H142</f>
        <v>5.2249999999999998E-2</v>
      </c>
      <c r="S142" s="215">
        <v>0</v>
      </c>
      <c r="T142" s="216">
        <f>S142*H142</f>
        <v>0</v>
      </c>
      <c r="U142" s="288"/>
      <c r="V142" s="288"/>
      <c r="W142" s="288"/>
      <c r="X142" s="288"/>
      <c r="Y142" s="288"/>
      <c r="Z142" s="288"/>
      <c r="AA142" s="288"/>
      <c r="AB142" s="288"/>
      <c r="AC142" s="288"/>
      <c r="AD142" s="288"/>
      <c r="AE142" s="288"/>
      <c r="AR142" s="217" t="s">
        <v>308</v>
      </c>
      <c r="AT142" s="217" t="s">
        <v>203</v>
      </c>
      <c r="AU142" s="217" t="s">
        <v>88</v>
      </c>
      <c r="AY142" s="18" t="s">
        <v>201</v>
      </c>
      <c r="BE142" s="218">
        <f>IF(N142="základná",J142,0)</f>
        <v>0</v>
      </c>
      <c r="BF142" s="218">
        <f>IF(N142="znížená",J142,0)</f>
        <v>0</v>
      </c>
      <c r="BG142" s="218">
        <f>IF(N142="zákl. prenesená",J142,0)</f>
        <v>0</v>
      </c>
      <c r="BH142" s="218">
        <f>IF(N142="zníž. prenesená",J142,0)</f>
        <v>0</v>
      </c>
      <c r="BI142" s="218">
        <f>IF(N142="nulová",J142,0)</f>
        <v>0</v>
      </c>
      <c r="BJ142" s="18" t="s">
        <v>88</v>
      </c>
      <c r="BK142" s="218">
        <f>ROUND(I142*H142,2)</f>
        <v>0</v>
      </c>
      <c r="BL142" s="18" t="s">
        <v>308</v>
      </c>
      <c r="BM142" s="217" t="s">
        <v>1942</v>
      </c>
    </row>
    <row r="143" spans="1:65" s="13" customFormat="1">
      <c r="B143" s="219"/>
      <c r="C143" s="220"/>
      <c r="D143" s="221" t="s">
        <v>209</v>
      </c>
      <c r="E143" s="222" t="s">
        <v>1</v>
      </c>
      <c r="F143" s="223" t="s">
        <v>1943</v>
      </c>
      <c r="G143" s="220"/>
      <c r="H143" s="224">
        <v>11.1</v>
      </c>
      <c r="I143" s="225"/>
      <c r="J143" s="220"/>
      <c r="K143" s="220"/>
      <c r="L143" s="226"/>
      <c r="M143" s="227"/>
      <c r="N143" s="228"/>
      <c r="O143" s="228"/>
      <c r="P143" s="228"/>
      <c r="Q143" s="228"/>
      <c r="R143" s="228"/>
      <c r="S143" s="228"/>
      <c r="T143" s="229"/>
      <c r="AT143" s="230" t="s">
        <v>209</v>
      </c>
      <c r="AU143" s="230" t="s">
        <v>88</v>
      </c>
      <c r="AV143" s="13" t="s">
        <v>88</v>
      </c>
      <c r="AW143" s="13" t="s">
        <v>31</v>
      </c>
      <c r="AX143" s="13" t="s">
        <v>76</v>
      </c>
      <c r="AY143" s="230" t="s">
        <v>201</v>
      </c>
    </row>
    <row r="144" spans="1:65" s="13" customFormat="1">
      <c r="B144" s="219"/>
      <c r="C144" s="220"/>
      <c r="D144" s="221" t="s">
        <v>209</v>
      </c>
      <c r="E144" s="222" t="s">
        <v>1</v>
      </c>
      <c r="F144" s="223" t="s">
        <v>1944</v>
      </c>
      <c r="G144" s="220"/>
      <c r="H144" s="224">
        <v>7.2</v>
      </c>
      <c r="I144" s="225"/>
      <c r="J144" s="220"/>
      <c r="K144" s="220"/>
      <c r="L144" s="226"/>
      <c r="M144" s="227"/>
      <c r="N144" s="228"/>
      <c r="O144" s="228"/>
      <c r="P144" s="228"/>
      <c r="Q144" s="228"/>
      <c r="R144" s="228"/>
      <c r="S144" s="228"/>
      <c r="T144" s="229"/>
      <c r="AT144" s="230" t="s">
        <v>209</v>
      </c>
      <c r="AU144" s="230" t="s">
        <v>88</v>
      </c>
      <c r="AV144" s="13" t="s">
        <v>88</v>
      </c>
      <c r="AW144" s="13" t="s">
        <v>31</v>
      </c>
      <c r="AX144" s="13" t="s">
        <v>76</v>
      </c>
      <c r="AY144" s="230" t="s">
        <v>201</v>
      </c>
    </row>
    <row r="145" spans="1:65" s="15" customFormat="1">
      <c r="B145" s="242"/>
      <c r="C145" s="243"/>
      <c r="D145" s="221" t="s">
        <v>209</v>
      </c>
      <c r="E145" s="244" t="s">
        <v>1</v>
      </c>
      <c r="F145" s="245" t="s">
        <v>240</v>
      </c>
      <c r="G145" s="243"/>
      <c r="H145" s="246">
        <v>18.3</v>
      </c>
      <c r="I145" s="247"/>
      <c r="J145" s="243"/>
      <c r="K145" s="243"/>
      <c r="L145" s="248"/>
      <c r="M145" s="249"/>
      <c r="N145" s="250"/>
      <c r="O145" s="250"/>
      <c r="P145" s="250"/>
      <c r="Q145" s="250"/>
      <c r="R145" s="250"/>
      <c r="S145" s="250"/>
      <c r="T145" s="251"/>
      <c r="AT145" s="252" t="s">
        <v>209</v>
      </c>
      <c r="AU145" s="252" t="s">
        <v>88</v>
      </c>
      <c r="AV145" s="15" t="s">
        <v>219</v>
      </c>
      <c r="AW145" s="15" t="s">
        <v>31</v>
      </c>
      <c r="AX145" s="15" t="s">
        <v>76</v>
      </c>
      <c r="AY145" s="252" t="s">
        <v>201</v>
      </c>
    </row>
    <row r="146" spans="1:65" s="13" customFormat="1">
      <c r="B146" s="219"/>
      <c r="C146" s="220"/>
      <c r="D146" s="221" t="s">
        <v>209</v>
      </c>
      <c r="E146" s="222" t="s">
        <v>1</v>
      </c>
      <c r="F146" s="223" t="s">
        <v>1945</v>
      </c>
      <c r="G146" s="220"/>
      <c r="H146" s="224">
        <v>0.7</v>
      </c>
      <c r="I146" s="225"/>
      <c r="J146" s="220"/>
      <c r="K146" s="220"/>
      <c r="L146" s="226"/>
      <c r="M146" s="227"/>
      <c r="N146" s="228"/>
      <c r="O146" s="228"/>
      <c r="P146" s="228"/>
      <c r="Q146" s="228"/>
      <c r="R146" s="228"/>
      <c r="S146" s="228"/>
      <c r="T146" s="229"/>
      <c r="AT146" s="230" t="s">
        <v>209</v>
      </c>
      <c r="AU146" s="230" t="s">
        <v>88</v>
      </c>
      <c r="AV146" s="13" t="s">
        <v>88</v>
      </c>
      <c r="AW146" s="13" t="s">
        <v>31</v>
      </c>
      <c r="AX146" s="13" t="s">
        <v>76</v>
      </c>
      <c r="AY146" s="230" t="s">
        <v>201</v>
      </c>
    </row>
    <row r="147" spans="1:65" s="14" customFormat="1">
      <c r="B147" s="231"/>
      <c r="C147" s="232"/>
      <c r="D147" s="221" t="s">
        <v>209</v>
      </c>
      <c r="E147" s="233" t="s">
        <v>1</v>
      </c>
      <c r="F147" s="234" t="s">
        <v>232</v>
      </c>
      <c r="G147" s="232"/>
      <c r="H147" s="235">
        <v>19</v>
      </c>
      <c r="I147" s="236"/>
      <c r="J147" s="232"/>
      <c r="K147" s="232"/>
      <c r="L147" s="237"/>
      <c r="M147" s="238"/>
      <c r="N147" s="239"/>
      <c r="O147" s="239"/>
      <c r="P147" s="239"/>
      <c r="Q147" s="239"/>
      <c r="R147" s="239"/>
      <c r="S147" s="239"/>
      <c r="T147" s="240"/>
      <c r="AT147" s="241" t="s">
        <v>209</v>
      </c>
      <c r="AU147" s="241" t="s">
        <v>88</v>
      </c>
      <c r="AV147" s="14" t="s">
        <v>207</v>
      </c>
      <c r="AW147" s="14" t="s">
        <v>31</v>
      </c>
      <c r="AX147" s="14" t="s">
        <v>83</v>
      </c>
      <c r="AY147" s="241" t="s">
        <v>201</v>
      </c>
    </row>
    <row r="148" spans="1:65" s="2" customFormat="1" ht="24" customHeight="1">
      <c r="A148" s="288"/>
      <c r="B148" s="36"/>
      <c r="C148" s="205" t="s">
        <v>259</v>
      </c>
      <c r="D148" s="205" t="s">
        <v>203</v>
      </c>
      <c r="E148" s="206" t="s">
        <v>1946</v>
      </c>
      <c r="F148" s="207" t="s">
        <v>1947</v>
      </c>
      <c r="G148" s="208" t="s">
        <v>618</v>
      </c>
      <c r="H148" s="209">
        <v>2</v>
      </c>
      <c r="I148" s="210"/>
      <c r="J148" s="211">
        <f>ROUND(I148*H148,2)</f>
        <v>0</v>
      </c>
      <c r="K148" s="212"/>
      <c r="L148" s="40"/>
      <c r="M148" s="213" t="s">
        <v>1</v>
      </c>
      <c r="N148" s="214" t="s">
        <v>42</v>
      </c>
      <c r="O148" s="72"/>
      <c r="P148" s="215">
        <f>O148*H148</f>
        <v>0</v>
      </c>
      <c r="Q148" s="215">
        <v>1.5299999999999999E-3</v>
      </c>
      <c r="R148" s="215">
        <f>Q148*H148</f>
        <v>3.0599999999999998E-3</v>
      </c>
      <c r="S148" s="215">
        <v>0</v>
      </c>
      <c r="T148" s="216">
        <f>S148*H148</f>
        <v>0</v>
      </c>
      <c r="U148" s="288"/>
      <c r="V148" s="288"/>
      <c r="W148" s="288"/>
      <c r="X148" s="288"/>
      <c r="Y148" s="288"/>
      <c r="Z148" s="288"/>
      <c r="AA148" s="288"/>
      <c r="AB148" s="288"/>
      <c r="AC148" s="288"/>
      <c r="AD148" s="288"/>
      <c r="AE148" s="288"/>
      <c r="AR148" s="217" t="s">
        <v>308</v>
      </c>
      <c r="AT148" s="217" t="s">
        <v>203</v>
      </c>
      <c r="AU148" s="217" t="s">
        <v>88</v>
      </c>
      <c r="AY148" s="18" t="s">
        <v>201</v>
      </c>
      <c r="BE148" s="218">
        <f>IF(N148="základná",J148,0)</f>
        <v>0</v>
      </c>
      <c r="BF148" s="218">
        <f>IF(N148="znížená",J148,0)</f>
        <v>0</v>
      </c>
      <c r="BG148" s="218">
        <f>IF(N148="zákl. prenesená",J148,0)</f>
        <v>0</v>
      </c>
      <c r="BH148" s="218">
        <f>IF(N148="zníž. prenesená",J148,0)</f>
        <v>0</v>
      </c>
      <c r="BI148" s="218">
        <f>IF(N148="nulová",J148,0)</f>
        <v>0</v>
      </c>
      <c r="BJ148" s="18" t="s">
        <v>88</v>
      </c>
      <c r="BK148" s="218">
        <f>ROUND(I148*H148,2)</f>
        <v>0</v>
      </c>
      <c r="BL148" s="18" t="s">
        <v>308</v>
      </c>
      <c r="BM148" s="217" t="s">
        <v>1948</v>
      </c>
    </row>
    <row r="149" spans="1:65" s="13" customFormat="1">
      <c r="B149" s="219"/>
      <c r="C149" s="220"/>
      <c r="D149" s="221" t="s">
        <v>209</v>
      </c>
      <c r="E149" s="222" t="s">
        <v>1</v>
      </c>
      <c r="F149" s="223" t="s">
        <v>1949</v>
      </c>
      <c r="G149" s="220"/>
      <c r="H149" s="224">
        <v>2</v>
      </c>
      <c r="I149" s="225"/>
      <c r="J149" s="220"/>
      <c r="K149" s="220"/>
      <c r="L149" s="226"/>
      <c r="M149" s="227"/>
      <c r="N149" s="228"/>
      <c r="O149" s="228"/>
      <c r="P149" s="228"/>
      <c r="Q149" s="228"/>
      <c r="R149" s="228"/>
      <c r="S149" s="228"/>
      <c r="T149" s="229"/>
      <c r="AT149" s="230" t="s">
        <v>209</v>
      </c>
      <c r="AU149" s="230" t="s">
        <v>88</v>
      </c>
      <c r="AV149" s="13" t="s">
        <v>88</v>
      </c>
      <c r="AW149" s="13" t="s">
        <v>31</v>
      </c>
      <c r="AX149" s="13" t="s">
        <v>83</v>
      </c>
      <c r="AY149" s="230" t="s">
        <v>201</v>
      </c>
    </row>
    <row r="150" spans="1:65" s="2" customFormat="1" ht="16.5" customHeight="1">
      <c r="A150" s="288"/>
      <c r="B150" s="36"/>
      <c r="C150" s="205" t="s">
        <v>263</v>
      </c>
      <c r="D150" s="205" t="s">
        <v>203</v>
      </c>
      <c r="E150" s="206" t="s">
        <v>1950</v>
      </c>
      <c r="F150" s="207" t="s">
        <v>1951</v>
      </c>
      <c r="G150" s="208" t="s">
        <v>618</v>
      </c>
      <c r="H150" s="209">
        <v>18</v>
      </c>
      <c r="I150" s="210"/>
      <c r="J150" s="211">
        <f>ROUND(I150*H150,2)</f>
        <v>0</v>
      </c>
      <c r="K150" s="212"/>
      <c r="L150" s="40"/>
      <c r="M150" s="213" t="s">
        <v>1</v>
      </c>
      <c r="N150" s="214" t="s">
        <v>42</v>
      </c>
      <c r="O150" s="72"/>
      <c r="P150" s="215">
        <f>O150*H150</f>
        <v>0</v>
      </c>
      <c r="Q150" s="215">
        <v>1.5299999999999999E-3</v>
      </c>
      <c r="R150" s="215">
        <f>Q150*H150</f>
        <v>2.7539999999999999E-2</v>
      </c>
      <c r="S150" s="215">
        <v>0</v>
      </c>
      <c r="T150" s="216">
        <f>S150*H150</f>
        <v>0</v>
      </c>
      <c r="U150" s="288"/>
      <c r="V150" s="288"/>
      <c r="W150" s="288"/>
      <c r="X150" s="288"/>
      <c r="Y150" s="288"/>
      <c r="Z150" s="288"/>
      <c r="AA150" s="288"/>
      <c r="AB150" s="288"/>
      <c r="AC150" s="288"/>
      <c r="AD150" s="288"/>
      <c r="AE150" s="288"/>
      <c r="AR150" s="217" t="s">
        <v>308</v>
      </c>
      <c r="AT150" s="217" t="s">
        <v>203</v>
      </c>
      <c r="AU150" s="217" t="s">
        <v>88</v>
      </c>
      <c r="AY150" s="18" t="s">
        <v>201</v>
      </c>
      <c r="BE150" s="218">
        <f>IF(N150="základná",J150,0)</f>
        <v>0</v>
      </c>
      <c r="BF150" s="218">
        <f>IF(N150="znížená",J150,0)</f>
        <v>0</v>
      </c>
      <c r="BG150" s="218">
        <f>IF(N150="zákl. prenesená",J150,0)</f>
        <v>0</v>
      </c>
      <c r="BH150" s="218">
        <f>IF(N150="zníž. prenesená",J150,0)</f>
        <v>0</v>
      </c>
      <c r="BI150" s="218">
        <f>IF(N150="nulová",J150,0)</f>
        <v>0</v>
      </c>
      <c r="BJ150" s="18" t="s">
        <v>88</v>
      </c>
      <c r="BK150" s="218">
        <f>ROUND(I150*H150,2)</f>
        <v>0</v>
      </c>
      <c r="BL150" s="18" t="s">
        <v>308</v>
      </c>
      <c r="BM150" s="217" t="s">
        <v>1952</v>
      </c>
    </row>
    <row r="151" spans="1:65" s="13" customFormat="1">
      <c r="B151" s="219"/>
      <c r="C151" s="220"/>
      <c r="D151" s="221" t="s">
        <v>209</v>
      </c>
      <c r="E151" s="222" t="s">
        <v>1</v>
      </c>
      <c r="F151" s="223" t="s">
        <v>1953</v>
      </c>
      <c r="G151" s="220"/>
      <c r="H151" s="224">
        <v>18</v>
      </c>
      <c r="I151" s="225"/>
      <c r="J151" s="220"/>
      <c r="K151" s="220"/>
      <c r="L151" s="226"/>
      <c r="M151" s="227"/>
      <c r="N151" s="228"/>
      <c r="O151" s="228"/>
      <c r="P151" s="228"/>
      <c r="Q151" s="228"/>
      <c r="R151" s="228"/>
      <c r="S151" s="228"/>
      <c r="T151" s="229"/>
      <c r="AT151" s="230" t="s">
        <v>209</v>
      </c>
      <c r="AU151" s="230" t="s">
        <v>88</v>
      </c>
      <c r="AV151" s="13" t="s">
        <v>88</v>
      </c>
      <c r="AW151" s="13" t="s">
        <v>31</v>
      </c>
      <c r="AX151" s="13" t="s">
        <v>83</v>
      </c>
      <c r="AY151" s="230" t="s">
        <v>201</v>
      </c>
    </row>
    <row r="152" spans="1:65" s="2" customFormat="1" ht="30" customHeight="1">
      <c r="A152" s="288"/>
      <c r="B152" s="36"/>
      <c r="C152" s="253" t="s">
        <v>273</v>
      </c>
      <c r="D152" s="253" t="s">
        <v>585</v>
      </c>
      <c r="E152" s="254" t="s">
        <v>1954</v>
      </c>
      <c r="F152" s="255" t="s">
        <v>1955</v>
      </c>
      <c r="G152" s="256" t="s">
        <v>366</v>
      </c>
      <c r="H152" s="257">
        <v>3</v>
      </c>
      <c r="I152" s="258"/>
      <c r="J152" s="259">
        <f>ROUND(I152*H152,2)</f>
        <v>0</v>
      </c>
      <c r="K152" s="260"/>
      <c r="L152" s="261"/>
      <c r="M152" s="262" t="s">
        <v>1</v>
      </c>
      <c r="N152" s="263" t="s">
        <v>42</v>
      </c>
      <c r="O152" s="72"/>
      <c r="P152" s="215">
        <f>O152*H152</f>
        <v>0</v>
      </c>
      <c r="Q152" s="215">
        <v>5.2999999999999998E-4</v>
      </c>
      <c r="R152" s="215">
        <f>Q152*H152</f>
        <v>1.5899999999999998E-3</v>
      </c>
      <c r="S152" s="215">
        <v>0</v>
      </c>
      <c r="T152" s="216">
        <f>S152*H152</f>
        <v>0</v>
      </c>
      <c r="U152" s="288"/>
      <c r="V152" s="288"/>
      <c r="W152" s="288"/>
      <c r="X152" s="288"/>
      <c r="Y152" s="288"/>
      <c r="Z152" s="288"/>
      <c r="AA152" s="288"/>
      <c r="AB152" s="288"/>
      <c r="AC152" s="288"/>
      <c r="AD152" s="288"/>
      <c r="AE152" s="288"/>
      <c r="AR152" s="217" t="s">
        <v>426</v>
      </c>
      <c r="AT152" s="217" t="s">
        <v>585</v>
      </c>
      <c r="AU152" s="217" t="s">
        <v>88</v>
      </c>
      <c r="AY152" s="18" t="s">
        <v>201</v>
      </c>
      <c r="BE152" s="218">
        <f>IF(N152="základná",J152,0)</f>
        <v>0</v>
      </c>
      <c r="BF152" s="218">
        <f>IF(N152="znížená",J152,0)</f>
        <v>0</v>
      </c>
      <c r="BG152" s="218">
        <f>IF(N152="zákl. prenesená",J152,0)</f>
        <v>0</v>
      </c>
      <c r="BH152" s="218">
        <f>IF(N152="zníž. prenesená",J152,0)</f>
        <v>0</v>
      </c>
      <c r="BI152" s="218">
        <f>IF(N152="nulová",J152,0)</f>
        <v>0</v>
      </c>
      <c r="BJ152" s="18" t="s">
        <v>88</v>
      </c>
      <c r="BK152" s="218">
        <f>ROUND(I152*H152,2)</f>
        <v>0</v>
      </c>
      <c r="BL152" s="18" t="s">
        <v>308</v>
      </c>
      <c r="BM152" s="217" t="s">
        <v>1956</v>
      </c>
    </row>
    <row r="153" spans="1:65" s="2" customFormat="1" ht="16.5" customHeight="1">
      <c r="A153" s="288"/>
      <c r="B153" s="36"/>
      <c r="C153" s="205" t="s">
        <v>280</v>
      </c>
      <c r="D153" s="205" t="s">
        <v>203</v>
      </c>
      <c r="E153" s="206" t="s">
        <v>1957</v>
      </c>
      <c r="F153" s="207" t="s">
        <v>1958</v>
      </c>
      <c r="G153" s="208" t="s">
        <v>618</v>
      </c>
      <c r="H153" s="209">
        <v>10</v>
      </c>
      <c r="I153" s="210"/>
      <c r="J153" s="211">
        <f>ROUND(I153*H153,2)</f>
        <v>0</v>
      </c>
      <c r="K153" s="212"/>
      <c r="L153" s="40"/>
      <c r="M153" s="213" t="s">
        <v>1</v>
      </c>
      <c r="N153" s="214" t="s">
        <v>42</v>
      </c>
      <c r="O153" s="72"/>
      <c r="P153" s="215">
        <f>O153*H153</f>
        <v>0</v>
      </c>
      <c r="Q153" s="215">
        <v>3.2000000000000003E-4</v>
      </c>
      <c r="R153" s="215">
        <f>Q153*H153</f>
        <v>3.2000000000000002E-3</v>
      </c>
      <c r="S153" s="215">
        <v>0</v>
      </c>
      <c r="T153" s="216">
        <f>S153*H153</f>
        <v>0</v>
      </c>
      <c r="U153" s="288"/>
      <c r="V153" s="288"/>
      <c r="W153" s="288"/>
      <c r="X153" s="288"/>
      <c r="Y153" s="288"/>
      <c r="Z153" s="288"/>
      <c r="AA153" s="288"/>
      <c r="AB153" s="288"/>
      <c r="AC153" s="288"/>
      <c r="AD153" s="288"/>
      <c r="AE153" s="288"/>
      <c r="AR153" s="217" t="s">
        <v>308</v>
      </c>
      <c r="AT153" s="217" t="s">
        <v>203</v>
      </c>
      <c r="AU153" s="217" t="s">
        <v>88</v>
      </c>
      <c r="AY153" s="18" t="s">
        <v>201</v>
      </c>
      <c r="BE153" s="218">
        <f>IF(N153="základná",J153,0)</f>
        <v>0</v>
      </c>
      <c r="BF153" s="218">
        <f>IF(N153="znížená",J153,0)</f>
        <v>0</v>
      </c>
      <c r="BG153" s="218">
        <f>IF(N153="zákl. prenesená",J153,0)</f>
        <v>0</v>
      </c>
      <c r="BH153" s="218">
        <f>IF(N153="zníž. prenesená",J153,0)</f>
        <v>0</v>
      </c>
      <c r="BI153" s="218">
        <f>IF(N153="nulová",J153,0)</f>
        <v>0</v>
      </c>
      <c r="BJ153" s="18" t="s">
        <v>88</v>
      </c>
      <c r="BK153" s="218">
        <f>ROUND(I153*H153,2)</f>
        <v>0</v>
      </c>
      <c r="BL153" s="18" t="s">
        <v>308</v>
      </c>
      <c r="BM153" s="217" t="s">
        <v>1959</v>
      </c>
    </row>
    <row r="154" spans="1:65" s="13" customFormat="1">
      <c r="B154" s="219"/>
      <c r="C154" s="220"/>
      <c r="D154" s="221" t="s">
        <v>209</v>
      </c>
      <c r="E154" s="222" t="s">
        <v>1</v>
      </c>
      <c r="F154" s="223" t="s">
        <v>1960</v>
      </c>
      <c r="G154" s="220"/>
      <c r="H154" s="224">
        <v>10</v>
      </c>
      <c r="I154" s="225"/>
      <c r="J154" s="220"/>
      <c r="K154" s="220"/>
      <c r="L154" s="226"/>
      <c r="M154" s="227"/>
      <c r="N154" s="228"/>
      <c r="O154" s="228"/>
      <c r="P154" s="228"/>
      <c r="Q154" s="228"/>
      <c r="R154" s="228"/>
      <c r="S154" s="228"/>
      <c r="T154" s="229"/>
      <c r="AT154" s="230" t="s">
        <v>209</v>
      </c>
      <c r="AU154" s="230" t="s">
        <v>88</v>
      </c>
      <c r="AV154" s="13" t="s">
        <v>88</v>
      </c>
      <c r="AW154" s="13" t="s">
        <v>31</v>
      </c>
      <c r="AX154" s="13" t="s">
        <v>83</v>
      </c>
      <c r="AY154" s="230" t="s">
        <v>201</v>
      </c>
    </row>
    <row r="155" spans="1:65" s="2" customFormat="1" ht="16.5" customHeight="1">
      <c r="A155" s="288"/>
      <c r="B155" s="36"/>
      <c r="C155" s="205" t="s">
        <v>291</v>
      </c>
      <c r="D155" s="205" t="s">
        <v>203</v>
      </c>
      <c r="E155" s="206" t="s">
        <v>1961</v>
      </c>
      <c r="F155" s="207" t="s">
        <v>1962</v>
      </c>
      <c r="G155" s="208" t="s">
        <v>618</v>
      </c>
      <c r="H155" s="209">
        <v>28</v>
      </c>
      <c r="I155" s="210"/>
      <c r="J155" s="211">
        <f>ROUND(I155*H155,2)</f>
        <v>0</v>
      </c>
      <c r="K155" s="212"/>
      <c r="L155" s="40"/>
      <c r="M155" s="213" t="s">
        <v>1</v>
      </c>
      <c r="N155" s="214" t="s">
        <v>42</v>
      </c>
      <c r="O155" s="72"/>
      <c r="P155" s="215">
        <f>O155*H155</f>
        <v>0</v>
      </c>
      <c r="Q155" s="215">
        <v>1.08E-3</v>
      </c>
      <c r="R155" s="215">
        <f>Q155*H155</f>
        <v>3.024E-2</v>
      </c>
      <c r="S155" s="215">
        <v>0</v>
      </c>
      <c r="T155" s="216">
        <f>S155*H155</f>
        <v>0</v>
      </c>
      <c r="U155" s="288"/>
      <c r="V155" s="288"/>
      <c r="W155" s="288"/>
      <c r="X155" s="288"/>
      <c r="Y155" s="288"/>
      <c r="Z155" s="288"/>
      <c r="AA155" s="288"/>
      <c r="AB155" s="288"/>
      <c r="AC155" s="288"/>
      <c r="AD155" s="288"/>
      <c r="AE155" s="288"/>
      <c r="AR155" s="217" t="s">
        <v>308</v>
      </c>
      <c r="AT155" s="217" t="s">
        <v>203</v>
      </c>
      <c r="AU155" s="217" t="s">
        <v>88</v>
      </c>
      <c r="AY155" s="18" t="s">
        <v>201</v>
      </c>
      <c r="BE155" s="218">
        <f>IF(N155="základná",J155,0)</f>
        <v>0</v>
      </c>
      <c r="BF155" s="218">
        <f>IF(N155="znížená",J155,0)</f>
        <v>0</v>
      </c>
      <c r="BG155" s="218">
        <f>IF(N155="zákl. prenesená",J155,0)</f>
        <v>0</v>
      </c>
      <c r="BH155" s="218">
        <f>IF(N155="zníž. prenesená",J155,0)</f>
        <v>0</v>
      </c>
      <c r="BI155" s="218">
        <f>IF(N155="nulová",J155,0)</f>
        <v>0</v>
      </c>
      <c r="BJ155" s="18" t="s">
        <v>88</v>
      </c>
      <c r="BK155" s="218">
        <f>ROUND(I155*H155,2)</f>
        <v>0</v>
      </c>
      <c r="BL155" s="18" t="s">
        <v>308</v>
      </c>
      <c r="BM155" s="217" t="s">
        <v>1963</v>
      </c>
    </row>
    <row r="156" spans="1:65" s="13" customFormat="1">
      <c r="B156" s="219"/>
      <c r="C156" s="220"/>
      <c r="D156" s="221" t="s">
        <v>209</v>
      </c>
      <c r="E156" s="222" t="s">
        <v>1</v>
      </c>
      <c r="F156" s="223" t="s">
        <v>1964</v>
      </c>
      <c r="G156" s="220"/>
      <c r="H156" s="224">
        <v>13.5</v>
      </c>
      <c r="I156" s="225"/>
      <c r="J156" s="220"/>
      <c r="K156" s="220"/>
      <c r="L156" s="226"/>
      <c r="M156" s="227"/>
      <c r="N156" s="228"/>
      <c r="O156" s="228"/>
      <c r="P156" s="228"/>
      <c r="Q156" s="228"/>
      <c r="R156" s="228"/>
      <c r="S156" s="228"/>
      <c r="T156" s="229"/>
      <c r="AT156" s="230" t="s">
        <v>209</v>
      </c>
      <c r="AU156" s="230" t="s">
        <v>88</v>
      </c>
      <c r="AV156" s="13" t="s">
        <v>88</v>
      </c>
      <c r="AW156" s="13" t="s">
        <v>31</v>
      </c>
      <c r="AX156" s="13" t="s">
        <v>76</v>
      </c>
      <c r="AY156" s="230" t="s">
        <v>201</v>
      </c>
    </row>
    <row r="157" spans="1:65" s="13" customFormat="1">
      <c r="B157" s="219"/>
      <c r="C157" s="220"/>
      <c r="D157" s="221" t="s">
        <v>209</v>
      </c>
      <c r="E157" s="222" t="s">
        <v>1</v>
      </c>
      <c r="F157" s="223" t="s">
        <v>1965</v>
      </c>
      <c r="G157" s="220"/>
      <c r="H157" s="224">
        <v>4.3</v>
      </c>
      <c r="I157" s="225"/>
      <c r="J157" s="220"/>
      <c r="K157" s="220"/>
      <c r="L157" s="226"/>
      <c r="M157" s="227"/>
      <c r="N157" s="228"/>
      <c r="O157" s="228"/>
      <c r="P157" s="228"/>
      <c r="Q157" s="228"/>
      <c r="R157" s="228"/>
      <c r="S157" s="228"/>
      <c r="T157" s="229"/>
      <c r="AT157" s="230" t="s">
        <v>209</v>
      </c>
      <c r="AU157" s="230" t="s">
        <v>88</v>
      </c>
      <c r="AV157" s="13" t="s">
        <v>88</v>
      </c>
      <c r="AW157" s="13" t="s">
        <v>31</v>
      </c>
      <c r="AX157" s="13" t="s">
        <v>76</v>
      </c>
      <c r="AY157" s="230" t="s">
        <v>201</v>
      </c>
    </row>
    <row r="158" spans="1:65" s="13" customFormat="1">
      <c r="B158" s="219"/>
      <c r="C158" s="220"/>
      <c r="D158" s="221" t="s">
        <v>209</v>
      </c>
      <c r="E158" s="222" t="s">
        <v>1</v>
      </c>
      <c r="F158" s="223" t="s">
        <v>1966</v>
      </c>
      <c r="G158" s="220"/>
      <c r="H158" s="224">
        <v>9.4</v>
      </c>
      <c r="I158" s="225"/>
      <c r="J158" s="220"/>
      <c r="K158" s="220"/>
      <c r="L158" s="226"/>
      <c r="M158" s="227"/>
      <c r="N158" s="228"/>
      <c r="O158" s="228"/>
      <c r="P158" s="228"/>
      <c r="Q158" s="228"/>
      <c r="R158" s="228"/>
      <c r="S158" s="228"/>
      <c r="T158" s="229"/>
      <c r="AT158" s="230" t="s">
        <v>209</v>
      </c>
      <c r="AU158" s="230" t="s">
        <v>88</v>
      </c>
      <c r="AV158" s="13" t="s">
        <v>88</v>
      </c>
      <c r="AW158" s="13" t="s">
        <v>31</v>
      </c>
      <c r="AX158" s="13" t="s">
        <v>76</v>
      </c>
      <c r="AY158" s="230" t="s">
        <v>201</v>
      </c>
    </row>
    <row r="159" spans="1:65" s="15" customFormat="1">
      <c r="B159" s="242"/>
      <c r="C159" s="243"/>
      <c r="D159" s="221" t="s">
        <v>209</v>
      </c>
      <c r="E159" s="244" t="s">
        <v>1</v>
      </c>
      <c r="F159" s="245" t="s">
        <v>240</v>
      </c>
      <c r="G159" s="243"/>
      <c r="H159" s="246">
        <v>27.2</v>
      </c>
      <c r="I159" s="247"/>
      <c r="J159" s="243"/>
      <c r="K159" s="243"/>
      <c r="L159" s="248"/>
      <c r="M159" s="249"/>
      <c r="N159" s="250"/>
      <c r="O159" s="250"/>
      <c r="P159" s="250"/>
      <c r="Q159" s="250"/>
      <c r="R159" s="250"/>
      <c r="S159" s="250"/>
      <c r="T159" s="251"/>
      <c r="AT159" s="252" t="s">
        <v>209</v>
      </c>
      <c r="AU159" s="252" t="s">
        <v>88</v>
      </c>
      <c r="AV159" s="15" t="s">
        <v>219</v>
      </c>
      <c r="AW159" s="15" t="s">
        <v>31</v>
      </c>
      <c r="AX159" s="15" t="s">
        <v>76</v>
      </c>
      <c r="AY159" s="252" t="s">
        <v>201</v>
      </c>
    </row>
    <row r="160" spans="1:65" s="13" customFormat="1">
      <c r="B160" s="219"/>
      <c r="C160" s="220"/>
      <c r="D160" s="221" t="s">
        <v>209</v>
      </c>
      <c r="E160" s="222" t="s">
        <v>1</v>
      </c>
      <c r="F160" s="223" t="s">
        <v>1967</v>
      </c>
      <c r="G160" s="220"/>
      <c r="H160" s="224">
        <v>0.8</v>
      </c>
      <c r="I160" s="225"/>
      <c r="J160" s="220"/>
      <c r="K160" s="220"/>
      <c r="L160" s="226"/>
      <c r="M160" s="227"/>
      <c r="N160" s="228"/>
      <c r="O160" s="228"/>
      <c r="P160" s="228"/>
      <c r="Q160" s="228"/>
      <c r="R160" s="228"/>
      <c r="S160" s="228"/>
      <c r="T160" s="229"/>
      <c r="AT160" s="230" t="s">
        <v>209</v>
      </c>
      <c r="AU160" s="230" t="s">
        <v>88</v>
      </c>
      <c r="AV160" s="13" t="s">
        <v>88</v>
      </c>
      <c r="AW160" s="13" t="s">
        <v>31</v>
      </c>
      <c r="AX160" s="13" t="s">
        <v>76</v>
      </c>
      <c r="AY160" s="230" t="s">
        <v>201</v>
      </c>
    </row>
    <row r="161" spans="1:65" s="14" customFormat="1">
      <c r="B161" s="231"/>
      <c r="C161" s="232"/>
      <c r="D161" s="221" t="s">
        <v>209</v>
      </c>
      <c r="E161" s="233" t="s">
        <v>1</v>
      </c>
      <c r="F161" s="234" t="s">
        <v>232</v>
      </c>
      <c r="G161" s="232"/>
      <c r="H161" s="235">
        <v>28</v>
      </c>
      <c r="I161" s="236"/>
      <c r="J161" s="232"/>
      <c r="K161" s="232"/>
      <c r="L161" s="237"/>
      <c r="M161" s="238"/>
      <c r="N161" s="239"/>
      <c r="O161" s="239"/>
      <c r="P161" s="239"/>
      <c r="Q161" s="239"/>
      <c r="R161" s="239"/>
      <c r="S161" s="239"/>
      <c r="T161" s="240"/>
      <c r="AT161" s="241" t="s">
        <v>209</v>
      </c>
      <c r="AU161" s="241" t="s">
        <v>88</v>
      </c>
      <c r="AV161" s="14" t="s">
        <v>207</v>
      </c>
      <c r="AW161" s="14" t="s">
        <v>31</v>
      </c>
      <c r="AX161" s="14" t="s">
        <v>83</v>
      </c>
      <c r="AY161" s="241" t="s">
        <v>201</v>
      </c>
    </row>
    <row r="162" spans="1:65" s="2" customFormat="1" ht="16.5" customHeight="1">
      <c r="A162" s="288"/>
      <c r="B162" s="36"/>
      <c r="C162" s="205" t="s">
        <v>298</v>
      </c>
      <c r="D162" s="205" t="s">
        <v>203</v>
      </c>
      <c r="E162" s="206" t="s">
        <v>1968</v>
      </c>
      <c r="F162" s="207" t="s">
        <v>1969</v>
      </c>
      <c r="G162" s="208" t="s">
        <v>618</v>
      </c>
      <c r="H162" s="209">
        <v>15</v>
      </c>
      <c r="I162" s="210"/>
      <c r="J162" s="211">
        <f>ROUND(I162*H162,2)</f>
        <v>0</v>
      </c>
      <c r="K162" s="212"/>
      <c r="L162" s="40"/>
      <c r="M162" s="213" t="s">
        <v>1</v>
      </c>
      <c r="N162" s="214" t="s">
        <v>42</v>
      </c>
      <c r="O162" s="72"/>
      <c r="P162" s="215">
        <f>O162*H162</f>
        <v>0</v>
      </c>
      <c r="Q162" s="215">
        <v>1.09E-3</v>
      </c>
      <c r="R162" s="215">
        <f>Q162*H162</f>
        <v>1.635E-2</v>
      </c>
      <c r="S162" s="215">
        <v>0</v>
      </c>
      <c r="T162" s="216">
        <f>S162*H162</f>
        <v>0</v>
      </c>
      <c r="U162" s="288"/>
      <c r="V162" s="288"/>
      <c r="W162" s="288"/>
      <c r="X162" s="288"/>
      <c r="Y162" s="288"/>
      <c r="Z162" s="288"/>
      <c r="AA162" s="288"/>
      <c r="AB162" s="288"/>
      <c r="AC162" s="288"/>
      <c r="AD162" s="288"/>
      <c r="AE162" s="288"/>
      <c r="AR162" s="217" t="s">
        <v>308</v>
      </c>
      <c r="AT162" s="217" t="s">
        <v>203</v>
      </c>
      <c r="AU162" s="217" t="s">
        <v>88</v>
      </c>
      <c r="AY162" s="18" t="s">
        <v>201</v>
      </c>
      <c r="BE162" s="218">
        <f>IF(N162="základná",J162,0)</f>
        <v>0</v>
      </c>
      <c r="BF162" s="218">
        <f>IF(N162="znížená",J162,0)</f>
        <v>0</v>
      </c>
      <c r="BG162" s="218">
        <f>IF(N162="zákl. prenesená",J162,0)</f>
        <v>0</v>
      </c>
      <c r="BH162" s="218">
        <f>IF(N162="zníž. prenesená",J162,0)</f>
        <v>0</v>
      </c>
      <c r="BI162" s="218">
        <f>IF(N162="nulová",J162,0)</f>
        <v>0</v>
      </c>
      <c r="BJ162" s="18" t="s">
        <v>88</v>
      </c>
      <c r="BK162" s="218">
        <f>ROUND(I162*H162,2)</f>
        <v>0</v>
      </c>
      <c r="BL162" s="18" t="s">
        <v>308</v>
      </c>
      <c r="BM162" s="217" t="s">
        <v>1970</v>
      </c>
    </row>
    <row r="163" spans="1:65" s="13" customFormat="1">
      <c r="B163" s="219"/>
      <c r="C163" s="220"/>
      <c r="D163" s="221" t="s">
        <v>209</v>
      </c>
      <c r="E163" s="222" t="s">
        <v>1</v>
      </c>
      <c r="F163" s="223" t="s">
        <v>1971</v>
      </c>
      <c r="G163" s="220"/>
      <c r="H163" s="224">
        <v>5.0999999999999996</v>
      </c>
      <c r="I163" s="225"/>
      <c r="J163" s="220"/>
      <c r="K163" s="220"/>
      <c r="L163" s="226"/>
      <c r="M163" s="227"/>
      <c r="N163" s="228"/>
      <c r="O163" s="228"/>
      <c r="P163" s="228"/>
      <c r="Q163" s="228"/>
      <c r="R163" s="228"/>
      <c r="S163" s="228"/>
      <c r="T163" s="229"/>
      <c r="AT163" s="230" t="s">
        <v>209</v>
      </c>
      <c r="AU163" s="230" t="s">
        <v>88</v>
      </c>
      <c r="AV163" s="13" t="s">
        <v>88</v>
      </c>
      <c r="AW163" s="13" t="s">
        <v>31</v>
      </c>
      <c r="AX163" s="13" t="s">
        <v>76</v>
      </c>
      <c r="AY163" s="230" t="s">
        <v>201</v>
      </c>
    </row>
    <row r="164" spans="1:65" s="13" customFormat="1">
      <c r="B164" s="219"/>
      <c r="C164" s="220"/>
      <c r="D164" s="221" t="s">
        <v>209</v>
      </c>
      <c r="E164" s="222" t="s">
        <v>1</v>
      </c>
      <c r="F164" s="223" t="s">
        <v>1972</v>
      </c>
      <c r="G164" s="220"/>
      <c r="H164" s="224">
        <v>6.8</v>
      </c>
      <c r="I164" s="225"/>
      <c r="J164" s="220"/>
      <c r="K164" s="220"/>
      <c r="L164" s="226"/>
      <c r="M164" s="227"/>
      <c r="N164" s="228"/>
      <c r="O164" s="228"/>
      <c r="P164" s="228"/>
      <c r="Q164" s="228"/>
      <c r="R164" s="228"/>
      <c r="S164" s="228"/>
      <c r="T164" s="229"/>
      <c r="AT164" s="230" t="s">
        <v>209</v>
      </c>
      <c r="AU164" s="230" t="s">
        <v>88</v>
      </c>
      <c r="AV164" s="13" t="s">
        <v>88</v>
      </c>
      <c r="AW164" s="13" t="s">
        <v>31</v>
      </c>
      <c r="AX164" s="13" t="s">
        <v>76</v>
      </c>
      <c r="AY164" s="230" t="s">
        <v>201</v>
      </c>
    </row>
    <row r="165" spans="1:65" s="13" customFormat="1">
      <c r="B165" s="219"/>
      <c r="C165" s="220"/>
      <c r="D165" s="221" t="s">
        <v>209</v>
      </c>
      <c r="E165" s="222" t="s">
        <v>1</v>
      </c>
      <c r="F165" s="223" t="s">
        <v>1973</v>
      </c>
      <c r="G165" s="220"/>
      <c r="H165" s="224">
        <v>2.5</v>
      </c>
      <c r="I165" s="225"/>
      <c r="J165" s="220"/>
      <c r="K165" s="220"/>
      <c r="L165" s="226"/>
      <c r="M165" s="227"/>
      <c r="N165" s="228"/>
      <c r="O165" s="228"/>
      <c r="P165" s="228"/>
      <c r="Q165" s="228"/>
      <c r="R165" s="228"/>
      <c r="S165" s="228"/>
      <c r="T165" s="229"/>
      <c r="AT165" s="230" t="s">
        <v>209</v>
      </c>
      <c r="AU165" s="230" t="s">
        <v>88</v>
      </c>
      <c r="AV165" s="13" t="s">
        <v>88</v>
      </c>
      <c r="AW165" s="13" t="s">
        <v>31</v>
      </c>
      <c r="AX165" s="13" t="s">
        <v>76</v>
      </c>
      <c r="AY165" s="230" t="s">
        <v>201</v>
      </c>
    </row>
    <row r="166" spans="1:65" s="15" customFormat="1">
      <c r="B166" s="242"/>
      <c r="C166" s="243"/>
      <c r="D166" s="221" t="s">
        <v>209</v>
      </c>
      <c r="E166" s="244" t="s">
        <v>1</v>
      </c>
      <c r="F166" s="245" t="s">
        <v>240</v>
      </c>
      <c r="G166" s="243"/>
      <c r="H166" s="246">
        <v>14.4</v>
      </c>
      <c r="I166" s="247"/>
      <c r="J166" s="243"/>
      <c r="K166" s="243"/>
      <c r="L166" s="248"/>
      <c r="M166" s="249"/>
      <c r="N166" s="250"/>
      <c r="O166" s="250"/>
      <c r="P166" s="250"/>
      <c r="Q166" s="250"/>
      <c r="R166" s="250"/>
      <c r="S166" s="250"/>
      <c r="T166" s="251"/>
      <c r="AT166" s="252" t="s">
        <v>209</v>
      </c>
      <c r="AU166" s="252" t="s">
        <v>88</v>
      </c>
      <c r="AV166" s="15" t="s">
        <v>219</v>
      </c>
      <c r="AW166" s="15" t="s">
        <v>31</v>
      </c>
      <c r="AX166" s="15" t="s">
        <v>76</v>
      </c>
      <c r="AY166" s="252" t="s">
        <v>201</v>
      </c>
    </row>
    <row r="167" spans="1:65" s="13" customFormat="1">
      <c r="B167" s="219"/>
      <c r="C167" s="220"/>
      <c r="D167" s="221" t="s">
        <v>209</v>
      </c>
      <c r="E167" s="222" t="s">
        <v>1</v>
      </c>
      <c r="F167" s="223" t="s">
        <v>1974</v>
      </c>
      <c r="G167" s="220"/>
      <c r="H167" s="224">
        <v>0.6</v>
      </c>
      <c r="I167" s="225"/>
      <c r="J167" s="220"/>
      <c r="K167" s="220"/>
      <c r="L167" s="226"/>
      <c r="M167" s="227"/>
      <c r="N167" s="228"/>
      <c r="O167" s="228"/>
      <c r="P167" s="228"/>
      <c r="Q167" s="228"/>
      <c r="R167" s="228"/>
      <c r="S167" s="228"/>
      <c r="T167" s="229"/>
      <c r="AT167" s="230" t="s">
        <v>209</v>
      </c>
      <c r="AU167" s="230" t="s">
        <v>88</v>
      </c>
      <c r="AV167" s="13" t="s">
        <v>88</v>
      </c>
      <c r="AW167" s="13" t="s">
        <v>31</v>
      </c>
      <c r="AX167" s="13" t="s">
        <v>76</v>
      </c>
      <c r="AY167" s="230" t="s">
        <v>201</v>
      </c>
    </row>
    <row r="168" spans="1:65" s="14" customFormat="1">
      <c r="B168" s="231"/>
      <c r="C168" s="232"/>
      <c r="D168" s="221" t="s">
        <v>209</v>
      </c>
      <c r="E168" s="233" t="s">
        <v>1</v>
      </c>
      <c r="F168" s="234" t="s">
        <v>232</v>
      </c>
      <c r="G168" s="232"/>
      <c r="H168" s="235">
        <v>15</v>
      </c>
      <c r="I168" s="236"/>
      <c r="J168" s="232"/>
      <c r="K168" s="232"/>
      <c r="L168" s="237"/>
      <c r="M168" s="238"/>
      <c r="N168" s="239"/>
      <c r="O168" s="239"/>
      <c r="P168" s="239"/>
      <c r="Q168" s="239"/>
      <c r="R168" s="239"/>
      <c r="S168" s="239"/>
      <c r="T168" s="240"/>
      <c r="AT168" s="241" t="s">
        <v>209</v>
      </c>
      <c r="AU168" s="241" t="s">
        <v>88</v>
      </c>
      <c r="AV168" s="14" t="s">
        <v>207</v>
      </c>
      <c r="AW168" s="14" t="s">
        <v>31</v>
      </c>
      <c r="AX168" s="14" t="s">
        <v>83</v>
      </c>
      <c r="AY168" s="241" t="s">
        <v>201</v>
      </c>
    </row>
    <row r="169" spans="1:65" s="2" customFormat="1" ht="31.5" customHeight="1">
      <c r="A169" s="288"/>
      <c r="B169" s="36"/>
      <c r="C169" s="205" t="s">
        <v>302</v>
      </c>
      <c r="D169" s="205" t="s">
        <v>203</v>
      </c>
      <c r="E169" s="206" t="s">
        <v>1975</v>
      </c>
      <c r="F169" s="207" t="s">
        <v>1976</v>
      </c>
      <c r="G169" s="208" t="s">
        <v>366</v>
      </c>
      <c r="H169" s="209">
        <v>2</v>
      </c>
      <c r="I169" s="210"/>
      <c r="J169" s="211">
        <f>ROUND(I169*H169,2)</f>
        <v>0</v>
      </c>
      <c r="K169" s="212"/>
      <c r="L169" s="40"/>
      <c r="M169" s="213" t="s">
        <v>1</v>
      </c>
      <c r="N169" s="214" t="s">
        <v>42</v>
      </c>
      <c r="O169" s="72"/>
      <c r="P169" s="215">
        <f>O169*H169</f>
        <v>0</v>
      </c>
      <c r="Q169" s="215">
        <v>0</v>
      </c>
      <c r="R169" s="215">
        <f>Q169*H169</f>
        <v>0</v>
      </c>
      <c r="S169" s="215">
        <v>0</v>
      </c>
      <c r="T169" s="216">
        <f>S169*H169</f>
        <v>0</v>
      </c>
      <c r="U169" s="288"/>
      <c r="V169" s="288"/>
      <c r="W169" s="288"/>
      <c r="X169" s="288"/>
      <c r="Y169" s="288"/>
      <c r="Z169" s="288"/>
      <c r="AA169" s="288"/>
      <c r="AB169" s="288"/>
      <c r="AC169" s="288"/>
      <c r="AD169" s="288"/>
      <c r="AE169" s="288"/>
      <c r="AR169" s="217" t="s">
        <v>308</v>
      </c>
      <c r="AT169" s="217" t="s">
        <v>203</v>
      </c>
      <c r="AU169" s="217" t="s">
        <v>88</v>
      </c>
      <c r="AY169" s="18" t="s">
        <v>201</v>
      </c>
      <c r="BE169" s="218">
        <f>IF(N169="základná",J169,0)</f>
        <v>0</v>
      </c>
      <c r="BF169" s="218">
        <f>IF(N169="znížená",J169,0)</f>
        <v>0</v>
      </c>
      <c r="BG169" s="218">
        <f>IF(N169="zákl. prenesená",J169,0)</f>
        <v>0</v>
      </c>
      <c r="BH169" s="218">
        <f>IF(N169="zníž. prenesená",J169,0)</f>
        <v>0</v>
      </c>
      <c r="BI169" s="218">
        <f>IF(N169="nulová",J169,0)</f>
        <v>0</v>
      </c>
      <c r="BJ169" s="18" t="s">
        <v>88</v>
      </c>
      <c r="BK169" s="218">
        <f>ROUND(I169*H169,2)</f>
        <v>0</v>
      </c>
      <c r="BL169" s="18" t="s">
        <v>308</v>
      </c>
      <c r="BM169" s="217" t="s">
        <v>1977</v>
      </c>
    </row>
    <row r="170" spans="1:65" s="13" customFormat="1">
      <c r="B170" s="219"/>
      <c r="C170" s="220"/>
      <c r="D170" s="221" t="s">
        <v>209</v>
      </c>
      <c r="E170" s="222" t="s">
        <v>1</v>
      </c>
      <c r="F170" s="223" t="s">
        <v>1978</v>
      </c>
      <c r="G170" s="220"/>
      <c r="H170" s="224">
        <v>2</v>
      </c>
      <c r="I170" s="225"/>
      <c r="J170" s="220"/>
      <c r="K170" s="220"/>
      <c r="L170" s="226"/>
      <c r="M170" s="227"/>
      <c r="N170" s="228"/>
      <c r="O170" s="228"/>
      <c r="P170" s="228"/>
      <c r="Q170" s="228"/>
      <c r="R170" s="228"/>
      <c r="S170" s="228"/>
      <c r="T170" s="229"/>
      <c r="AT170" s="230" t="s">
        <v>209</v>
      </c>
      <c r="AU170" s="230" t="s">
        <v>88</v>
      </c>
      <c r="AV170" s="13" t="s">
        <v>88</v>
      </c>
      <c r="AW170" s="13" t="s">
        <v>31</v>
      </c>
      <c r="AX170" s="13" t="s">
        <v>83</v>
      </c>
      <c r="AY170" s="230" t="s">
        <v>201</v>
      </c>
    </row>
    <row r="171" spans="1:65" s="2" customFormat="1" ht="21.75" customHeight="1">
      <c r="A171" s="288"/>
      <c r="B171" s="36"/>
      <c r="C171" s="205" t="s">
        <v>308</v>
      </c>
      <c r="D171" s="205" t="s">
        <v>203</v>
      </c>
      <c r="E171" s="206" t="s">
        <v>1979</v>
      </c>
      <c r="F171" s="207" t="s">
        <v>1980</v>
      </c>
      <c r="G171" s="208" t="s">
        <v>366</v>
      </c>
      <c r="H171" s="209">
        <v>15</v>
      </c>
      <c r="I171" s="210"/>
      <c r="J171" s="211">
        <f>ROUND(I171*H171,2)</f>
        <v>0</v>
      </c>
      <c r="K171" s="212"/>
      <c r="L171" s="40"/>
      <c r="M171" s="213" t="s">
        <v>1</v>
      </c>
      <c r="N171" s="214" t="s">
        <v>42</v>
      </c>
      <c r="O171" s="72"/>
      <c r="P171" s="215">
        <f>O171*H171</f>
        <v>0</v>
      </c>
      <c r="Q171" s="215">
        <v>0</v>
      </c>
      <c r="R171" s="215">
        <f>Q171*H171</f>
        <v>0</v>
      </c>
      <c r="S171" s="215">
        <v>0</v>
      </c>
      <c r="T171" s="216">
        <f>S171*H171</f>
        <v>0</v>
      </c>
      <c r="U171" s="288"/>
      <c r="V171" s="288"/>
      <c r="W171" s="288"/>
      <c r="X171" s="288"/>
      <c r="Y171" s="288"/>
      <c r="Z171" s="288"/>
      <c r="AA171" s="288"/>
      <c r="AB171" s="288"/>
      <c r="AC171" s="288"/>
      <c r="AD171" s="288"/>
      <c r="AE171" s="288"/>
      <c r="AR171" s="217" t="s">
        <v>308</v>
      </c>
      <c r="AT171" s="217" t="s">
        <v>203</v>
      </c>
      <c r="AU171" s="217" t="s">
        <v>88</v>
      </c>
      <c r="AY171" s="18" t="s">
        <v>201</v>
      </c>
      <c r="BE171" s="218">
        <f>IF(N171="základná",J171,0)</f>
        <v>0</v>
      </c>
      <c r="BF171" s="218">
        <f>IF(N171="znížená",J171,0)</f>
        <v>0</v>
      </c>
      <c r="BG171" s="218">
        <f>IF(N171="zákl. prenesená",J171,0)</f>
        <v>0</v>
      </c>
      <c r="BH171" s="218">
        <f>IF(N171="zníž. prenesená",J171,0)</f>
        <v>0</v>
      </c>
      <c r="BI171" s="218">
        <f>IF(N171="nulová",J171,0)</f>
        <v>0</v>
      </c>
      <c r="BJ171" s="18" t="s">
        <v>88</v>
      </c>
      <c r="BK171" s="218">
        <f>ROUND(I171*H171,2)</f>
        <v>0</v>
      </c>
      <c r="BL171" s="18" t="s">
        <v>308</v>
      </c>
      <c r="BM171" s="217" t="s">
        <v>1981</v>
      </c>
    </row>
    <row r="172" spans="1:65" s="13" customFormat="1">
      <c r="B172" s="219"/>
      <c r="C172" s="220"/>
      <c r="D172" s="221" t="s">
        <v>209</v>
      </c>
      <c r="E172" s="222" t="s">
        <v>1</v>
      </c>
      <c r="F172" s="223" t="s">
        <v>1982</v>
      </c>
      <c r="G172" s="220"/>
      <c r="H172" s="224">
        <v>15</v>
      </c>
      <c r="I172" s="225"/>
      <c r="J172" s="220"/>
      <c r="K172" s="220"/>
      <c r="L172" s="226"/>
      <c r="M172" s="227"/>
      <c r="N172" s="228"/>
      <c r="O172" s="228"/>
      <c r="P172" s="228"/>
      <c r="Q172" s="228"/>
      <c r="R172" s="228"/>
      <c r="S172" s="228"/>
      <c r="T172" s="229"/>
      <c r="AT172" s="230" t="s">
        <v>209</v>
      </c>
      <c r="AU172" s="230" t="s">
        <v>88</v>
      </c>
      <c r="AV172" s="13" t="s">
        <v>88</v>
      </c>
      <c r="AW172" s="13" t="s">
        <v>31</v>
      </c>
      <c r="AX172" s="13" t="s">
        <v>83</v>
      </c>
      <c r="AY172" s="230" t="s">
        <v>201</v>
      </c>
    </row>
    <row r="173" spans="1:65" s="2" customFormat="1" ht="27.75" customHeight="1">
      <c r="A173" s="288"/>
      <c r="B173" s="36"/>
      <c r="C173" s="205" t="s">
        <v>315</v>
      </c>
      <c r="D173" s="205" t="s">
        <v>203</v>
      </c>
      <c r="E173" s="206" t="s">
        <v>1983</v>
      </c>
      <c r="F173" s="207" t="s">
        <v>1984</v>
      </c>
      <c r="G173" s="208" t="s">
        <v>366</v>
      </c>
      <c r="H173" s="209">
        <v>7</v>
      </c>
      <c r="I173" s="210"/>
      <c r="J173" s="211">
        <f>ROUND(I173*H173,2)</f>
        <v>0</v>
      </c>
      <c r="K173" s="212"/>
      <c r="L173" s="40"/>
      <c r="M173" s="213" t="s">
        <v>1</v>
      </c>
      <c r="N173" s="214" t="s">
        <v>42</v>
      </c>
      <c r="O173" s="72"/>
      <c r="P173" s="215">
        <f>O173*H173</f>
        <v>0</v>
      </c>
      <c r="Q173" s="215">
        <v>0</v>
      </c>
      <c r="R173" s="215">
        <f>Q173*H173</f>
        <v>0</v>
      </c>
      <c r="S173" s="215">
        <v>0</v>
      </c>
      <c r="T173" s="216">
        <f>S173*H173</f>
        <v>0</v>
      </c>
      <c r="U173" s="288"/>
      <c r="V173" s="288"/>
      <c r="W173" s="288"/>
      <c r="X173" s="288"/>
      <c r="Y173" s="288"/>
      <c r="Z173" s="288"/>
      <c r="AA173" s="288"/>
      <c r="AB173" s="288"/>
      <c r="AC173" s="288"/>
      <c r="AD173" s="288"/>
      <c r="AE173" s="288"/>
      <c r="AR173" s="217" t="s">
        <v>308</v>
      </c>
      <c r="AT173" s="217" t="s">
        <v>203</v>
      </c>
      <c r="AU173" s="217" t="s">
        <v>88</v>
      </c>
      <c r="AY173" s="18" t="s">
        <v>201</v>
      </c>
      <c r="BE173" s="218">
        <f>IF(N173="základná",J173,0)</f>
        <v>0</v>
      </c>
      <c r="BF173" s="218">
        <f>IF(N173="znížená",J173,0)</f>
        <v>0</v>
      </c>
      <c r="BG173" s="218">
        <f>IF(N173="zákl. prenesená",J173,0)</f>
        <v>0</v>
      </c>
      <c r="BH173" s="218">
        <f>IF(N173="zníž. prenesená",J173,0)</f>
        <v>0</v>
      </c>
      <c r="BI173" s="218">
        <f>IF(N173="nulová",J173,0)</f>
        <v>0</v>
      </c>
      <c r="BJ173" s="18" t="s">
        <v>88</v>
      </c>
      <c r="BK173" s="218">
        <f>ROUND(I173*H173,2)</f>
        <v>0</v>
      </c>
      <c r="BL173" s="18" t="s">
        <v>308</v>
      </c>
      <c r="BM173" s="217" t="s">
        <v>1985</v>
      </c>
    </row>
    <row r="174" spans="1:65" s="13" customFormat="1">
      <c r="B174" s="219"/>
      <c r="C174" s="220"/>
      <c r="D174" s="221" t="s">
        <v>209</v>
      </c>
      <c r="E174" s="222" t="s">
        <v>1</v>
      </c>
      <c r="F174" s="223" t="s">
        <v>1986</v>
      </c>
      <c r="G174" s="220"/>
      <c r="H174" s="224">
        <v>7</v>
      </c>
      <c r="I174" s="225"/>
      <c r="J174" s="220"/>
      <c r="K174" s="220"/>
      <c r="L174" s="226"/>
      <c r="M174" s="227"/>
      <c r="N174" s="228"/>
      <c r="O174" s="228"/>
      <c r="P174" s="228"/>
      <c r="Q174" s="228"/>
      <c r="R174" s="228"/>
      <c r="S174" s="228"/>
      <c r="T174" s="229"/>
      <c r="AT174" s="230" t="s">
        <v>209</v>
      </c>
      <c r="AU174" s="230" t="s">
        <v>88</v>
      </c>
      <c r="AV174" s="13" t="s">
        <v>88</v>
      </c>
      <c r="AW174" s="13" t="s">
        <v>31</v>
      </c>
      <c r="AX174" s="13" t="s">
        <v>83</v>
      </c>
      <c r="AY174" s="230" t="s">
        <v>201</v>
      </c>
    </row>
    <row r="175" spans="1:65" s="2" customFormat="1" ht="21.75" customHeight="1">
      <c r="A175" s="288"/>
      <c r="B175" s="36"/>
      <c r="C175" s="205" t="s">
        <v>326</v>
      </c>
      <c r="D175" s="205" t="s">
        <v>203</v>
      </c>
      <c r="E175" s="206" t="s">
        <v>1987</v>
      </c>
      <c r="F175" s="207" t="s">
        <v>1988</v>
      </c>
      <c r="G175" s="208" t="s">
        <v>366</v>
      </c>
      <c r="H175" s="209">
        <v>8</v>
      </c>
      <c r="I175" s="210"/>
      <c r="J175" s="211">
        <f>ROUND(I175*H175,2)</f>
        <v>0</v>
      </c>
      <c r="K175" s="212"/>
      <c r="L175" s="40"/>
      <c r="M175" s="213" t="s">
        <v>1</v>
      </c>
      <c r="N175" s="214" t="s">
        <v>42</v>
      </c>
      <c r="O175" s="72"/>
      <c r="P175" s="215">
        <f>O175*H175</f>
        <v>0</v>
      </c>
      <c r="Q175" s="215">
        <v>0</v>
      </c>
      <c r="R175" s="215">
        <f>Q175*H175</f>
        <v>0</v>
      </c>
      <c r="S175" s="215">
        <v>0</v>
      </c>
      <c r="T175" s="216">
        <f>S175*H175</f>
        <v>0</v>
      </c>
      <c r="U175" s="288"/>
      <c r="V175" s="288"/>
      <c r="W175" s="288"/>
      <c r="X175" s="288"/>
      <c r="Y175" s="288"/>
      <c r="Z175" s="288"/>
      <c r="AA175" s="288"/>
      <c r="AB175" s="288"/>
      <c r="AC175" s="288"/>
      <c r="AD175" s="288"/>
      <c r="AE175" s="288"/>
      <c r="AR175" s="217" t="s">
        <v>308</v>
      </c>
      <c r="AT175" s="217" t="s">
        <v>203</v>
      </c>
      <c r="AU175" s="217" t="s">
        <v>88</v>
      </c>
      <c r="AY175" s="18" t="s">
        <v>201</v>
      </c>
      <c r="BE175" s="218">
        <f>IF(N175="základná",J175,0)</f>
        <v>0</v>
      </c>
      <c r="BF175" s="218">
        <f>IF(N175="znížená",J175,0)</f>
        <v>0</v>
      </c>
      <c r="BG175" s="218">
        <f>IF(N175="zákl. prenesená",J175,0)</f>
        <v>0</v>
      </c>
      <c r="BH175" s="218">
        <f>IF(N175="zníž. prenesená",J175,0)</f>
        <v>0</v>
      </c>
      <c r="BI175" s="218">
        <f>IF(N175="nulová",J175,0)</f>
        <v>0</v>
      </c>
      <c r="BJ175" s="18" t="s">
        <v>88</v>
      </c>
      <c r="BK175" s="218">
        <f>ROUND(I175*H175,2)</f>
        <v>0</v>
      </c>
      <c r="BL175" s="18" t="s">
        <v>308</v>
      </c>
      <c r="BM175" s="217" t="s">
        <v>1989</v>
      </c>
    </row>
    <row r="176" spans="1:65" s="13" customFormat="1">
      <c r="B176" s="219"/>
      <c r="C176" s="220"/>
      <c r="D176" s="221" t="s">
        <v>209</v>
      </c>
      <c r="E176" s="222" t="s">
        <v>1</v>
      </c>
      <c r="F176" s="223" t="s">
        <v>1990</v>
      </c>
      <c r="G176" s="220"/>
      <c r="H176" s="224">
        <v>8</v>
      </c>
      <c r="I176" s="225"/>
      <c r="J176" s="220"/>
      <c r="K176" s="220"/>
      <c r="L176" s="226"/>
      <c r="M176" s="227"/>
      <c r="N176" s="228"/>
      <c r="O176" s="228"/>
      <c r="P176" s="228"/>
      <c r="Q176" s="228"/>
      <c r="R176" s="228"/>
      <c r="S176" s="228"/>
      <c r="T176" s="229"/>
      <c r="AT176" s="230" t="s">
        <v>209</v>
      </c>
      <c r="AU176" s="230" t="s">
        <v>88</v>
      </c>
      <c r="AV176" s="13" t="s">
        <v>88</v>
      </c>
      <c r="AW176" s="13" t="s">
        <v>31</v>
      </c>
      <c r="AX176" s="13" t="s">
        <v>83</v>
      </c>
      <c r="AY176" s="230" t="s">
        <v>201</v>
      </c>
    </row>
    <row r="177" spans="1:65" s="2" customFormat="1" ht="37.5" customHeight="1">
      <c r="A177" s="288"/>
      <c r="B177" s="36"/>
      <c r="C177" s="205" t="s">
        <v>341</v>
      </c>
      <c r="D177" s="205" t="s">
        <v>203</v>
      </c>
      <c r="E177" s="206" t="s">
        <v>1991</v>
      </c>
      <c r="F177" s="207" t="s">
        <v>1992</v>
      </c>
      <c r="G177" s="208" t="s">
        <v>366</v>
      </c>
      <c r="H177" s="209">
        <v>1</v>
      </c>
      <c r="I177" s="210"/>
      <c r="J177" s="211">
        <f t="shared" ref="J177:J182" si="10">ROUND(I177*H177,2)</f>
        <v>0</v>
      </c>
      <c r="K177" s="212"/>
      <c r="L177" s="40"/>
      <c r="M177" s="213" t="s">
        <v>1</v>
      </c>
      <c r="N177" s="214" t="s">
        <v>42</v>
      </c>
      <c r="O177" s="72"/>
      <c r="P177" s="215">
        <f t="shared" ref="P177:P182" si="11">O177*H177</f>
        <v>0</v>
      </c>
      <c r="Q177" s="215">
        <v>1E-4</v>
      </c>
      <c r="R177" s="215">
        <f t="shared" ref="R177:R182" si="12">Q177*H177</f>
        <v>1E-4</v>
      </c>
      <c r="S177" s="215">
        <v>0</v>
      </c>
      <c r="T177" s="216">
        <f t="shared" ref="T177:T182" si="13">S177*H177</f>
        <v>0</v>
      </c>
      <c r="U177" s="288"/>
      <c r="V177" s="288"/>
      <c r="W177" s="288"/>
      <c r="X177" s="288"/>
      <c r="Y177" s="288"/>
      <c r="Z177" s="288"/>
      <c r="AA177" s="288"/>
      <c r="AB177" s="288"/>
      <c r="AC177" s="288"/>
      <c r="AD177" s="288"/>
      <c r="AE177" s="288"/>
      <c r="AR177" s="217" t="s">
        <v>308</v>
      </c>
      <c r="AT177" s="217" t="s">
        <v>203</v>
      </c>
      <c r="AU177" s="217" t="s">
        <v>88</v>
      </c>
      <c r="AY177" s="18" t="s">
        <v>201</v>
      </c>
      <c r="BE177" s="218">
        <f t="shared" ref="BE177:BE182" si="14">IF(N177="základná",J177,0)</f>
        <v>0</v>
      </c>
      <c r="BF177" s="218">
        <f t="shared" ref="BF177:BF182" si="15">IF(N177="znížená",J177,0)</f>
        <v>0</v>
      </c>
      <c r="BG177" s="218">
        <f t="shared" ref="BG177:BG182" si="16">IF(N177="zákl. prenesená",J177,0)</f>
        <v>0</v>
      </c>
      <c r="BH177" s="218">
        <f t="shared" ref="BH177:BH182" si="17">IF(N177="zníž. prenesená",J177,0)</f>
        <v>0</v>
      </c>
      <c r="BI177" s="218">
        <f t="shared" ref="BI177:BI182" si="18">IF(N177="nulová",J177,0)</f>
        <v>0</v>
      </c>
      <c r="BJ177" s="18" t="s">
        <v>88</v>
      </c>
      <c r="BK177" s="218">
        <f t="shared" ref="BK177:BK182" si="19">ROUND(I177*H177,2)</f>
        <v>0</v>
      </c>
      <c r="BL177" s="18" t="s">
        <v>308</v>
      </c>
      <c r="BM177" s="217" t="s">
        <v>1993</v>
      </c>
    </row>
    <row r="178" spans="1:65" s="2" customFormat="1" ht="43.5" customHeight="1">
      <c r="A178" s="288"/>
      <c r="B178" s="36"/>
      <c r="C178" s="253" t="s">
        <v>7</v>
      </c>
      <c r="D178" s="253" t="s">
        <v>585</v>
      </c>
      <c r="E178" s="254" t="s">
        <v>1994</v>
      </c>
      <c r="F178" s="255" t="s">
        <v>1995</v>
      </c>
      <c r="G178" s="256" t="s">
        <v>366</v>
      </c>
      <c r="H178" s="257">
        <v>1</v>
      </c>
      <c r="I178" s="258"/>
      <c r="J178" s="259">
        <f t="shared" si="10"/>
        <v>0</v>
      </c>
      <c r="K178" s="260"/>
      <c r="L178" s="261"/>
      <c r="M178" s="262" t="s">
        <v>1</v>
      </c>
      <c r="N178" s="263" t="s">
        <v>42</v>
      </c>
      <c r="O178" s="72"/>
      <c r="P178" s="215">
        <f t="shared" si="11"/>
        <v>0</v>
      </c>
      <c r="Q178" s="215">
        <v>2.3999999999999998E-3</v>
      </c>
      <c r="R178" s="215">
        <f t="shared" si="12"/>
        <v>2.3999999999999998E-3</v>
      </c>
      <c r="S178" s="215">
        <v>0</v>
      </c>
      <c r="T178" s="216">
        <f t="shared" si="13"/>
        <v>0</v>
      </c>
      <c r="U178" s="288"/>
      <c r="V178" s="288"/>
      <c r="W178" s="288"/>
      <c r="X178" s="288"/>
      <c r="Y178" s="288"/>
      <c r="Z178" s="288"/>
      <c r="AA178" s="288"/>
      <c r="AB178" s="288"/>
      <c r="AC178" s="288"/>
      <c r="AD178" s="288"/>
      <c r="AE178" s="288"/>
      <c r="AR178" s="217" t="s">
        <v>426</v>
      </c>
      <c r="AT178" s="217" t="s">
        <v>585</v>
      </c>
      <c r="AU178" s="217" t="s">
        <v>88</v>
      </c>
      <c r="AY178" s="18" t="s">
        <v>201</v>
      </c>
      <c r="BE178" s="218">
        <f t="shared" si="14"/>
        <v>0</v>
      </c>
      <c r="BF178" s="218">
        <f t="shared" si="15"/>
        <v>0</v>
      </c>
      <c r="BG178" s="218">
        <f t="shared" si="16"/>
        <v>0</v>
      </c>
      <c r="BH178" s="218">
        <f t="shared" si="17"/>
        <v>0</v>
      </c>
      <c r="BI178" s="218">
        <f t="shared" si="18"/>
        <v>0</v>
      </c>
      <c r="BJ178" s="18" t="s">
        <v>88</v>
      </c>
      <c r="BK178" s="218">
        <f t="shared" si="19"/>
        <v>0</v>
      </c>
      <c r="BL178" s="18" t="s">
        <v>308</v>
      </c>
      <c r="BM178" s="217" t="s">
        <v>1996</v>
      </c>
    </row>
    <row r="179" spans="1:65" s="2" customFormat="1" ht="24" customHeight="1">
      <c r="A179" s="288"/>
      <c r="B179" s="36"/>
      <c r="C179" s="205" t="s">
        <v>356</v>
      </c>
      <c r="D179" s="205" t="s">
        <v>203</v>
      </c>
      <c r="E179" s="206" t="s">
        <v>1997</v>
      </c>
      <c r="F179" s="207" t="s">
        <v>1998</v>
      </c>
      <c r="G179" s="208" t="s">
        <v>366</v>
      </c>
      <c r="H179" s="209">
        <v>2</v>
      </c>
      <c r="I179" s="210"/>
      <c r="J179" s="211">
        <f t="shared" si="10"/>
        <v>0</v>
      </c>
      <c r="K179" s="212"/>
      <c r="L179" s="40"/>
      <c r="M179" s="213" t="s">
        <v>1</v>
      </c>
      <c r="N179" s="214" t="s">
        <v>42</v>
      </c>
      <c r="O179" s="72"/>
      <c r="P179" s="215">
        <f t="shared" si="11"/>
        <v>0</v>
      </c>
      <c r="Q179" s="215">
        <v>2.9999999999999997E-4</v>
      </c>
      <c r="R179" s="215">
        <f t="shared" si="12"/>
        <v>5.9999999999999995E-4</v>
      </c>
      <c r="S179" s="215">
        <v>0</v>
      </c>
      <c r="T179" s="216">
        <f t="shared" si="13"/>
        <v>0</v>
      </c>
      <c r="U179" s="288"/>
      <c r="V179" s="288"/>
      <c r="W179" s="288"/>
      <c r="X179" s="288"/>
      <c r="Y179" s="288"/>
      <c r="Z179" s="288"/>
      <c r="AA179" s="288"/>
      <c r="AB179" s="288"/>
      <c r="AC179" s="288"/>
      <c r="AD179" s="288"/>
      <c r="AE179" s="288"/>
      <c r="AR179" s="217" t="s">
        <v>308</v>
      </c>
      <c r="AT179" s="217" t="s">
        <v>203</v>
      </c>
      <c r="AU179" s="217" t="s">
        <v>88</v>
      </c>
      <c r="AY179" s="18" t="s">
        <v>201</v>
      </c>
      <c r="BE179" s="218">
        <f t="shared" si="14"/>
        <v>0</v>
      </c>
      <c r="BF179" s="218">
        <f t="shared" si="15"/>
        <v>0</v>
      </c>
      <c r="BG179" s="218">
        <f t="shared" si="16"/>
        <v>0</v>
      </c>
      <c r="BH179" s="218">
        <f t="shared" si="17"/>
        <v>0</v>
      </c>
      <c r="BI179" s="218">
        <f t="shared" si="18"/>
        <v>0</v>
      </c>
      <c r="BJ179" s="18" t="s">
        <v>88</v>
      </c>
      <c r="BK179" s="218">
        <f t="shared" si="19"/>
        <v>0</v>
      </c>
      <c r="BL179" s="18" t="s">
        <v>308</v>
      </c>
      <c r="BM179" s="217" t="s">
        <v>1999</v>
      </c>
    </row>
    <row r="180" spans="1:65" s="2" customFormat="1" ht="27.75" customHeight="1">
      <c r="A180" s="288"/>
      <c r="B180" s="36"/>
      <c r="C180" s="205" t="s">
        <v>363</v>
      </c>
      <c r="D180" s="205" t="s">
        <v>203</v>
      </c>
      <c r="E180" s="206" t="s">
        <v>2000</v>
      </c>
      <c r="F180" s="207" t="s">
        <v>2001</v>
      </c>
      <c r="G180" s="208" t="s">
        <v>366</v>
      </c>
      <c r="H180" s="209">
        <v>1</v>
      </c>
      <c r="I180" s="210"/>
      <c r="J180" s="211">
        <f t="shared" si="10"/>
        <v>0</v>
      </c>
      <c r="K180" s="212"/>
      <c r="L180" s="40"/>
      <c r="M180" s="213" t="s">
        <v>1</v>
      </c>
      <c r="N180" s="214" t="s">
        <v>42</v>
      </c>
      <c r="O180" s="72"/>
      <c r="P180" s="215">
        <f t="shared" si="11"/>
        <v>0</v>
      </c>
      <c r="Q180" s="215">
        <v>1.0000000000000001E-5</v>
      </c>
      <c r="R180" s="215">
        <f t="shared" si="12"/>
        <v>1.0000000000000001E-5</v>
      </c>
      <c r="S180" s="215">
        <v>0</v>
      </c>
      <c r="T180" s="216">
        <f t="shared" si="13"/>
        <v>0</v>
      </c>
      <c r="U180" s="288"/>
      <c r="V180" s="288"/>
      <c r="W180" s="288"/>
      <c r="X180" s="288"/>
      <c r="Y180" s="288"/>
      <c r="Z180" s="288"/>
      <c r="AA180" s="288"/>
      <c r="AB180" s="288"/>
      <c r="AC180" s="288"/>
      <c r="AD180" s="288"/>
      <c r="AE180" s="288"/>
      <c r="AR180" s="217" t="s">
        <v>308</v>
      </c>
      <c r="AT180" s="217" t="s">
        <v>203</v>
      </c>
      <c r="AU180" s="217" t="s">
        <v>88</v>
      </c>
      <c r="AY180" s="18" t="s">
        <v>201</v>
      </c>
      <c r="BE180" s="218">
        <f t="shared" si="14"/>
        <v>0</v>
      </c>
      <c r="BF180" s="218">
        <f t="shared" si="15"/>
        <v>0</v>
      </c>
      <c r="BG180" s="218">
        <f t="shared" si="16"/>
        <v>0</v>
      </c>
      <c r="BH180" s="218">
        <f t="shared" si="17"/>
        <v>0</v>
      </c>
      <c r="BI180" s="218">
        <f t="shared" si="18"/>
        <v>0</v>
      </c>
      <c r="BJ180" s="18" t="s">
        <v>88</v>
      </c>
      <c r="BK180" s="218">
        <f t="shared" si="19"/>
        <v>0</v>
      </c>
      <c r="BL180" s="18" t="s">
        <v>308</v>
      </c>
      <c r="BM180" s="217" t="s">
        <v>2002</v>
      </c>
    </row>
    <row r="181" spans="1:65" s="2" customFormat="1" ht="29.25" customHeight="1">
      <c r="A181" s="288"/>
      <c r="B181" s="36"/>
      <c r="C181" s="253" t="s">
        <v>369</v>
      </c>
      <c r="D181" s="253" t="s">
        <v>585</v>
      </c>
      <c r="E181" s="254" t="s">
        <v>2003</v>
      </c>
      <c r="F181" s="255" t="s">
        <v>2004</v>
      </c>
      <c r="G181" s="256" t="s">
        <v>366</v>
      </c>
      <c r="H181" s="257">
        <v>1</v>
      </c>
      <c r="I181" s="258"/>
      <c r="J181" s="259">
        <f t="shared" si="10"/>
        <v>0</v>
      </c>
      <c r="K181" s="260"/>
      <c r="L181" s="261"/>
      <c r="M181" s="262" t="s">
        <v>1</v>
      </c>
      <c r="N181" s="263" t="s">
        <v>42</v>
      </c>
      <c r="O181" s="72"/>
      <c r="P181" s="215">
        <f t="shared" si="11"/>
        <v>0</v>
      </c>
      <c r="Q181" s="215">
        <v>4.8000000000000001E-4</v>
      </c>
      <c r="R181" s="215">
        <f t="shared" si="12"/>
        <v>4.8000000000000001E-4</v>
      </c>
      <c r="S181" s="215">
        <v>0</v>
      </c>
      <c r="T181" s="216">
        <f t="shared" si="13"/>
        <v>0</v>
      </c>
      <c r="U181" s="288"/>
      <c r="V181" s="288"/>
      <c r="W181" s="288"/>
      <c r="X181" s="288"/>
      <c r="Y181" s="288"/>
      <c r="Z181" s="288"/>
      <c r="AA181" s="288"/>
      <c r="AB181" s="288"/>
      <c r="AC181" s="288"/>
      <c r="AD181" s="288"/>
      <c r="AE181" s="288"/>
      <c r="AR181" s="217" t="s">
        <v>426</v>
      </c>
      <c r="AT181" s="217" t="s">
        <v>585</v>
      </c>
      <c r="AU181" s="217" t="s">
        <v>88</v>
      </c>
      <c r="AY181" s="18" t="s">
        <v>201</v>
      </c>
      <c r="BE181" s="218">
        <f t="shared" si="14"/>
        <v>0</v>
      </c>
      <c r="BF181" s="218">
        <f t="shared" si="15"/>
        <v>0</v>
      </c>
      <c r="BG181" s="218">
        <f t="shared" si="16"/>
        <v>0</v>
      </c>
      <c r="BH181" s="218">
        <f t="shared" si="17"/>
        <v>0</v>
      </c>
      <c r="BI181" s="218">
        <f t="shared" si="18"/>
        <v>0</v>
      </c>
      <c r="BJ181" s="18" t="s">
        <v>88</v>
      </c>
      <c r="BK181" s="218">
        <f t="shared" si="19"/>
        <v>0</v>
      </c>
      <c r="BL181" s="18" t="s">
        <v>308</v>
      </c>
      <c r="BM181" s="217" t="s">
        <v>2005</v>
      </c>
    </row>
    <row r="182" spans="1:65" s="2" customFormat="1" ht="25.5" customHeight="1">
      <c r="A182" s="288"/>
      <c r="B182" s="36"/>
      <c r="C182" s="205" t="s">
        <v>375</v>
      </c>
      <c r="D182" s="205" t="s">
        <v>203</v>
      </c>
      <c r="E182" s="206" t="s">
        <v>2006</v>
      </c>
      <c r="F182" s="207" t="s">
        <v>2007</v>
      </c>
      <c r="G182" s="208" t="s">
        <v>618</v>
      </c>
      <c r="H182" s="209">
        <v>112</v>
      </c>
      <c r="I182" s="210"/>
      <c r="J182" s="211">
        <f t="shared" si="10"/>
        <v>0</v>
      </c>
      <c r="K182" s="212"/>
      <c r="L182" s="40"/>
      <c r="M182" s="213" t="s">
        <v>1</v>
      </c>
      <c r="N182" s="214" t="s">
        <v>42</v>
      </c>
      <c r="O182" s="72"/>
      <c r="P182" s="215">
        <f t="shared" si="11"/>
        <v>0</v>
      </c>
      <c r="Q182" s="215">
        <v>0</v>
      </c>
      <c r="R182" s="215">
        <f t="shared" si="12"/>
        <v>0</v>
      </c>
      <c r="S182" s="215">
        <v>0</v>
      </c>
      <c r="T182" s="216">
        <f t="shared" si="13"/>
        <v>0</v>
      </c>
      <c r="U182" s="288"/>
      <c r="V182" s="288"/>
      <c r="W182" s="288"/>
      <c r="X182" s="288"/>
      <c r="Y182" s="288"/>
      <c r="Z182" s="288"/>
      <c r="AA182" s="288"/>
      <c r="AB182" s="288"/>
      <c r="AC182" s="288"/>
      <c r="AD182" s="288"/>
      <c r="AE182" s="288"/>
      <c r="AR182" s="217" t="s">
        <v>308</v>
      </c>
      <c r="AT182" s="217" t="s">
        <v>203</v>
      </c>
      <c r="AU182" s="217" t="s">
        <v>88</v>
      </c>
      <c r="AY182" s="18" t="s">
        <v>201</v>
      </c>
      <c r="BE182" s="218">
        <f t="shared" si="14"/>
        <v>0</v>
      </c>
      <c r="BF182" s="218">
        <f t="shared" si="15"/>
        <v>0</v>
      </c>
      <c r="BG182" s="218">
        <f t="shared" si="16"/>
        <v>0</v>
      </c>
      <c r="BH182" s="218">
        <f t="shared" si="17"/>
        <v>0</v>
      </c>
      <c r="BI182" s="218">
        <f t="shared" si="18"/>
        <v>0</v>
      </c>
      <c r="BJ182" s="18" t="s">
        <v>88</v>
      </c>
      <c r="BK182" s="218">
        <f t="shared" si="19"/>
        <v>0</v>
      </c>
      <c r="BL182" s="18" t="s">
        <v>308</v>
      </c>
      <c r="BM182" s="217" t="s">
        <v>2008</v>
      </c>
    </row>
    <row r="183" spans="1:65" s="13" customFormat="1">
      <c r="B183" s="219"/>
      <c r="C183" s="220"/>
      <c r="D183" s="221" t="s">
        <v>209</v>
      </c>
      <c r="E183" s="222" t="s">
        <v>1</v>
      </c>
      <c r="F183" s="223" t="s">
        <v>2009</v>
      </c>
      <c r="G183" s="220"/>
      <c r="H183" s="224">
        <v>59</v>
      </c>
      <c r="I183" s="225"/>
      <c r="J183" s="220"/>
      <c r="K183" s="220"/>
      <c r="L183" s="226"/>
      <c r="M183" s="227"/>
      <c r="N183" s="228"/>
      <c r="O183" s="228"/>
      <c r="P183" s="228"/>
      <c r="Q183" s="228"/>
      <c r="R183" s="228"/>
      <c r="S183" s="228"/>
      <c r="T183" s="229"/>
      <c r="AT183" s="230" t="s">
        <v>209</v>
      </c>
      <c r="AU183" s="230" t="s">
        <v>88</v>
      </c>
      <c r="AV183" s="13" t="s">
        <v>88</v>
      </c>
      <c r="AW183" s="13" t="s">
        <v>31</v>
      </c>
      <c r="AX183" s="13" t="s">
        <v>76</v>
      </c>
      <c r="AY183" s="230" t="s">
        <v>201</v>
      </c>
    </row>
    <row r="184" spans="1:65" s="13" customFormat="1">
      <c r="B184" s="219"/>
      <c r="C184" s="220"/>
      <c r="D184" s="221" t="s">
        <v>209</v>
      </c>
      <c r="E184" s="222" t="s">
        <v>1</v>
      </c>
      <c r="F184" s="223" t="s">
        <v>2010</v>
      </c>
      <c r="G184" s="220"/>
      <c r="H184" s="224">
        <v>53</v>
      </c>
      <c r="I184" s="225"/>
      <c r="J184" s="220"/>
      <c r="K184" s="220"/>
      <c r="L184" s="226"/>
      <c r="M184" s="227"/>
      <c r="N184" s="228"/>
      <c r="O184" s="228"/>
      <c r="P184" s="228"/>
      <c r="Q184" s="228"/>
      <c r="R184" s="228"/>
      <c r="S184" s="228"/>
      <c r="T184" s="229"/>
      <c r="AT184" s="230" t="s">
        <v>209</v>
      </c>
      <c r="AU184" s="230" t="s">
        <v>88</v>
      </c>
      <c r="AV184" s="13" t="s">
        <v>88</v>
      </c>
      <c r="AW184" s="13" t="s">
        <v>31</v>
      </c>
      <c r="AX184" s="13" t="s">
        <v>76</v>
      </c>
      <c r="AY184" s="230" t="s">
        <v>201</v>
      </c>
    </row>
    <row r="185" spans="1:65" s="14" customFormat="1">
      <c r="B185" s="231"/>
      <c r="C185" s="232"/>
      <c r="D185" s="221" t="s">
        <v>209</v>
      </c>
      <c r="E185" s="233" t="s">
        <v>1</v>
      </c>
      <c r="F185" s="234" t="s">
        <v>232</v>
      </c>
      <c r="G185" s="232"/>
      <c r="H185" s="235">
        <v>112</v>
      </c>
      <c r="I185" s="236"/>
      <c r="J185" s="232"/>
      <c r="K185" s="232"/>
      <c r="L185" s="237"/>
      <c r="M185" s="238"/>
      <c r="N185" s="239"/>
      <c r="O185" s="239"/>
      <c r="P185" s="239"/>
      <c r="Q185" s="239"/>
      <c r="R185" s="239"/>
      <c r="S185" s="239"/>
      <c r="T185" s="240"/>
      <c r="AT185" s="241" t="s">
        <v>209</v>
      </c>
      <c r="AU185" s="241" t="s">
        <v>88</v>
      </c>
      <c r="AV185" s="14" t="s">
        <v>207</v>
      </c>
      <c r="AW185" s="14" t="s">
        <v>31</v>
      </c>
      <c r="AX185" s="14" t="s">
        <v>83</v>
      </c>
      <c r="AY185" s="241" t="s">
        <v>201</v>
      </c>
    </row>
    <row r="186" spans="1:65" s="2" customFormat="1" ht="21.75" customHeight="1">
      <c r="A186" s="288"/>
      <c r="B186" s="36"/>
      <c r="C186" s="205" t="s">
        <v>389</v>
      </c>
      <c r="D186" s="205" t="s">
        <v>203</v>
      </c>
      <c r="E186" s="206" t="s">
        <v>2011</v>
      </c>
      <c r="F186" s="207" t="s">
        <v>2012</v>
      </c>
      <c r="G186" s="208" t="s">
        <v>329</v>
      </c>
      <c r="H186" s="209">
        <v>0.56399999999999995</v>
      </c>
      <c r="I186" s="210"/>
      <c r="J186" s="211">
        <f>ROUND(I186*H186,2)</f>
        <v>0</v>
      </c>
      <c r="K186" s="212"/>
      <c r="L186" s="40"/>
      <c r="M186" s="213" t="s">
        <v>1</v>
      </c>
      <c r="N186" s="214" t="s">
        <v>42</v>
      </c>
      <c r="O186" s="72"/>
      <c r="P186" s="215">
        <f>O186*H186</f>
        <v>0</v>
      </c>
      <c r="Q186" s="215">
        <v>0</v>
      </c>
      <c r="R186" s="215">
        <f>Q186*H186</f>
        <v>0</v>
      </c>
      <c r="S186" s="215">
        <v>0</v>
      </c>
      <c r="T186" s="216">
        <f>S186*H186</f>
        <v>0</v>
      </c>
      <c r="U186" s="288"/>
      <c r="V186" s="288"/>
      <c r="W186" s="288"/>
      <c r="X186" s="288"/>
      <c r="Y186" s="288"/>
      <c r="Z186" s="288"/>
      <c r="AA186" s="288"/>
      <c r="AB186" s="288"/>
      <c r="AC186" s="288"/>
      <c r="AD186" s="288"/>
      <c r="AE186" s="288"/>
      <c r="AR186" s="217" t="s">
        <v>308</v>
      </c>
      <c r="AT186" s="217" t="s">
        <v>203</v>
      </c>
      <c r="AU186" s="217" t="s">
        <v>88</v>
      </c>
      <c r="AY186" s="18" t="s">
        <v>201</v>
      </c>
      <c r="BE186" s="218">
        <f>IF(N186="základná",J186,0)</f>
        <v>0</v>
      </c>
      <c r="BF186" s="218">
        <f>IF(N186="znížená",J186,0)</f>
        <v>0</v>
      </c>
      <c r="BG186" s="218">
        <f>IF(N186="zákl. prenesená",J186,0)</f>
        <v>0</v>
      </c>
      <c r="BH186" s="218">
        <f>IF(N186="zníž. prenesená",J186,0)</f>
        <v>0</v>
      </c>
      <c r="BI186" s="218">
        <f>IF(N186="nulová",J186,0)</f>
        <v>0</v>
      </c>
      <c r="BJ186" s="18" t="s">
        <v>88</v>
      </c>
      <c r="BK186" s="218">
        <f>ROUND(I186*H186,2)</f>
        <v>0</v>
      </c>
      <c r="BL186" s="18" t="s">
        <v>308</v>
      </c>
      <c r="BM186" s="217" t="s">
        <v>2013</v>
      </c>
    </row>
    <row r="187" spans="1:65" s="12" customFormat="1" ht="22.9" customHeight="1">
      <c r="B187" s="189"/>
      <c r="C187" s="190"/>
      <c r="D187" s="191" t="s">
        <v>75</v>
      </c>
      <c r="E187" s="203" t="s">
        <v>1017</v>
      </c>
      <c r="F187" s="203" t="s">
        <v>1018</v>
      </c>
      <c r="G187" s="190"/>
      <c r="H187" s="190"/>
      <c r="I187" s="193"/>
      <c r="J187" s="204">
        <f>BK187</f>
        <v>0</v>
      </c>
      <c r="K187" s="190"/>
      <c r="L187" s="195"/>
      <c r="M187" s="196"/>
      <c r="N187" s="197"/>
      <c r="O187" s="197"/>
      <c r="P187" s="198">
        <f>SUM(P188:P261)</f>
        <v>0</v>
      </c>
      <c r="Q187" s="197"/>
      <c r="R187" s="198">
        <f>SUM(R188:R261)</f>
        <v>0.13192400000000001</v>
      </c>
      <c r="S187" s="197"/>
      <c r="T187" s="199">
        <f>SUM(T188:T261)</f>
        <v>0</v>
      </c>
      <c r="AR187" s="200" t="s">
        <v>88</v>
      </c>
      <c r="AT187" s="201" t="s">
        <v>75</v>
      </c>
      <c r="AU187" s="201" t="s">
        <v>83</v>
      </c>
      <c r="AY187" s="200" t="s">
        <v>201</v>
      </c>
      <c r="BK187" s="202">
        <f>SUM(BK188:BK261)</f>
        <v>0</v>
      </c>
    </row>
    <row r="188" spans="1:65" s="2" customFormat="1" ht="21.75" customHeight="1">
      <c r="A188" s="288"/>
      <c r="B188" s="36"/>
      <c r="C188" s="205" t="s">
        <v>398</v>
      </c>
      <c r="D188" s="205" t="s">
        <v>203</v>
      </c>
      <c r="E188" s="206" t="s">
        <v>2014</v>
      </c>
      <c r="F188" s="207" t="s">
        <v>2015</v>
      </c>
      <c r="G188" s="208" t="s">
        <v>618</v>
      </c>
      <c r="H188" s="209">
        <v>65</v>
      </c>
      <c r="I188" s="210"/>
      <c r="J188" s="211">
        <f>ROUND(I188*H188,2)</f>
        <v>0</v>
      </c>
      <c r="K188" s="212"/>
      <c r="L188" s="40"/>
      <c r="M188" s="213" t="s">
        <v>1</v>
      </c>
      <c r="N188" s="214" t="s">
        <v>42</v>
      </c>
      <c r="O188" s="72"/>
      <c r="P188" s="215">
        <f>O188*H188</f>
        <v>0</v>
      </c>
      <c r="Q188" s="215">
        <v>2.7999999999999998E-4</v>
      </c>
      <c r="R188" s="215">
        <f>Q188*H188</f>
        <v>1.8199999999999997E-2</v>
      </c>
      <c r="S188" s="215">
        <v>0</v>
      </c>
      <c r="T188" s="216">
        <f>S188*H188</f>
        <v>0</v>
      </c>
      <c r="U188" s="288"/>
      <c r="V188" s="288"/>
      <c r="W188" s="288"/>
      <c r="X188" s="288"/>
      <c r="Y188" s="288"/>
      <c r="Z188" s="288"/>
      <c r="AA188" s="288"/>
      <c r="AB188" s="288"/>
      <c r="AC188" s="288"/>
      <c r="AD188" s="288"/>
      <c r="AE188" s="288"/>
      <c r="AR188" s="217" t="s">
        <v>308</v>
      </c>
      <c r="AT188" s="217" t="s">
        <v>203</v>
      </c>
      <c r="AU188" s="217" t="s">
        <v>88</v>
      </c>
      <c r="AY188" s="18" t="s">
        <v>201</v>
      </c>
      <c r="BE188" s="218">
        <f>IF(N188="základná",J188,0)</f>
        <v>0</v>
      </c>
      <c r="BF188" s="218">
        <f>IF(N188="znížená",J188,0)</f>
        <v>0</v>
      </c>
      <c r="BG188" s="218">
        <f>IF(N188="zákl. prenesená",J188,0)</f>
        <v>0</v>
      </c>
      <c r="BH188" s="218">
        <f>IF(N188="zníž. prenesená",J188,0)</f>
        <v>0</v>
      </c>
      <c r="BI188" s="218">
        <f>IF(N188="nulová",J188,0)</f>
        <v>0</v>
      </c>
      <c r="BJ188" s="18" t="s">
        <v>88</v>
      </c>
      <c r="BK188" s="218">
        <f>ROUND(I188*H188,2)</f>
        <v>0</v>
      </c>
      <c r="BL188" s="18" t="s">
        <v>308</v>
      </c>
      <c r="BM188" s="217" t="s">
        <v>2016</v>
      </c>
    </row>
    <row r="189" spans="1:65" s="13" customFormat="1">
      <c r="B189" s="219"/>
      <c r="C189" s="220"/>
      <c r="D189" s="221" t="s">
        <v>209</v>
      </c>
      <c r="E189" s="222" t="s">
        <v>1</v>
      </c>
      <c r="F189" s="223" t="s">
        <v>2017</v>
      </c>
      <c r="G189" s="220"/>
      <c r="H189" s="224">
        <v>1.5</v>
      </c>
      <c r="I189" s="225"/>
      <c r="J189" s="220"/>
      <c r="K189" s="220"/>
      <c r="L189" s="226"/>
      <c r="M189" s="227"/>
      <c r="N189" s="228"/>
      <c r="O189" s="228"/>
      <c r="P189" s="228"/>
      <c r="Q189" s="228"/>
      <c r="R189" s="228"/>
      <c r="S189" s="228"/>
      <c r="T189" s="229"/>
      <c r="AT189" s="230" t="s">
        <v>209</v>
      </c>
      <c r="AU189" s="230" t="s">
        <v>88</v>
      </c>
      <c r="AV189" s="13" t="s">
        <v>88</v>
      </c>
      <c r="AW189" s="13" t="s">
        <v>31</v>
      </c>
      <c r="AX189" s="13" t="s">
        <v>76</v>
      </c>
      <c r="AY189" s="230" t="s">
        <v>201</v>
      </c>
    </row>
    <row r="190" spans="1:65" s="13" customFormat="1">
      <c r="B190" s="219"/>
      <c r="C190" s="220"/>
      <c r="D190" s="221" t="s">
        <v>209</v>
      </c>
      <c r="E190" s="222" t="s">
        <v>1</v>
      </c>
      <c r="F190" s="223" t="s">
        <v>2018</v>
      </c>
      <c r="G190" s="220"/>
      <c r="H190" s="224">
        <v>7.2</v>
      </c>
      <c r="I190" s="225"/>
      <c r="J190" s="220"/>
      <c r="K190" s="220"/>
      <c r="L190" s="226"/>
      <c r="M190" s="227"/>
      <c r="N190" s="228"/>
      <c r="O190" s="228"/>
      <c r="P190" s="228"/>
      <c r="Q190" s="228"/>
      <c r="R190" s="228"/>
      <c r="S190" s="228"/>
      <c r="T190" s="229"/>
      <c r="AT190" s="230" t="s">
        <v>209</v>
      </c>
      <c r="AU190" s="230" t="s">
        <v>88</v>
      </c>
      <c r="AV190" s="13" t="s">
        <v>88</v>
      </c>
      <c r="AW190" s="13" t="s">
        <v>31</v>
      </c>
      <c r="AX190" s="13" t="s">
        <v>76</v>
      </c>
      <c r="AY190" s="230" t="s">
        <v>201</v>
      </c>
    </row>
    <row r="191" spans="1:65" s="13" customFormat="1">
      <c r="B191" s="219"/>
      <c r="C191" s="220"/>
      <c r="D191" s="221" t="s">
        <v>209</v>
      </c>
      <c r="E191" s="222" t="s">
        <v>1</v>
      </c>
      <c r="F191" s="223" t="s">
        <v>2019</v>
      </c>
      <c r="G191" s="220"/>
      <c r="H191" s="224">
        <v>1</v>
      </c>
      <c r="I191" s="225"/>
      <c r="J191" s="220"/>
      <c r="K191" s="220"/>
      <c r="L191" s="226"/>
      <c r="M191" s="227"/>
      <c r="N191" s="228"/>
      <c r="O191" s="228"/>
      <c r="P191" s="228"/>
      <c r="Q191" s="228"/>
      <c r="R191" s="228"/>
      <c r="S191" s="228"/>
      <c r="T191" s="229"/>
      <c r="AT191" s="230" t="s">
        <v>209</v>
      </c>
      <c r="AU191" s="230" t="s">
        <v>88</v>
      </c>
      <c r="AV191" s="13" t="s">
        <v>88</v>
      </c>
      <c r="AW191" s="13" t="s">
        <v>31</v>
      </c>
      <c r="AX191" s="13" t="s">
        <v>76</v>
      </c>
      <c r="AY191" s="230" t="s">
        <v>201</v>
      </c>
    </row>
    <row r="192" spans="1:65" s="13" customFormat="1">
      <c r="B192" s="219"/>
      <c r="C192" s="220"/>
      <c r="D192" s="221" t="s">
        <v>209</v>
      </c>
      <c r="E192" s="222" t="s">
        <v>1</v>
      </c>
      <c r="F192" s="223" t="s">
        <v>2020</v>
      </c>
      <c r="G192" s="220"/>
      <c r="H192" s="224">
        <v>1</v>
      </c>
      <c r="I192" s="225"/>
      <c r="J192" s="220"/>
      <c r="K192" s="220"/>
      <c r="L192" s="226"/>
      <c r="M192" s="227"/>
      <c r="N192" s="228"/>
      <c r="O192" s="228"/>
      <c r="P192" s="228"/>
      <c r="Q192" s="228"/>
      <c r="R192" s="228"/>
      <c r="S192" s="228"/>
      <c r="T192" s="229"/>
      <c r="AT192" s="230" t="s">
        <v>209</v>
      </c>
      <c r="AU192" s="230" t="s">
        <v>88</v>
      </c>
      <c r="AV192" s="13" t="s">
        <v>88</v>
      </c>
      <c r="AW192" s="13" t="s">
        <v>31</v>
      </c>
      <c r="AX192" s="13" t="s">
        <v>76</v>
      </c>
      <c r="AY192" s="230" t="s">
        <v>201</v>
      </c>
    </row>
    <row r="193" spans="1:65" s="13" customFormat="1">
      <c r="B193" s="219"/>
      <c r="C193" s="220"/>
      <c r="D193" s="221" t="s">
        <v>209</v>
      </c>
      <c r="E193" s="222" t="s">
        <v>1</v>
      </c>
      <c r="F193" s="223" t="s">
        <v>2021</v>
      </c>
      <c r="G193" s="220"/>
      <c r="H193" s="224">
        <v>3</v>
      </c>
      <c r="I193" s="225"/>
      <c r="J193" s="220"/>
      <c r="K193" s="220"/>
      <c r="L193" s="226"/>
      <c r="M193" s="227"/>
      <c r="N193" s="228"/>
      <c r="O193" s="228"/>
      <c r="P193" s="228"/>
      <c r="Q193" s="228"/>
      <c r="R193" s="228"/>
      <c r="S193" s="228"/>
      <c r="T193" s="229"/>
      <c r="AT193" s="230" t="s">
        <v>209</v>
      </c>
      <c r="AU193" s="230" t="s">
        <v>88</v>
      </c>
      <c r="AV193" s="13" t="s">
        <v>88</v>
      </c>
      <c r="AW193" s="13" t="s">
        <v>31</v>
      </c>
      <c r="AX193" s="13" t="s">
        <v>76</v>
      </c>
      <c r="AY193" s="230" t="s">
        <v>201</v>
      </c>
    </row>
    <row r="194" spans="1:65" s="13" customFormat="1">
      <c r="B194" s="219"/>
      <c r="C194" s="220"/>
      <c r="D194" s="221" t="s">
        <v>209</v>
      </c>
      <c r="E194" s="222" t="s">
        <v>1</v>
      </c>
      <c r="F194" s="223" t="s">
        <v>2022</v>
      </c>
      <c r="G194" s="220"/>
      <c r="H194" s="224">
        <v>2.8</v>
      </c>
      <c r="I194" s="225"/>
      <c r="J194" s="220"/>
      <c r="K194" s="220"/>
      <c r="L194" s="226"/>
      <c r="M194" s="227"/>
      <c r="N194" s="228"/>
      <c r="O194" s="228"/>
      <c r="P194" s="228"/>
      <c r="Q194" s="228"/>
      <c r="R194" s="228"/>
      <c r="S194" s="228"/>
      <c r="T194" s="229"/>
      <c r="AT194" s="230" t="s">
        <v>209</v>
      </c>
      <c r="AU194" s="230" t="s">
        <v>88</v>
      </c>
      <c r="AV194" s="13" t="s">
        <v>88</v>
      </c>
      <c r="AW194" s="13" t="s">
        <v>31</v>
      </c>
      <c r="AX194" s="13" t="s">
        <v>76</v>
      </c>
      <c r="AY194" s="230" t="s">
        <v>201</v>
      </c>
    </row>
    <row r="195" spans="1:65" s="13" customFormat="1">
      <c r="B195" s="219"/>
      <c r="C195" s="220"/>
      <c r="D195" s="221" t="s">
        <v>209</v>
      </c>
      <c r="E195" s="222" t="s">
        <v>1</v>
      </c>
      <c r="F195" s="223" t="s">
        <v>2021</v>
      </c>
      <c r="G195" s="220"/>
      <c r="H195" s="224">
        <v>3</v>
      </c>
      <c r="I195" s="225"/>
      <c r="J195" s="220"/>
      <c r="K195" s="220"/>
      <c r="L195" s="226"/>
      <c r="M195" s="227"/>
      <c r="N195" s="228"/>
      <c r="O195" s="228"/>
      <c r="P195" s="228"/>
      <c r="Q195" s="228"/>
      <c r="R195" s="228"/>
      <c r="S195" s="228"/>
      <c r="T195" s="229"/>
      <c r="AT195" s="230" t="s">
        <v>209</v>
      </c>
      <c r="AU195" s="230" t="s">
        <v>88</v>
      </c>
      <c r="AV195" s="13" t="s">
        <v>88</v>
      </c>
      <c r="AW195" s="13" t="s">
        <v>31</v>
      </c>
      <c r="AX195" s="13" t="s">
        <v>76</v>
      </c>
      <c r="AY195" s="230" t="s">
        <v>201</v>
      </c>
    </row>
    <row r="196" spans="1:65" s="13" customFormat="1">
      <c r="B196" s="219"/>
      <c r="C196" s="220"/>
      <c r="D196" s="221" t="s">
        <v>209</v>
      </c>
      <c r="E196" s="222" t="s">
        <v>1</v>
      </c>
      <c r="F196" s="223" t="s">
        <v>2023</v>
      </c>
      <c r="G196" s="220"/>
      <c r="H196" s="224">
        <v>4.2</v>
      </c>
      <c r="I196" s="225"/>
      <c r="J196" s="220"/>
      <c r="K196" s="220"/>
      <c r="L196" s="226"/>
      <c r="M196" s="227"/>
      <c r="N196" s="228"/>
      <c r="O196" s="228"/>
      <c r="P196" s="228"/>
      <c r="Q196" s="228"/>
      <c r="R196" s="228"/>
      <c r="S196" s="228"/>
      <c r="T196" s="229"/>
      <c r="AT196" s="230" t="s">
        <v>209</v>
      </c>
      <c r="AU196" s="230" t="s">
        <v>88</v>
      </c>
      <c r="AV196" s="13" t="s">
        <v>88</v>
      </c>
      <c r="AW196" s="13" t="s">
        <v>31</v>
      </c>
      <c r="AX196" s="13" t="s">
        <v>76</v>
      </c>
      <c r="AY196" s="230" t="s">
        <v>201</v>
      </c>
    </row>
    <row r="197" spans="1:65" s="13" customFormat="1">
      <c r="B197" s="219"/>
      <c r="C197" s="220"/>
      <c r="D197" s="221" t="s">
        <v>209</v>
      </c>
      <c r="E197" s="222" t="s">
        <v>1</v>
      </c>
      <c r="F197" s="223" t="s">
        <v>2021</v>
      </c>
      <c r="G197" s="220"/>
      <c r="H197" s="224">
        <v>3</v>
      </c>
      <c r="I197" s="225"/>
      <c r="J197" s="220"/>
      <c r="K197" s="220"/>
      <c r="L197" s="226"/>
      <c r="M197" s="227"/>
      <c r="N197" s="228"/>
      <c r="O197" s="228"/>
      <c r="P197" s="228"/>
      <c r="Q197" s="228"/>
      <c r="R197" s="228"/>
      <c r="S197" s="228"/>
      <c r="T197" s="229"/>
      <c r="AT197" s="230" t="s">
        <v>209</v>
      </c>
      <c r="AU197" s="230" t="s">
        <v>88</v>
      </c>
      <c r="AV197" s="13" t="s">
        <v>88</v>
      </c>
      <c r="AW197" s="13" t="s">
        <v>31</v>
      </c>
      <c r="AX197" s="13" t="s">
        <v>76</v>
      </c>
      <c r="AY197" s="230" t="s">
        <v>201</v>
      </c>
    </row>
    <row r="198" spans="1:65" s="13" customFormat="1">
      <c r="B198" s="219"/>
      <c r="C198" s="220"/>
      <c r="D198" s="221" t="s">
        <v>209</v>
      </c>
      <c r="E198" s="222" t="s">
        <v>1</v>
      </c>
      <c r="F198" s="223" t="s">
        <v>2024</v>
      </c>
      <c r="G198" s="220"/>
      <c r="H198" s="224">
        <v>3.6</v>
      </c>
      <c r="I198" s="225"/>
      <c r="J198" s="220"/>
      <c r="K198" s="220"/>
      <c r="L198" s="226"/>
      <c r="M198" s="227"/>
      <c r="N198" s="228"/>
      <c r="O198" s="228"/>
      <c r="P198" s="228"/>
      <c r="Q198" s="228"/>
      <c r="R198" s="228"/>
      <c r="S198" s="228"/>
      <c r="T198" s="229"/>
      <c r="AT198" s="230" t="s">
        <v>209</v>
      </c>
      <c r="AU198" s="230" t="s">
        <v>88</v>
      </c>
      <c r="AV198" s="13" t="s">
        <v>88</v>
      </c>
      <c r="AW198" s="13" t="s">
        <v>31</v>
      </c>
      <c r="AX198" s="13" t="s">
        <v>76</v>
      </c>
      <c r="AY198" s="230" t="s">
        <v>201</v>
      </c>
    </row>
    <row r="199" spans="1:65" s="13" customFormat="1">
      <c r="B199" s="219"/>
      <c r="C199" s="220"/>
      <c r="D199" s="221" t="s">
        <v>209</v>
      </c>
      <c r="E199" s="222" t="s">
        <v>1</v>
      </c>
      <c r="F199" s="223" t="s">
        <v>2025</v>
      </c>
      <c r="G199" s="220"/>
      <c r="H199" s="224">
        <v>6</v>
      </c>
      <c r="I199" s="225"/>
      <c r="J199" s="220"/>
      <c r="K199" s="220"/>
      <c r="L199" s="226"/>
      <c r="M199" s="227"/>
      <c r="N199" s="228"/>
      <c r="O199" s="228"/>
      <c r="P199" s="228"/>
      <c r="Q199" s="228"/>
      <c r="R199" s="228"/>
      <c r="S199" s="228"/>
      <c r="T199" s="229"/>
      <c r="AT199" s="230" t="s">
        <v>209</v>
      </c>
      <c r="AU199" s="230" t="s">
        <v>88</v>
      </c>
      <c r="AV199" s="13" t="s">
        <v>88</v>
      </c>
      <c r="AW199" s="13" t="s">
        <v>31</v>
      </c>
      <c r="AX199" s="13" t="s">
        <v>76</v>
      </c>
      <c r="AY199" s="230" t="s">
        <v>201</v>
      </c>
    </row>
    <row r="200" spans="1:65" s="15" customFormat="1">
      <c r="B200" s="242"/>
      <c r="C200" s="243"/>
      <c r="D200" s="221" t="s">
        <v>209</v>
      </c>
      <c r="E200" s="244" t="s">
        <v>1</v>
      </c>
      <c r="F200" s="245" t="s">
        <v>1816</v>
      </c>
      <c r="G200" s="243"/>
      <c r="H200" s="246">
        <v>36.299999999999997</v>
      </c>
      <c r="I200" s="247"/>
      <c r="J200" s="243"/>
      <c r="K200" s="243"/>
      <c r="L200" s="248"/>
      <c r="M200" s="249"/>
      <c r="N200" s="250"/>
      <c r="O200" s="250"/>
      <c r="P200" s="250"/>
      <c r="Q200" s="250"/>
      <c r="R200" s="250"/>
      <c r="S200" s="250"/>
      <c r="T200" s="251"/>
      <c r="AT200" s="252" t="s">
        <v>209</v>
      </c>
      <c r="AU200" s="252" t="s">
        <v>88</v>
      </c>
      <c r="AV200" s="15" t="s">
        <v>219</v>
      </c>
      <c r="AW200" s="15" t="s">
        <v>31</v>
      </c>
      <c r="AX200" s="15" t="s">
        <v>76</v>
      </c>
      <c r="AY200" s="252" t="s">
        <v>201</v>
      </c>
    </row>
    <row r="201" spans="1:65" s="13" customFormat="1">
      <c r="B201" s="219"/>
      <c r="C201" s="220"/>
      <c r="D201" s="221" t="s">
        <v>209</v>
      </c>
      <c r="E201" s="222" t="s">
        <v>1</v>
      </c>
      <c r="F201" s="223" t="s">
        <v>2026</v>
      </c>
      <c r="G201" s="220"/>
      <c r="H201" s="224">
        <v>3</v>
      </c>
      <c r="I201" s="225"/>
      <c r="J201" s="220"/>
      <c r="K201" s="220"/>
      <c r="L201" s="226"/>
      <c r="M201" s="227"/>
      <c r="N201" s="228"/>
      <c r="O201" s="228"/>
      <c r="P201" s="228"/>
      <c r="Q201" s="228"/>
      <c r="R201" s="228"/>
      <c r="S201" s="228"/>
      <c r="T201" s="229"/>
      <c r="AT201" s="230" t="s">
        <v>209</v>
      </c>
      <c r="AU201" s="230" t="s">
        <v>88</v>
      </c>
      <c r="AV201" s="13" t="s">
        <v>88</v>
      </c>
      <c r="AW201" s="13" t="s">
        <v>31</v>
      </c>
      <c r="AX201" s="13" t="s">
        <v>76</v>
      </c>
      <c r="AY201" s="230" t="s">
        <v>201</v>
      </c>
    </row>
    <row r="202" spans="1:65" s="13" customFormat="1">
      <c r="B202" s="219"/>
      <c r="C202" s="220"/>
      <c r="D202" s="221" t="s">
        <v>209</v>
      </c>
      <c r="E202" s="222" t="s">
        <v>1</v>
      </c>
      <c r="F202" s="223" t="s">
        <v>2027</v>
      </c>
      <c r="G202" s="220"/>
      <c r="H202" s="224">
        <v>11.8</v>
      </c>
      <c r="I202" s="225"/>
      <c r="J202" s="220"/>
      <c r="K202" s="220"/>
      <c r="L202" s="226"/>
      <c r="M202" s="227"/>
      <c r="N202" s="228"/>
      <c r="O202" s="228"/>
      <c r="P202" s="228"/>
      <c r="Q202" s="228"/>
      <c r="R202" s="228"/>
      <c r="S202" s="228"/>
      <c r="T202" s="229"/>
      <c r="AT202" s="230" t="s">
        <v>209</v>
      </c>
      <c r="AU202" s="230" t="s">
        <v>88</v>
      </c>
      <c r="AV202" s="13" t="s">
        <v>88</v>
      </c>
      <c r="AW202" s="13" t="s">
        <v>31</v>
      </c>
      <c r="AX202" s="13" t="s">
        <v>76</v>
      </c>
      <c r="AY202" s="230" t="s">
        <v>201</v>
      </c>
    </row>
    <row r="203" spans="1:65" s="13" customFormat="1">
      <c r="B203" s="219"/>
      <c r="C203" s="220"/>
      <c r="D203" s="221" t="s">
        <v>209</v>
      </c>
      <c r="E203" s="222" t="s">
        <v>1</v>
      </c>
      <c r="F203" s="223" t="s">
        <v>2021</v>
      </c>
      <c r="G203" s="220"/>
      <c r="H203" s="224">
        <v>3</v>
      </c>
      <c r="I203" s="225"/>
      <c r="J203" s="220"/>
      <c r="K203" s="220"/>
      <c r="L203" s="226"/>
      <c r="M203" s="227"/>
      <c r="N203" s="228"/>
      <c r="O203" s="228"/>
      <c r="P203" s="228"/>
      <c r="Q203" s="228"/>
      <c r="R203" s="228"/>
      <c r="S203" s="228"/>
      <c r="T203" s="229"/>
      <c r="AT203" s="230" t="s">
        <v>209</v>
      </c>
      <c r="AU203" s="230" t="s">
        <v>88</v>
      </c>
      <c r="AV203" s="13" t="s">
        <v>88</v>
      </c>
      <c r="AW203" s="13" t="s">
        <v>31</v>
      </c>
      <c r="AX203" s="13" t="s">
        <v>76</v>
      </c>
      <c r="AY203" s="230" t="s">
        <v>201</v>
      </c>
    </row>
    <row r="204" spans="1:65" s="13" customFormat="1">
      <c r="B204" s="219"/>
      <c r="C204" s="220"/>
      <c r="D204" s="221" t="s">
        <v>209</v>
      </c>
      <c r="E204" s="222" t="s">
        <v>1</v>
      </c>
      <c r="F204" s="223" t="s">
        <v>2028</v>
      </c>
      <c r="G204" s="220"/>
      <c r="H204" s="224">
        <v>7</v>
      </c>
      <c r="I204" s="225"/>
      <c r="J204" s="220"/>
      <c r="K204" s="220"/>
      <c r="L204" s="226"/>
      <c r="M204" s="227"/>
      <c r="N204" s="228"/>
      <c r="O204" s="228"/>
      <c r="P204" s="228"/>
      <c r="Q204" s="228"/>
      <c r="R204" s="228"/>
      <c r="S204" s="228"/>
      <c r="T204" s="229"/>
      <c r="AT204" s="230" t="s">
        <v>209</v>
      </c>
      <c r="AU204" s="230" t="s">
        <v>88</v>
      </c>
      <c r="AV204" s="13" t="s">
        <v>88</v>
      </c>
      <c r="AW204" s="13" t="s">
        <v>31</v>
      </c>
      <c r="AX204" s="13" t="s">
        <v>76</v>
      </c>
      <c r="AY204" s="230" t="s">
        <v>201</v>
      </c>
    </row>
    <row r="205" spans="1:65" s="15" customFormat="1">
      <c r="B205" s="242"/>
      <c r="C205" s="243"/>
      <c r="D205" s="221" t="s">
        <v>209</v>
      </c>
      <c r="E205" s="244" t="s">
        <v>1</v>
      </c>
      <c r="F205" s="245" t="s">
        <v>1821</v>
      </c>
      <c r="G205" s="243"/>
      <c r="H205" s="246">
        <v>24.8</v>
      </c>
      <c r="I205" s="247"/>
      <c r="J205" s="243"/>
      <c r="K205" s="243"/>
      <c r="L205" s="248"/>
      <c r="M205" s="249"/>
      <c r="N205" s="250"/>
      <c r="O205" s="250"/>
      <c r="P205" s="250"/>
      <c r="Q205" s="250"/>
      <c r="R205" s="250"/>
      <c r="S205" s="250"/>
      <c r="T205" s="251"/>
      <c r="AT205" s="252" t="s">
        <v>209</v>
      </c>
      <c r="AU205" s="252" t="s">
        <v>88</v>
      </c>
      <c r="AV205" s="15" t="s">
        <v>219</v>
      </c>
      <c r="AW205" s="15" t="s">
        <v>31</v>
      </c>
      <c r="AX205" s="15" t="s">
        <v>76</v>
      </c>
      <c r="AY205" s="252" t="s">
        <v>201</v>
      </c>
    </row>
    <row r="206" spans="1:65" s="13" customFormat="1">
      <c r="B206" s="219"/>
      <c r="C206" s="220"/>
      <c r="D206" s="221" t="s">
        <v>209</v>
      </c>
      <c r="E206" s="222" t="s">
        <v>1</v>
      </c>
      <c r="F206" s="223" t="s">
        <v>2029</v>
      </c>
      <c r="G206" s="220"/>
      <c r="H206" s="224">
        <v>3.9</v>
      </c>
      <c r="I206" s="225"/>
      <c r="J206" s="220"/>
      <c r="K206" s="220"/>
      <c r="L206" s="226"/>
      <c r="M206" s="227"/>
      <c r="N206" s="228"/>
      <c r="O206" s="228"/>
      <c r="P206" s="228"/>
      <c r="Q206" s="228"/>
      <c r="R206" s="228"/>
      <c r="S206" s="228"/>
      <c r="T206" s="229"/>
      <c r="AT206" s="230" t="s">
        <v>209</v>
      </c>
      <c r="AU206" s="230" t="s">
        <v>88</v>
      </c>
      <c r="AV206" s="13" t="s">
        <v>88</v>
      </c>
      <c r="AW206" s="13" t="s">
        <v>31</v>
      </c>
      <c r="AX206" s="13" t="s">
        <v>76</v>
      </c>
      <c r="AY206" s="230" t="s">
        <v>201</v>
      </c>
    </row>
    <row r="207" spans="1:65" s="14" customFormat="1">
      <c r="B207" s="231"/>
      <c r="C207" s="232"/>
      <c r="D207" s="221" t="s">
        <v>209</v>
      </c>
      <c r="E207" s="233" t="s">
        <v>1</v>
      </c>
      <c r="F207" s="234" t="s">
        <v>232</v>
      </c>
      <c r="G207" s="232"/>
      <c r="H207" s="235">
        <v>65</v>
      </c>
      <c r="I207" s="236"/>
      <c r="J207" s="232"/>
      <c r="K207" s="232"/>
      <c r="L207" s="237"/>
      <c r="M207" s="238"/>
      <c r="N207" s="239"/>
      <c r="O207" s="239"/>
      <c r="P207" s="239"/>
      <c r="Q207" s="239"/>
      <c r="R207" s="239"/>
      <c r="S207" s="239"/>
      <c r="T207" s="240"/>
      <c r="AT207" s="241" t="s">
        <v>209</v>
      </c>
      <c r="AU207" s="241" t="s">
        <v>88</v>
      </c>
      <c r="AV207" s="14" t="s">
        <v>207</v>
      </c>
      <c r="AW207" s="14" t="s">
        <v>31</v>
      </c>
      <c r="AX207" s="14" t="s">
        <v>83</v>
      </c>
      <c r="AY207" s="241" t="s">
        <v>201</v>
      </c>
    </row>
    <row r="208" spans="1:65" s="2" customFormat="1" ht="21.75" customHeight="1">
      <c r="A208" s="288"/>
      <c r="B208" s="36"/>
      <c r="C208" s="205" t="s">
        <v>402</v>
      </c>
      <c r="D208" s="205" t="s">
        <v>203</v>
      </c>
      <c r="E208" s="206" t="s">
        <v>2030</v>
      </c>
      <c r="F208" s="207" t="s">
        <v>2031</v>
      </c>
      <c r="G208" s="208" t="s">
        <v>618</v>
      </c>
      <c r="H208" s="209">
        <v>33</v>
      </c>
      <c r="I208" s="210"/>
      <c r="J208" s="211">
        <f>ROUND(I208*H208,2)</f>
        <v>0</v>
      </c>
      <c r="K208" s="212"/>
      <c r="L208" s="40"/>
      <c r="M208" s="213" t="s">
        <v>1</v>
      </c>
      <c r="N208" s="214" t="s">
        <v>42</v>
      </c>
      <c r="O208" s="72"/>
      <c r="P208" s="215">
        <f>O208*H208</f>
        <v>0</v>
      </c>
      <c r="Q208" s="215">
        <v>3.6000000000000002E-4</v>
      </c>
      <c r="R208" s="215">
        <f>Q208*H208</f>
        <v>1.188E-2</v>
      </c>
      <c r="S208" s="215">
        <v>0</v>
      </c>
      <c r="T208" s="216">
        <f>S208*H208</f>
        <v>0</v>
      </c>
      <c r="U208" s="288"/>
      <c r="V208" s="288"/>
      <c r="W208" s="288"/>
      <c r="X208" s="288"/>
      <c r="Y208" s="288"/>
      <c r="Z208" s="288"/>
      <c r="AA208" s="288"/>
      <c r="AB208" s="288"/>
      <c r="AC208" s="288"/>
      <c r="AD208" s="288"/>
      <c r="AE208" s="288"/>
      <c r="AR208" s="217" t="s">
        <v>308</v>
      </c>
      <c r="AT208" s="217" t="s">
        <v>203</v>
      </c>
      <c r="AU208" s="217" t="s">
        <v>88</v>
      </c>
      <c r="AY208" s="18" t="s">
        <v>201</v>
      </c>
      <c r="BE208" s="218">
        <f>IF(N208="základná",J208,0)</f>
        <v>0</v>
      </c>
      <c r="BF208" s="218">
        <f>IF(N208="znížená",J208,0)</f>
        <v>0</v>
      </c>
      <c r="BG208" s="218">
        <f>IF(N208="zákl. prenesená",J208,0)</f>
        <v>0</v>
      </c>
      <c r="BH208" s="218">
        <f>IF(N208="zníž. prenesená",J208,0)</f>
        <v>0</v>
      </c>
      <c r="BI208" s="218">
        <f>IF(N208="nulová",J208,0)</f>
        <v>0</v>
      </c>
      <c r="BJ208" s="18" t="s">
        <v>88</v>
      </c>
      <c r="BK208" s="218">
        <f>ROUND(I208*H208,2)</f>
        <v>0</v>
      </c>
      <c r="BL208" s="18" t="s">
        <v>308</v>
      </c>
      <c r="BM208" s="217" t="s">
        <v>2032</v>
      </c>
    </row>
    <row r="209" spans="1:65" s="13" customFormat="1">
      <c r="B209" s="219"/>
      <c r="C209" s="220"/>
      <c r="D209" s="221" t="s">
        <v>209</v>
      </c>
      <c r="E209" s="222" t="s">
        <v>1</v>
      </c>
      <c r="F209" s="223" t="s">
        <v>2033</v>
      </c>
      <c r="G209" s="220"/>
      <c r="H209" s="224">
        <v>1.5</v>
      </c>
      <c r="I209" s="225"/>
      <c r="J209" s="220"/>
      <c r="K209" s="220"/>
      <c r="L209" s="226"/>
      <c r="M209" s="227"/>
      <c r="N209" s="228"/>
      <c r="O209" s="228"/>
      <c r="P209" s="228"/>
      <c r="Q209" s="228"/>
      <c r="R209" s="228"/>
      <c r="S209" s="228"/>
      <c r="T209" s="229"/>
      <c r="AT209" s="230" t="s">
        <v>209</v>
      </c>
      <c r="AU209" s="230" t="s">
        <v>88</v>
      </c>
      <c r="AV209" s="13" t="s">
        <v>88</v>
      </c>
      <c r="AW209" s="13" t="s">
        <v>31</v>
      </c>
      <c r="AX209" s="13" t="s">
        <v>76</v>
      </c>
      <c r="AY209" s="230" t="s">
        <v>201</v>
      </c>
    </row>
    <row r="210" spans="1:65" s="13" customFormat="1">
      <c r="B210" s="219"/>
      <c r="C210" s="220"/>
      <c r="D210" s="221" t="s">
        <v>209</v>
      </c>
      <c r="E210" s="222" t="s">
        <v>1</v>
      </c>
      <c r="F210" s="223" t="s">
        <v>2034</v>
      </c>
      <c r="G210" s="220"/>
      <c r="H210" s="224">
        <v>7.6</v>
      </c>
      <c r="I210" s="225"/>
      <c r="J210" s="220"/>
      <c r="K210" s="220"/>
      <c r="L210" s="226"/>
      <c r="M210" s="227"/>
      <c r="N210" s="228"/>
      <c r="O210" s="228"/>
      <c r="P210" s="228"/>
      <c r="Q210" s="228"/>
      <c r="R210" s="228"/>
      <c r="S210" s="228"/>
      <c r="T210" s="229"/>
      <c r="AT210" s="230" t="s">
        <v>209</v>
      </c>
      <c r="AU210" s="230" t="s">
        <v>88</v>
      </c>
      <c r="AV210" s="13" t="s">
        <v>88</v>
      </c>
      <c r="AW210" s="13" t="s">
        <v>31</v>
      </c>
      <c r="AX210" s="13" t="s">
        <v>76</v>
      </c>
      <c r="AY210" s="230" t="s">
        <v>201</v>
      </c>
    </row>
    <row r="211" spans="1:65" s="13" customFormat="1">
      <c r="B211" s="219"/>
      <c r="C211" s="220"/>
      <c r="D211" s="221" t="s">
        <v>209</v>
      </c>
      <c r="E211" s="222" t="s">
        <v>1</v>
      </c>
      <c r="F211" s="223" t="s">
        <v>2035</v>
      </c>
      <c r="G211" s="220"/>
      <c r="H211" s="224">
        <v>4.8</v>
      </c>
      <c r="I211" s="225"/>
      <c r="J211" s="220"/>
      <c r="K211" s="220"/>
      <c r="L211" s="226"/>
      <c r="M211" s="227"/>
      <c r="N211" s="228"/>
      <c r="O211" s="228"/>
      <c r="P211" s="228"/>
      <c r="Q211" s="228"/>
      <c r="R211" s="228"/>
      <c r="S211" s="228"/>
      <c r="T211" s="229"/>
      <c r="AT211" s="230" t="s">
        <v>209</v>
      </c>
      <c r="AU211" s="230" t="s">
        <v>88</v>
      </c>
      <c r="AV211" s="13" t="s">
        <v>88</v>
      </c>
      <c r="AW211" s="13" t="s">
        <v>31</v>
      </c>
      <c r="AX211" s="13" t="s">
        <v>76</v>
      </c>
      <c r="AY211" s="230" t="s">
        <v>201</v>
      </c>
    </row>
    <row r="212" spans="1:65" s="13" customFormat="1">
      <c r="B212" s="219"/>
      <c r="C212" s="220"/>
      <c r="D212" s="221" t="s">
        <v>209</v>
      </c>
      <c r="E212" s="222" t="s">
        <v>1</v>
      </c>
      <c r="F212" s="223" t="s">
        <v>2036</v>
      </c>
      <c r="G212" s="220"/>
      <c r="H212" s="224">
        <v>8</v>
      </c>
      <c r="I212" s="225"/>
      <c r="J212" s="220"/>
      <c r="K212" s="220"/>
      <c r="L212" s="226"/>
      <c r="M212" s="227"/>
      <c r="N212" s="228"/>
      <c r="O212" s="228"/>
      <c r="P212" s="228"/>
      <c r="Q212" s="228"/>
      <c r="R212" s="228"/>
      <c r="S212" s="228"/>
      <c r="T212" s="229"/>
      <c r="AT212" s="230" t="s">
        <v>209</v>
      </c>
      <c r="AU212" s="230" t="s">
        <v>88</v>
      </c>
      <c r="AV212" s="13" t="s">
        <v>88</v>
      </c>
      <c r="AW212" s="13" t="s">
        <v>31</v>
      </c>
      <c r="AX212" s="13" t="s">
        <v>76</v>
      </c>
      <c r="AY212" s="230" t="s">
        <v>201</v>
      </c>
    </row>
    <row r="213" spans="1:65" s="13" customFormat="1">
      <c r="B213" s="219"/>
      <c r="C213" s="220"/>
      <c r="D213" s="221" t="s">
        <v>209</v>
      </c>
      <c r="E213" s="222" t="s">
        <v>1</v>
      </c>
      <c r="F213" s="223" t="s">
        <v>2037</v>
      </c>
      <c r="G213" s="220"/>
      <c r="H213" s="224">
        <v>5.0999999999999996</v>
      </c>
      <c r="I213" s="225"/>
      <c r="J213" s="220"/>
      <c r="K213" s="220"/>
      <c r="L213" s="226"/>
      <c r="M213" s="227"/>
      <c r="N213" s="228"/>
      <c r="O213" s="228"/>
      <c r="P213" s="228"/>
      <c r="Q213" s="228"/>
      <c r="R213" s="228"/>
      <c r="S213" s="228"/>
      <c r="T213" s="229"/>
      <c r="AT213" s="230" t="s">
        <v>209</v>
      </c>
      <c r="AU213" s="230" t="s">
        <v>88</v>
      </c>
      <c r="AV213" s="13" t="s">
        <v>88</v>
      </c>
      <c r="AW213" s="13" t="s">
        <v>31</v>
      </c>
      <c r="AX213" s="13" t="s">
        <v>76</v>
      </c>
      <c r="AY213" s="230" t="s">
        <v>201</v>
      </c>
    </row>
    <row r="214" spans="1:65" s="13" customFormat="1">
      <c r="B214" s="219"/>
      <c r="C214" s="220"/>
      <c r="D214" s="221" t="s">
        <v>209</v>
      </c>
      <c r="E214" s="222" t="s">
        <v>1</v>
      </c>
      <c r="F214" s="223" t="s">
        <v>2038</v>
      </c>
      <c r="G214" s="220"/>
      <c r="H214" s="224">
        <v>4.4000000000000004</v>
      </c>
      <c r="I214" s="225"/>
      <c r="J214" s="220"/>
      <c r="K214" s="220"/>
      <c r="L214" s="226"/>
      <c r="M214" s="227"/>
      <c r="N214" s="228"/>
      <c r="O214" s="228"/>
      <c r="P214" s="228"/>
      <c r="Q214" s="228"/>
      <c r="R214" s="228"/>
      <c r="S214" s="228"/>
      <c r="T214" s="229"/>
      <c r="AT214" s="230" t="s">
        <v>209</v>
      </c>
      <c r="AU214" s="230" t="s">
        <v>88</v>
      </c>
      <c r="AV214" s="13" t="s">
        <v>88</v>
      </c>
      <c r="AW214" s="13" t="s">
        <v>31</v>
      </c>
      <c r="AX214" s="13" t="s">
        <v>76</v>
      </c>
      <c r="AY214" s="230" t="s">
        <v>201</v>
      </c>
    </row>
    <row r="215" spans="1:65" s="15" customFormat="1">
      <c r="B215" s="242"/>
      <c r="C215" s="243"/>
      <c r="D215" s="221" t="s">
        <v>209</v>
      </c>
      <c r="E215" s="244" t="s">
        <v>1</v>
      </c>
      <c r="F215" s="245" t="s">
        <v>240</v>
      </c>
      <c r="G215" s="243"/>
      <c r="H215" s="246">
        <v>31.4</v>
      </c>
      <c r="I215" s="247"/>
      <c r="J215" s="243"/>
      <c r="K215" s="243"/>
      <c r="L215" s="248"/>
      <c r="M215" s="249"/>
      <c r="N215" s="250"/>
      <c r="O215" s="250"/>
      <c r="P215" s="250"/>
      <c r="Q215" s="250"/>
      <c r="R215" s="250"/>
      <c r="S215" s="250"/>
      <c r="T215" s="251"/>
      <c r="AT215" s="252" t="s">
        <v>209</v>
      </c>
      <c r="AU215" s="252" t="s">
        <v>88</v>
      </c>
      <c r="AV215" s="15" t="s">
        <v>219</v>
      </c>
      <c r="AW215" s="15" t="s">
        <v>31</v>
      </c>
      <c r="AX215" s="15" t="s">
        <v>76</v>
      </c>
      <c r="AY215" s="252" t="s">
        <v>201</v>
      </c>
    </row>
    <row r="216" spans="1:65" s="13" customFormat="1">
      <c r="B216" s="219"/>
      <c r="C216" s="220"/>
      <c r="D216" s="221" t="s">
        <v>209</v>
      </c>
      <c r="E216" s="222" t="s">
        <v>1</v>
      </c>
      <c r="F216" s="223" t="s">
        <v>2039</v>
      </c>
      <c r="G216" s="220"/>
      <c r="H216" s="224">
        <v>1.6</v>
      </c>
      <c r="I216" s="225"/>
      <c r="J216" s="220"/>
      <c r="K216" s="220"/>
      <c r="L216" s="226"/>
      <c r="M216" s="227"/>
      <c r="N216" s="228"/>
      <c r="O216" s="228"/>
      <c r="P216" s="228"/>
      <c r="Q216" s="228"/>
      <c r="R216" s="228"/>
      <c r="S216" s="228"/>
      <c r="T216" s="229"/>
      <c r="AT216" s="230" t="s">
        <v>209</v>
      </c>
      <c r="AU216" s="230" t="s">
        <v>88</v>
      </c>
      <c r="AV216" s="13" t="s">
        <v>88</v>
      </c>
      <c r="AW216" s="13" t="s">
        <v>31</v>
      </c>
      <c r="AX216" s="13" t="s">
        <v>76</v>
      </c>
      <c r="AY216" s="230" t="s">
        <v>201</v>
      </c>
    </row>
    <row r="217" spans="1:65" s="14" customFormat="1">
      <c r="B217" s="231"/>
      <c r="C217" s="232"/>
      <c r="D217" s="221" t="s">
        <v>209</v>
      </c>
      <c r="E217" s="233" t="s">
        <v>1</v>
      </c>
      <c r="F217" s="234" t="s">
        <v>232</v>
      </c>
      <c r="G217" s="232"/>
      <c r="H217" s="235">
        <v>33</v>
      </c>
      <c r="I217" s="236"/>
      <c r="J217" s="232"/>
      <c r="K217" s="232"/>
      <c r="L217" s="237"/>
      <c r="M217" s="238"/>
      <c r="N217" s="239"/>
      <c r="O217" s="239"/>
      <c r="P217" s="239"/>
      <c r="Q217" s="239"/>
      <c r="R217" s="239"/>
      <c r="S217" s="239"/>
      <c r="T217" s="240"/>
      <c r="AT217" s="241" t="s">
        <v>209</v>
      </c>
      <c r="AU217" s="241" t="s">
        <v>88</v>
      </c>
      <c r="AV217" s="14" t="s">
        <v>207</v>
      </c>
      <c r="AW217" s="14" t="s">
        <v>31</v>
      </c>
      <c r="AX217" s="14" t="s">
        <v>83</v>
      </c>
      <c r="AY217" s="241" t="s">
        <v>201</v>
      </c>
    </row>
    <row r="218" spans="1:65" s="2" customFormat="1" ht="21.75" customHeight="1">
      <c r="A218" s="288"/>
      <c r="B218" s="36"/>
      <c r="C218" s="205" t="s">
        <v>406</v>
      </c>
      <c r="D218" s="205" t="s">
        <v>203</v>
      </c>
      <c r="E218" s="206" t="s">
        <v>2040</v>
      </c>
      <c r="F218" s="207" t="s">
        <v>2041</v>
      </c>
      <c r="G218" s="208" t="s">
        <v>618</v>
      </c>
      <c r="H218" s="209">
        <v>23</v>
      </c>
      <c r="I218" s="210"/>
      <c r="J218" s="211">
        <f>ROUND(I218*H218,2)</f>
        <v>0</v>
      </c>
      <c r="K218" s="212"/>
      <c r="L218" s="40"/>
      <c r="M218" s="213" t="s">
        <v>1</v>
      </c>
      <c r="N218" s="214" t="s">
        <v>42</v>
      </c>
      <c r="O218" s="72"/>
      <c r="P218" s="215">
        <f>O218*H218</f>
        <v>0</v>
      </c>
      <c r="Q218" s="215">
        <v>6.2E-4</v>
      </c>
      <c r="R218" s="215">
        <f>Q218*H218</f>
        <v>1.426E-2</v>
      </c>
      <c r="S218" s="215">
        <v>0</v>
      </c>
      <c r="T218" s="216">
        <f>S218*H218</f>
        <v>0</v>
      </c>
      <c r="U218" s="288"/>
      <c r="V218" s="288"/>
      <c r="W218" s="288"/>
      <c r="X218" s="288"/>
      <c r="Y218" s="288"/>
      <c r="Z218" s="288"/>
      <c r="AA218" s="288"/>
      <c r="AB218" s="288"/>
      <c r="AC218" s="288"/>
      <c r="AD218" s="288"/>
      <c r="AE218" s="288"/>
      <c r="AR218" s="217" t="s">
        <v>308</v>
      </c>
      <c r="AT218" s="217" t="s">
        <v>203</v>
      </c>
      <c r="AU218" s="217" t="s">
        <v>88</v>
      </c>
      <c r="AY218" s="18" t="s">
        <v>201</v>
      </c>
      <c r="BE218" s="218">
        <f>IF(N218="základná",J218,0)</f>
        <v>0</v>
      </c>
      <c r="BF218" s="218">
        <f>IF(N218="znížená",J218,0)</f>
        <v>0</v>
      </c>
      <c r="BG218" s="218">
        <f>IF(N218="zákl. prenesená",J218,0)</f>
        <v>0</v>
      </c>
      <c r="BH218" s="218">
        <f>IF(N218="zníž. prenesená",J218,0)</f>
        <v>0</v>
      </c>
      <c r="BI218" s="218">
        <f>IF(N218="nulová",J218,0)</f>
        <v>0</v>
      </c>
      <c r="BJ218" s="18" t="s">
        <v>88</v>
      </c>
      <c r="BK218" s="218">
        <f>ROUND(I218*H218,2)</f>
        <v>0</v>
      </c>
      <c r="BL218" s="18" t="s">
        <v>308</v>
      </c>
      <c r="BM218" s="217" t="s">
        <v>2042</v>
      </c>
    </row>
    <row r="219" spans="1:65" s="13" customFormat="1">
      <c r="B219" s="219"/>
      <c r="C219" s="220"/>
      <c r="D219" s="221" t="s">
        <v>209</v>
      </c>
      <c r="E219" s="222" t="s">
        <v>1</v>
      </c>
      <c r="F219" s="223" t="s">
        <v>2043</v>
      </c>
      <c r="G219" s="220"/>
      <c r="H219" s="224">
        <v>9.1</v>
      </c>
      <c r="I219" s="225"/>
      <c r="J219" s="220"/>
      <c r="K219" s="220"/>
      <c r="L219" s="226"/>
      <c r="M219" s="227"/>
      <c r="N219" s="228"/>
      <c r="O219" s="228"/>
      <c r="P219" s="228"/>
      <c r="Q219" s="228"/>
      <c r="R219" s="228"/>
      <c r="S219" s="228"/>
      <c r="T219" s="229"/>
      <c r="AT219" s="230" t="s">
        <v>209</v>
      </c>
      <c r="AU219" s="230" t="s">
        <v>88</v>
      </c>
      <c r="AV219" s="13" t="s">
        <v>88</v>
      </c>
      <c r="AW219" s="13" t="s">
        <v>31</v>
      </c>
      <c r="AX219" s="13" t="s">
        <v>76</v>
      </c>
      <c r="AY219" s="230" t="s">
        <v>201</v>
      </c>
    </row>
    <row r="220" spans="1:65" s="13" customFormat="1">
      <c r="B220" s="219"/>
      <c r="C220" s="220"/>
      <c r="D220" s="221" t="s">
        <v>209</v>
      </c>
      <c r="E220" s="222" t="s">
        <v>1</v>
      </c>
      <c r="F220" s="223" t="s">
        <v>2044</v>
      </c>
      <c r="G220" s="220"/>
      <c r="H220" s="224">
        <v>4</v>
      </c>
      <c r="I220" s="225"/>
      <c r="J220" s="220"/>
      <c r="K220" s="220"/>
      <c r="L220" s="226"/>
      <c r="M220" s="227"/>
      <c r="N220" s="228"/>
      <c r="O220" s="228"/>
      <c r="P220" s="228"/>
      <c r="Q220" s="228"/>
      <c r="R220" s="228"/>
      <c r="S220" s="228"/>
      <c r="T220" s="229"/>
      <c r="AT220" s="230" t="s">
        <v>209</v>
      </c>
      <c r="AU220" s="230" t="s">
        <v>88</v>
      </c>
      <c r="AV220" s="13" t="s">
        <v>88</v>
      </c>
      <c r="AW220" s="13" t="s">
        <v>31</v>
      </c>
      <c r="AX220" s="13" t="s">
        <v>76</v>
      </c>
      <c r="AY220" s="230" t="s">
        <v>201</v>
      </c>
    </row>
    <row r="221" spans="1:65" s="13" customFormat="1">
      <c r="B221" s="219"/>
      <c r="C221" s="220"/>
      <c r="D221" s="221" t="s">
        <v>209</v>
      </c>
      <c r="E221" s="222" t="s">
        <v>1</v>
      </c>
      <c r="F221" s="223" t="s">
        <v>2045</v>
      </c>
      <c r="G221" s="220"/>
      <c r="H221" s="224">
        <v>7.5</v>
      </c>
      <c r="I221" s="225"/>
      <c r="J221" s="220"/>
      <c r="K221" s="220"/>
      <c r="L221" s="226"/>
      <c r="M221" s="227"/>
      <c r="N221" s="228"/>
      <c r="O221" s="228"/>
      <c r="P221" s="228"/>
      <c r="Q221" s="228"/>
      <c r="R221" s="228"/>
      <c r="S221" s="228"/>
      <c r="T221" s="229"/>
      <c r="AT221" s="230" t="s">
        <v>209</v>
      </c>
      <c r="AU221" s="230" t="s">
        <v>88</v>
      </c>
      <c r="AV221" s="13" t="s">
        <v>88</v>
      </c>
      <c r="AW221" s="13" t="s">
        <v>31</v>
      </c>
      <c r="AX221" s="13" t="s">
        <v>76</v>
      </c>
      <c r="AY221" s="230" t="s">
        <v>201</v>
      </c>
    </row>
    <row r="222" spans="1:65" s="13" customFormat="1">
      <c r="B222" s="219"/>
      <c r="C222" s="220"/>
      <c r="D222" s="221" t="s">
        <v>209</v>
      </c>
      <c r="E222" s="222" t="s">
        <v>1</v>
      </c>
      <c r="F222" s="223" t="s">
        <v>2046</v>
      </c>
      <c r="G222" s="220"/>
      <c r="H222" s="224">
        <v>1.2</v>
      </c>
      <c r="I222" s="225"/>
      <c r="J222" s="220"/>
      <c r="K222" s="220"/>
      <c r="L222" s="226"/>
      <c r="M222" s="227"/>
      <c r="N222" s="228"/>
      <c r="O222" s="228"/>
      <c r="P222" s="228"/>
      <c r="Q222" s="228"/>
      <c r="R222" s="228"/>
      <c r="S222" s="228"/>
      <c r="T222" s="229"/>
      <c r="AT222" s="230" t="s">
        <v>209</v>
      </c>
      <c r="AU222" s="230" t="s">
        <v>88</v>
      </c>
      <c r="AV222" s="13" t="s">
        <v>88</v>
      </c>
      <c r="AW222" s="13" t="s">
        <v>31</v>
      </c>
      <c r="AX222" s="13" t="s">
        <v>76</v>
      </c>
      <c r="AY222" s="230" t="s">
        <v>201</v>
      </c>
    </row>
    <row r="223" spans="1:65" s="15" customFormat="1">
      <c r="B223" s="242"/>
      <c r="C223" s="243"/>
      <c r="D223" s="221" t="s">
        <v>209</v>
      </c>
      <c r="E223" s="244" t="s">
        <v>1</v>
      </c>
      <c r="F223" s="245" t="s">
        <v>240</v>
      </c>
      <c r="G223" s="243"/>
      <c r="H223" s="246">
        <v>21.8</v>
      </c>
      <c r="I223" s="247"/>
      <c r="J223" s="243"/>
      <c r="K223" s="243"/>
      <c r="L223" s="248"/>
      <c r="M223" s="249"/>
      <c r="N223" s="250"/>
      <c r="O223" s="250"/>
      <c r="P223" s="250"/>
      <c r="Q223" s="250"/>
      <c r="R223" s="250"/>
      <c r="S223" s="250"/>
      <c r="T223" s="251"/>
      <c r="AT223" s="252" t="s">
        <v>209</v>
      </c>
      <c r="AU223" s="252" t="s">
        <v>88</v>
      </c>
      <c r="AV223" s="15" t="s">
        <v>219</v>
      </c>
      <c r="AW223" s="15" t="s">
        <v>31</v>
      </c>
      <c r="AX223" s="15" t="s">
        <v>76</v>
      </c>
      <c r="AY223" s="252" t="s">
        <v>201</v>
      </c>
    </row>
    <row r="224" spans="1:65" s="13" customFormat="1">
      <c r="B224" s="219"/>
      <c r="C224" s="220"/>
      <c r="D224" s="221" t="s">
        <v>209</v>
      </c>
      <c r="E224" s="222" t="s">
        <v>1</v>
      </c>
      <c r="F224" s="223" t="s">
        <v>2047</v>
      </c>
      <c r="G224" s="220"/>
      <c r="H224" s="224">
        <v>1.2</v>
      </c>
      <c r="I224" s="225"/>
      <c r="J224" s="220"/>
      <c r="K224" s="220"/>
      <c r="L224" s="226"/>
      <c r="M224" s="227"/>
      <c r="N224" s="228"/>
      <c r="O224" s="228"/>
      <c r="P224" s="228"/>
      <c r="Q224" s="228"/>
      <c r="R224" s="228"/>
      <c r="S224" s="228"/>
      <c r="T224" s="229"/>
      <c r="AT224" s="230" t="s">
        <v>209</v>
      </c>
      <c r="AU224" s="230" t="s">
        <v>88</v>
      </c>
      <c r="AV224" s="13" t="s">
        <v>88</v>
      </c>
      <c r="AW224" s="13" t="s">
        <v>31</v>
      </c>
      <c r="AX224" s="13" t="s">
        <v>76</v>
      </c>
      <c r="AY224" s="230" t="s">
        <v>201</v>
      </c>
    </row>
    <row r="225" spans="1:65" s="14" customFormat="1">
      <c r="B225" s="231"/>
      <c r="C225" s="232"/>
      <c r="D225" s="221" t="s">
        <v>209</v>
      </c>
      <c r="E225" s="233" t="s">
        <v>1</v>
      </c>
      <c r="F225" s="234" t="s">
        <v>232</v>
      </c>
      <c r="G225" s="232"/>
      <c r="H225" s="235">
        <v>23</v>
      </c>
      <c r="I225" s="236"/>
      <c r="J225" s="232"/>
      <c r="K225" s="232"/>
      <c r="L225" s="237"/>
      <c r="M225" s="238"/>
      <c r="N225" s="239"/>
      <c r="O225" s="239"/>
      <c r="P225" s="239"/>
      <c r="Q225" s="239"/>
      <c r="R225" s="239"/>
      <c r="S225" s="239"/>
      <c r="T225" s="240"/>
      <c r="AT225" s="241" t="s">
        <v>209</v>
      </c>
      <c r="AU225" s="241" t="s">
        <v>88</v>
      </c>
      <c r="AV225" s="14" t="s">
        <v>207</v>
      </c>
      <c r="AW225" s="14" t="s">
        <v>31</v>
      </c>
      <c r="AX225" s="14" t="s">
        <v>83</v>
      </c>
      <c r="AY225" s="241" t="s">
        <v>201</v>
      </c>
    </row>
    <row r="226" spans="1:65" s="2" customFormat="1" ht="21.75" customHeight="1">
      <c r="A226" s="288"/>
      <c r="B226" s="36"/>
      <c r="C226" s="205" t="s">
        <v>410</v>
      </c>
      <c r="D226" s="205" t="s">
        <v>203</v>
      </c>
      <c r="E226" s="206" t="s">
        <v>2048</v>
      </c>
      <c r="F226" s="207" t="s">
        <v>2049</v>
      </c>
      <c r="G226" s="208" t="s">
        <v>618</v>
      </c>
      <c r="H226" s="209">
        <v>16</v>
      </c>
      <c r="I226" s="210"/>
      <c r="J226" s="211">
        <f>ROUND(I226*H226,2)</f>
        <v>0</v>
      </c>
      <c r="K226" s="212"/>
      <c r="L226" s="40"/>
      <c r="M226" s="213" t="s">
        <v>1</v>
      </c>
      <c r="N226" s="214" t="s">
        <v>42</v>
      </c>
      <c r="O226" s="72"/>
      <c r="P226" s="215">
        <f>O226*H226</f>
        <v>0</v>
      </c>
      <c r="Q226" s="215">
        <v>5.8E-4</v>
      </c>
      <c r="R226" s="215">
        <f>Q226*H226</f>
        <v>9.2800000000000001E-3</v>
      </c>
      <c r="S226" s="215">
        <v>0</v>
      </c>
      <c r="T226" s="216">
        <f>S226*H226</f>
        <v>0</v>
      </c>
      <c r="U226" s="288"/>
      <c r="V226" s="288"/>
      <c r="W226" s="288"/>
      <c r="X226" s="288"/>
      <c r="Y226" s="288"/>
      <c r="Z226" s="288"/>
      <c r="AA226" s="288"/>
      <c r="AB226" s="288"/>
      <c r="AC226" s="288"/>
      <c r="AD226" s="288"/>
      <c r="AE226" s="288"/>
      <c r="AR226" s="217" t="s">
        <v>308</v>
      </c>
      <c r="AT226" s="217" t="s">
        <v>203</v>
      </c>
      <c r="AU226" s="217" t="s">
        <v>88</v>
      </c>
      <c r="AY226" s="18" t="s">
        <v>201</v>
      </c>
      <c r="BE226" s="218">
        <f>IF(N226="základná",J226,0)</f>
        <v>0</v>
      </c>
      <c r="BF226" s="218">
        <f>IF(N226="znížená",J226,0)</f>
        <v>0</v>
      </c>
      <c r="BG226" s="218">
        <f>IF(N226="zákl. prenesená",J226,0)</f>
        <v>0</v>
      </c>
      <c r="BH226" s="218">
        <f>IF(N226="zníž. prenesená",J226,0)</f>
        <v>0</v>
      </c>
      <c r="BI226" s="218">
        <f>IF(N226="nulová",J226,0)</f>
        <v>0</v>
      </c>
      <c r="BJ226" s="18" t="s">
        <v>88</v>
      </c>
      <c r="BK226" s="218">
        <f>ROUND(I226*H226,2)</f>
        <v>0</v>
      </c>
      <c r="BL226" s="18" t="s">
        <v>308</v>
      </c>
      <c r="BM226" s="217" t="s">
        <v>2050</v>
      </c>
    </row>
    <row r="227" spans="1:65" s="13" customFormat="1">
      <c r="B227" s="219"/>
      <c r="C227" s="220"/>
      <c r="D227" s="221" t="s">
        <v>209</v>
      </c>
      <c r="E227" s="222" t="s">
        <v>1</v>
      </c>
      <c r="F227" s="223" t="s">
        <v>2051</v>
      </c>
      <c r="G227" s="220"/>
      <c r="H227" s="224">
        <v>11.4</v>
      </c>
      <c r="I227" s="225"/>
      <c r="J227" s="220"/>
      <c r="K227" s="220"/>
      <c r="L227" s="226"/>
      <c r="M227" s="227"/>
      <c r="N227" s="228"/>
      <c r="O227" s="228"/>
      <c r="P227" s="228"/>
      <c r="Q227" s="228"/>
      <c r="R227" s="228"/>
      <c r="S227" s="228"/>
      <c r="T227" s="229"/>
      <c r="AT227" s="230" t="s">
        <v>209</v>
      </c>
      <c r="AU227" s="230" t="s">
        <v>88</v>
      </c>
      <c r="AV227" s="13" t="s">
        <v>88</v>
      </c>
      <c r="AW227" s="13" t="s">
        <v>31</v>
      </c>
      <c r="AX227" s="13" t="s">
        <v>76</v>
      </c>
      <c r="AY227" s="230" t="s">
        <v>201</v>
      </c>
    </row>
    <row r="228" spans="1:65" s="13" customFormat="1">
      <c r="B228" s="219"/>
      <c r="C228" s="220"/>
      <c r="D228" s="221" t="s">
        <v>209</v>
      </c>
      <c r="E228" s="222" t="s">
        <v>1</v>
      </c>
      <c r="F228" s="223" t="s">
        <v>2052</v>
      </c>
      <c r="G228" s="220"/>
      <c r="H228" s="224">
        <v>4</v>
      </c>
      <c r="I228" s="225"/>
      <c r="J228" s="220"/>
      <c r="K228" s="220"/>
      <c r="L228" s="226"/>
      <c r="M228" s="227"/>
      <c r="N228" s="228"/>
      <c r="O228" s="228"/>
      <c r="P228" s="228"/>
      <c r="Q228" s="228"/>
      <c r="R228" s="228"/>
      <c r="S228" s="228"/>
      <c r="T228" s="229"/>
      <c r="AT228" s="230" t="s">
        <v>209</v>
      </c>
      <c r="AU228" s="230" t="s">
        <v>88</v>
      </c>
      <c r="AV228" s="13" t="s">
        <v>88</v>
      </c>
      <c r="AW228" s="13" t="s">
        <v>31</v>
      </c>
      <c r="AX228" s="13" t="s">
        <v>76</v>
      </c>
      <c r="AY228" s="230" t="s">
        <v>201</v>
      </c>
    </row>
    <row r="229" spans="1:65" s="15" customFormat="1">
      <c r="B229" s="242"/>
      <c r="C229" s="243"/>
      <c r="D229" s="221" t="s">
        <v>209</v>
      </c>
      <c r="E229" s="244" t="s">
        <v>1</v>
      </c>
      <c r="F229" s="245" t="s">
        <v>240</v>
      </c>
      <c r="G229" s="243"/>
      <c r="H229" s="246">
        <v>15.4</v>
      </c>
      <c r="I229" s="247"/>
      <c r="J229" s="243"/>
      <c r="K229" s="243"/>
      <c r="L229" s="248"/>
      <c r="M229" s="249"/>
      <c r="N229" s="250"/>
      <c r="O229" s="250"/>
      <c r="P229" s="250"/>
      <c r="Q229" s="250"/>
      <c r="R229" s="250"/>
      <c r="S229" s="250"/>
      <c r="T229" s="251"/>
      <c r="AT229" s="252" t="s">
        <v>209</v>
      </c>
      <c r="AU229" s="252" t="s">
        <v>88</v>
      </c>
      <c r="AV229" s="15" t="s">
        <v>219</v>
      </c>
      <c r="AW229" s="15" t="s">
        <v>31</v>
      </c>
      <c r="AX229" s="15" t="s">
        <v>76</v>
      </c>
      <c r="AY229" s="252" t="s">
        <v>201</v>
      </c>
    </row>
    <row r="230" spans="1:65" s="13" customFormat="1">
      <c r="B230" s="219"/>
      <c r="C230" s="220"/>
      <c r="D230" s="221" t="s">
        <v>209</v>
      </c>
      <c r="E230" s="222" t="s">
        <v>1</v>
      </c>
      <c r="F230" s="223" t="s">
        <v>1974</v>
      </c>
      <c r="G230" s="220"/>
      <c r="H230" s="224">
        <v>0.6</v>
      </c>
      <c r="I230" s="225"/>
      <c r="J230" s="220"/>
      <c r="K230" s="220"/>
      <c r="L230" s="226"/>
      <c r="M230" s="227"/>
      <c r="N230" s="228"/>
      <c r="O230" s="228"/>
      <c r="P230" s="228"/>
      <c r="Q230" s="228"/>
      <c r="R230" s="228"/>
      <c r="S230" s="228"/>
      <c r="T230" s="229"/>
      <c r="AT230" s="230" t="s">
        <v>209</v>
      </c>
      <c r="AU230" s="230" t="s">
        <v>88</v>
      </c>
      <c r="AV230" s="13" t="s">
        <v>88</v>
      </c>
      <c r="AW230" s="13" t="s">
        <v>31</v>
      </c>
      <c r="AX230" s="13" t="s">
        <v>76</v>
      </c>
      <c r="AY230" s="230" t="s">
        <v>201</v>
      </c>
    </row>
    <row r="231" spans="1:65" s="14" customFormat="1">
      <c r="B231" s="231"/>
      <c r="C231" s="232"/>
      <c r="D231" s="221" t="s">
        <v>209</v>
      </c>
      <c r="E231" s="233" t="s">
        <v>1</v>
      </c>
      <c r="F231" s="234" t="s">
        <v>232</v>
      </c>
      <c r="G231" s="232"/>
      <c r="H231" s="235">
        <v>16</v>
      </c>
      <c r="I231" s="236"/>
      <c r="J231" s="232"/>
      <c r="K231" s="232"/>
      <c r="L231" s="237"/>
      <c r="M231" s="238"/>
      <c r="N231" s="239"/>
      <c r="O231" s="239"/>
      <c r="P231" s="239"/>
      <c r="Q231" s="239"/>
      <c r="R231" s="239"/>
      <c r="S231" s="239"/>
      <c r="T231" s="240"/>
      <c r="AT231" s="241" t="s">
        <v>209</v>
      </c>
      <c r="AU231" s="241" t="s">
        <v>88</v>
      </c>
      <c r="AV231" s="14" t="s">
        <v>207</v>
      </c>
      <c r="AW231" s="14" t="s">
        <v>31</v>
      </c>
      <c r="AX231" s="14" t="s">
        <v>83</v>
      </c>
      <c r="AY231" s="241" t="s">
        <v>201</v>
      </c>
    </row>
    <row r="232" spans="1:65" s="2" customFormat="1" ht="16.5" customHeight="1">
      <c r="A232" s="288"/>
      <c r="B232" s="36"/>
      <c r="C232" s="205" t="s">
        <v>414</v>
      </c>
      <c r="D232" s="205" t="s">
        <v>203</v>
      </c>
      <c r="E232" s="206" t="s">
        <v>2053</v>
      </c>
      <c r="F232" s="207" t="s">
        <v>2054</v>
      </c>
      <c r="G232" s="208" t="s">
        <v>366</v>
      </c>
      <c r="H232" s="209">
        <v>45</v>
      </c>
      <c r="I232" s="210"/>
      <c r="J232" s="211">
        <f t="shared" ref="J232:J237" si="20">ROUND(I232*H232,2)</f>
        <v>0</v>
      </c>
      <c r="K232" s="212"/>
      <c r="L232" s="40"/>
      <c r="M232" s="213" t="s">
        <v>1</v>
      </c>
      <c r="N232" s="214" t="s">
        <v>42</v>
      </c>
      <c r="O232" s="72"/>
      <c r="P232" s="215">
        <f t="shared" ref="P232:P237" si="21">O232*H232</f>
        <v>0</v>
      </c>
      <c r="Q232" s="215">
        <v>0</v>
      </c>
      <c r="R232" s="215">
        <f t="shared" ref="R232:R237" si="22">Q232*H232</f>
        <v>0</v>
      </c>
      <c r="S232" s="215">
        <v>0</v>
      </c>
      <c r="T232" s="216">
        <f t="shared" ref="T232:T237" si="23">S232*H232</f>
        <v>0</v>
      </c>
      <c r="U232" s="288"/>
      <c r="V232" s="288"/>
      <c r="W232" s="288"/>
      <c r="X232" s="288"/>
      <c r="Y232" s="288"/>
      <c r="Z232" s="288"/>
      <c r="AA232" s="288"/>
      <c r="AB232" s="288"/>
      <c r="AC232" s="288"/>
      <c r="AD232" s="288"/>
      <c r="AE232" s="288"/>
      <c r="AR232" s="217" t="s">
        <v>308</v>
      </c>
      <c r="AT232" s="217" t="s">
        <v>203</v>
      </c>
      <c r="AU232" s="217" t="s">
        <v>88</v>
      </c>
      <c r="AY232" s="18" t="s">
        <v>201</v>
      </c>
      <c r="BE232" s="218">
        <f t="shared" ref="BE232:BE237" si="24">IF(N232="základná",J232,0)</f>
        <v>0</v>
      </c>
      <c r="BF232" s="218">
        <f t="shared" ref="BF232:BF237" si="25">IF(N232="znížená",J232,0)</f>
        <v>0</v>
      </c>
      <c r="BG232" s="218">
        <f t="shared" ref="BG232:BG237" si="26">IF(N232="zákl. prenesená",J232,0)</f>
        <v>0</v>
      </c>
      <c r="BH232" s="218">
        <f t="shared" ref="BH232:BH237" si="27">IF(N232="zníž. prenesená",J232,0)</f>
        <v>0</v>
      </c>
      <c r="BI232" s="218">
        <f t="shared" ref="BI232:BI237" si="28">IF(N232="nulová",J232,0)</f>
        <v>0</v>
      </c>
      <c r="BJ232" s="18" t="s">
        <v>88</v>
      </c>
      <c r="BK232" s="218">
        <f t="shared" ref="BK232:BK237" si="29">ROUND(I232*H232,2)</f>
        <v>0</v>
      </c>
      <c r="BL232" s="18" t="s">
        <v>308</v>
      </c>
      <c r="BM232" s="217" t="s">
        <v>2055</v>
      </c>
    </row>
    <row r="233" spans="1:65" s="2" customFormat="1" ht="27.75" customHeight="1">
      <c r="A233" s="288"/>
      <c r="B233" s="36"/>
      <c r="C233" s="205" t="s">
        <v>418</v>
      </c>
      <c r="D233" s="205" t="s">
        <v>203</v>
      </c>
      <c r="E233" s="206" t="s">
        <v>2056</v>
      </c>
      <c r="F233" s="207" t="s">
        <v>2057</v>
      </c>
      <c r="G233" s="208" t="s">
        <v>366</v>
      </c>
      <c r="H233" s="209">
        <v>37</v>
      </c>
      <c r="I233" s="210"/>
      <c r="J233" s="211">
        <f t="shared" si="20"/>
        <v>0</v>
      </c>
      <c r="K233" s="212"/>
      <c r="L233" s="40"/>
      <c r="M233" s="213" t="s">
        <v>1</v>
      </c>
      <c r="N233" s="214" t="s">
        <v>42</v>
      </c>
      <c r="O233" s="72"/>
      <c r="P233" s="215">
        <f t="shared" si="21"/>
        <v>0</v>
      </c>
      <c r="Q233" s="215">
        <v>6.7000000000000002E-4</v>
      </c>
      <c r="R233" s="215">
        <f t="shared" si="22"/>
        <v>2.479E-2</v>
      </c>
      <c r="S233" s="215">
        <v>0</v>
      </c>
      <c r="T233" s="216">
        <f t="shared" si="23"/>
        <v>0</v>
      </c>
      <c r="U233" s="288"/>
      <c r="V233" s="288"/>
      <c r="W233" s="288"/>
      <c r="X233" s="288"/>
      <c r="Y233" s="288"/>
      <c r="Z233" s="288"/>
      <c r="AA233" s="288"/>
      <c r="AB233" s="288"/>
      <c r="AC233" s="288"/>
      <c r="AD233" s="288"/>
      <c r="AE233" s="288"/>
      <c r="AR233" s="217" t="s">
        <v>308</v>
      </c>
      <c r="AT233" s="217" t="s">
        <v>203</v>
      </c>
      <c r="AU233" s="217" t="s">
        <v>88</v>
      </c>
      <c r="AY233" s="18" t="s">
        <v>201</v>
      </c>
      <c r="BE233" s="218">
        <f t="shared" si="24"/>
        <v>0</v>
      </c>
      <c r="BF233" s="218">
        <f t="shared" si="25"/>
        <v>0</v>
      </c>
      <c r="BG233" s="218">
        <f t="shared" si="26"/>
        <v>0</v>
      </c>
      <c r="BH233" s="218">
        <f t="shared" si="27"/>
        <v>0</v>
      </c>
      <c r="BI233" s="218">
        <f t="shared" si="28"/>
        <v>0</v>
      </c>
      <c r="BJ233" s="18" t="s">
        <v>88</v>
      </c>
      <c r="BK233" s="218">
        <f t="shared" si="29"/>
        <v>0</v>
      </c>
      <c r="BL233" s="18" t="s">
        <v>308</v>
      </c>
      <c r="BM233" s="217" t="s">
        <v>2058</v>
      </c>
    </row>
    <row r="234" spans="1:65" s="2" customFormat="1" ht="27.75" customHeight="1">
      <c r="A234" s="288"/>
      <c r="B234" s="36"/>
      <c r="C234" s="205" t="s">
        <v>426</v>
      </c>
      <c r="D234" s="205" t="s">
        <v>203</v>
      </c>
      <c r="E234" s="206" t="s">
        <v>2059</v>
      </c>
      <c r="F234" s="207" t="s">
        <v>2060</v>
      </c>
      <c r="G234" s="208" t="s">
        <v>1526</v>
      </c>
      <c r="H234" s="209">
        <v>4</v>
      </c>
      <c r="I234" s="210"/>
      <c r="J234" s="211">
        <f t="shared" si="20"/>
        <v>0</v>
      </c>
      <c r="K234" s="212"/>
      <c r="L234" s="40"/>
      <c r="M234" s="213" t="s">
        <v>1</v>
      </c>
      <c r="N234" s="214" t="s">
        <v>42</v>
      </c>
      <c r="O234" s="72"/>
      <c r="P234" s="215">
        <f t="shared" si="21"/>
        <v>0</v>
      </c>
      <c r="Q234" s="215">
        <v>2.5999999999999998E-4</v>
      </c>
      <c r="R234" s="215">
        <f t="shared" si="22"/>
        <v>1.0399999999999999E-3</v>
      </c>
      <c r="S234" s="215">
        <v>0</v>
      </c>
      <c r="T234" s="216">
        <f t="shared" si="23"/>
        <v>0</v>
      </c>
      <c r="U234" s="288"/>
      <c r="V234" s="288"/>
      <c r="W234" s="288"/>
      <c r="X234" s="288"/>
      <c r="Y234" s="288"/>
      <c r="Z234" s="288"/>
      <c r="AA234" s="288"/>
      <c r="AB234" s="288"/>
      <c r="AC234" s="288"/>
      <c r="AD234" s="288"/>
      <c r="AE234" s="288"/>
      <c r="AR234" s="217" t="s">
        <v>308</v>
      </c>
      <c r="AT234" s="217" t="s">
        <v>203</v>
      </c>
      <c r="AU234" s="217" t="s">
        <v>88</v>
      </c>
      <c r="AY234" s="18" t="s">
        <v>201</v>
      </c>
      <c r="BE234" s="218">
        <f t="shared" si="24"/>
        <v>0</v>
      </c>
      <c r="BF234" s="218">
        <f t="shared" si="25"/>
        <v>0</v>
      </c>
      <c r="BG234" s="218">
        <f t="shared" si="26"/>
        <v>0</v>
      </c>
      <c r="BH234" s="218">
        <f t="shared" si="27"/>
        <v>0</v>
      </c>
      <c r="BI234" s="218">
        <f t="shared" si="28"/>
        <v>0</v>
      </c>
      <c r="BJ234" s="18" t="s">
        <v>88</v>
      </c>
      <c r="BK234" s="218">
        <f t="shared" si="29"/>
        <v>0</v>
      </c>
      <c r="BL234" s="18" t="s">
        <v>308</v>
      </c>
      <c r="BM234" s="217" t="s">
        <v>2061</v>
      </c>
    </row>
    <row r="235" spans="1:65" s="2" customFormat="1" ht="28.5" customHeight="1">
      <c r="A235" s="288"/>
      <c r="B235" s="36"/>
      <c r="C235" s="205" t="s">
        <v>433</v>
      </c>
      <c r="D235" s="205" t="s">
        <v>203</v>
      </c>
      <c r="E235" s="206" t="s">
        <v>2062</v>
      </c>
      <c r="F235" s="207" t="s">
        <v>2063</v>
      </c>
      <c r="G235" s="208" t="s">
        <v>366</v>
      </c>
      <c r="H235" s="209">
        <v>2</v>
      </c>
      <c r="I235" s="210"/>
      <c r="J235" s="211">
        <f t="shared" si="20"/>
        <v>0</v>
      </c>
      <c r="K235" s="212"/>
      <c r="L235" s="40"/>
      <c r="M235" s="213" t="s">
        <v>1</v>
      </c>
      <c r="N235" s="214" t="s">
        <v>42</v>
      </c>
      <c r="O235" s="72"/>
      <c r="P235" s="215">
        <f t="shared" si="21"/>
        <v>0</v>
      </c>
      <c r="Q235" s="215">
        <v>4.0000000000000003E-5</v>
      </c>
      <c r="R235" s="215">
        <f t="shared" si="22"/>
        <v>8.0000000000000007E-5</v>
      </c>
      <c r="S235" s="215">
        <v>0</v>
      </c>
      <c r="T235" s="216">
        <f t="shared" si="23"/>
        <v>0</v>
      </c>
      <c r="U235" s="288"/>
      <c r="V235" s="288"/>
      <c r="W235" s="288"/>
      <c r="X235" s="288"/>
      <c r="Y235" s="288"/>
      <c r="Z235" s="288"/>
      <c r="AA235" s="288"/>
      <c r="AB235" s="288"/>
      <c r="AC235" s="288"/>
      <c r="AD235" s="288"/>
      <c r="AE235" s="288"/>
      <c r="AR235" s="217" t="s">
        <v>308</v>
      </c>
      <c r="AT235" s="217" t="s">
        <v>203</v>
      </c>
      <c r="AU235" s="217" t="s">
        <v>88</v>
      </c>
      <c r="AY235" s="18" t="s">
        <v>201</v>
      </c>
      <c r="BE235" s="218">
        <f t="shared" si="24"/>
        <v>0</v>
      </c>
      <c r="BF235" s="218">
        <f t="shared" si="25"/>
        <v>0</v>
      </c>
      <c r="BG235" s="218">
        <f t="shared" si="26"/>
        <v>0</v>
      </c>
      <c r="BH235" s="218">
        <f t="shared" si="27"/>
        <v>0</v>
      </c>
      <c r="BI235" s="218">
        <f t="shared" si="28"/>
        <v>0</v>
      </c>
      <c r="BJ235" s="18" t="s">
        <v>88</v>
      </c>
      <c r="BK235" s="218">
        <f t="shared" si="29"/>
        <v>0</v>
      </c>
      <c r="BL235" s="18" t="s">
        <v>308</v>
      </c>
      <c r="BM235" s="217" t="s">
        <v>2064</v>
      </c>
    </row>
    <row r="236" spans="1:65" s="2" customFormat="1" ht="16.5" customHeight="1">
      <c r="A236" s="288"/>
      <c r="B236" s="36"/>
      <c r="C236" s="253" t="s">
        <v>437</v>
      </c>
      <c r="D236" s="253" t="s">
        <v>585</v>
      </c>
      <c r="E236" s="254" t="s">
        <v>2065</v>
      </c>
      <c r="F236" s="255" t="s">
        <v>2066</v>
      </c>
      <c r="G236" s="256" t="s">
        <v>366</v>
      </c>
      <c r="H236" s="257">
        <v>2</v>
      </c>
      <c r="I236" s="258"/>
      <c r="J236" s="259">
        <f t="shared" si="20"/>
        <v>0</v>
      </c>
      <c r="K236" s="260"/>
      <c r="L236" s="261"/>
      <c r="M236" s="262" t="s">
        <v>1</v>
      </c>
      <c r="N236" s="263" t="s">
        <v>42</v>
      </c>
      <c r="O236" s="72"/>
      <c r="P236" s="215">
        <f t="shared" si="21"/>
        <v>0</v>
      </c>
      <c r="Q236" s="215">
        <v>4.1999999999999998E-5</v>
      </c>
      <c r="R236" s="215">
        <f t="shared" si="22"/>
        <v>8.3999999999999995E-5</v>
      </c>
      <c r="S236" s="215">
        <v>0</v>
      </c>
      <c r="T236" s="216">
        <f t="shared" si="23"/>
        <v>0</v>
      </c>
      <c r="U236" s="288"/>
      <c r="V236" s="288"/>
      <c r="W236" s="288"/>
      <c r="X236" s="288"/>
      <c r="Y236" s="288"/>
      <c r="Z236" s="288"/>
      <c r="AA236" s="288"/>
      <c r="AB236" s="288"/>
      <c r="AC236" s="288"/>
      <c r="AD236" s="288"/>
      <c r="AE236" s="288"/>
      <c r="AR236" s="217" t="s">
        <v>426</v>
      </c>
      <c r="AT236" s="217" t="s">
        <v>585</v>
      </c>
      <c r="AU236" s="217" t="s">
        <v>88</v>
      </c>
      <c r="AY236" s="18" t="s">
        <v>201</v>
      </c>
      <c r="BE236" s="218">
        <f t="shared" si="24"/>
        <v>0</v>
      </c>
      <c r="BF236" s="218">
        <f t="shared" si="25"/>
        <v>0</v>
      </c>
      <c r="BG236" s="218">
        <f t="shared" si="26"/>
        <v>0</v>
      </c>
      <c r="BH236" s="218">
        <f t="shared" si="27"/>
        <v>0</v>
      </c>
      <c r="BI236" s="218">
        <f t="shared" si="28"/>
        <v>0</v>
      </c>
      <c r="BJ236" s="18" t="s">
        <v>88</v>
      </c>
      <c r="BK236" s="218">
        <f t="shared" si="29"/>
        <v>0</v>
      </c>
      <c r="BL236" s="18" t="s">
        <v>308</v>
      </c>
      <c r="BM236" s="217" t="s">
        <v>2067</v>
      </c>
    </row>
    <row r="237" spans="1:65" s="2" customFormat="1" ht="21.75" customHeight="1">
      <c r="A237" s="288"/>
      <c r="B237" s="36"/>
      <c r="C237" s="205" t="s">
        <v>446</v>
      </c>
      <c r="D237" s="205" t="s">
        <v>203</v>
      </c>
      <c r="E237" s="206" t="s">
        <v>2068</v>
      </c>
      <c r="F237" s="207" t="s">
        <v>2069</v>
      </c>
      <c r="G237" s="208" t="s">
        <v>366</v>
      </c>
      <c r="H237" s="209">
        <v>2</v>
      </c>
      <c r="I237" s="210"/>
      <c r="J237" s="211">
        <f t="shared" si="20"/>
        <v>0</v>
      </c>
      <c r="K237" s="212"/>
      <c r="L237" s="40"/>
      <c r="M237" s="213" t="s">
        <v>1</v>
      </c>
      <c r="N237" s="214" t="s">
        <v>42</v>
      </c>
      <c r="O237" s="72"/>
      <c r="P237" s="215">
        <f t="shared" si="21"/>
        <v>0</v>
      </c>
      <c r="Q237" s="215">
        <v>5.0000000000000002E-5</v>
      </c>
      <c r="R237" s="215">
        <f t="shared" si="22"/>
        <v>1E-4</v>
      </c>
      <c r="S237" s="215">
        <v>0</v>
      </c>
      <c r="T237" s="216">
        <f t="shared" si="23"/>
        <v>0</v>
      </c>
      <c r="U237" s="288"/>
      <c r="V237" s="288"/>
      <c r="W237" s="288"/>
      <c r="X237" s="288"/>
      <c r="Y237" s="288"/>
      <c r="Z237" s="288"/>
      <c r="AA237" s="288"/>
      <c r="AB237" s="288"/>
      <c r="AC237" s="288"/>
      <c r="AD237" s="288"/>
      <c r="AE237" s="288"/>
      <c r="AR237" s="217" t="s">
        <v>308</v>
      </c>
      <c r="AT237" s="217" t="s">
        <v>203</v>
      </c>
      <c r="AU237" s="217" t="s">
        <v>88</v>
      </c>
      <c r="AY237" s="18" t="s">
        <v>201</v>
      </c>
      <c r="BE237" s="218">
        <f t="shared" si="24"/>
        <v>0</v>
      </c>
      <c r="BF237" s="218">
        <f t="shared" si="25"/>
        <v>0</v>
      </c>
      <c r="BG237" s="218">
        <f t="shared" si="26"/>
        <v>0</v>
      </c>
      <c r="BH237" s="218">
        <f t="shared" si="27"/>
        <v>0</v>
      </c>
      <c r="BI237" s="218">
        <f t="shared" si="28"/>
        <v>0</v>
      </c>
      <c r="BJ237" s="18" t="s">
        <v>88</v>
      </c>
      <c r="BK237" s="218">
        <f t="shared" si="29"/>
        <v>0</v>
      </c>
      <c r="BL237" s="18" t="s">
        <v>308</v>
      </c>
      <c r="BM237" s="217" t="s">
        <v>2070</v>
      </c>
    </row>
    <row r="238" spans="1:65" s="16" customFormat="1">
      <c r="B238" s="264"/>
      <c r="C238" s="265"/>
      <c r="D238" s="221" t="s">
        <v>209</v>
      </c>
      <c r="E238" s="266" t="s">
        <v>1</v>
      </c>
      <c r="F238" s="267" t="s">
        <v>2071</v>
      </c>
      <c r="G238" s="265"/>
      <c r="H238" s="266" t="s">
        <v>1</v>
      </c>
      <c r="I238" s="268"/>
      <c r="J238" s="265"/>
      <c r="K238" s="265"/>
      <c r="L238" s="269"/>
      <c r="M238" s="270"/>
      <c r="N238" s="271"/>
      <c r="O238" s="271"/>
      <c r="P238" s="271"/>
      <c r="Q238" s="271"/>
      <c r="R238" s="271"/>
      <c r="S238" s="271"/>
      <c r="T238" s="272"/>
      <c r="AT238" s="273" t="s">
        <v>209</v>
      </c>
      <c r="AU238" s="273" t="s">
        <v>88</v>
      </c>
      <c r="AV238" s="16" t="s">
        <v>83</v>
      </c>
      <c r="AW238" s="16" t="s">
        <v>31</v>
      </c>
      <c r="AX238" s="16" t="s">
        <v>76</v>
      </c>
      <c r="AY238" s="273" t="s">
        <v>201</v>
      </c>
    </row>
    <row r="239" spans="1:65" s="13" customFormat="1">
      <c r="B239" s="219"/>
      <c r="C239" s="220"/>
      <c r="D239" s="221" t="s">
        <v>209</v>
      </c>
      <c r="E239" s="222" t="s">
        <v>1</v>
      </c>
      <c r="F239" s="223" t="s">
        <v>88</v>
      </c>
      <c r="G239" s="220"/>
      <c r="H239" s="224">
        <v>2</v>
      </c>
      <c r="I239" s="225"/>
      <c r="J239" s="220"/>
      <c r="K239" s="220"/>
      <c r="L239" s="226"/>
      <c r="M239" s="227"/>
      <c r="N239" s="228"/>
      <c r="O239" s="228"/>
      <c r="P239" s="228"/>
      <c r="Q239" s="228"/>
      <c r="R239" s="228"/>
      <c r="S239" s="228"/>
      <c r="T239" s="229"/>
      <c r="AT239" s="230" t="s">
        <v>209</v>
      </c>
      <c r="AU239" s="230" t="s">
        <v>88</v>
      </c>
      <c r="AV239" s="13" t="s">
        <v>88</v>
      </c>
      <c r="AW239" s="13" t="s">
        <v>31</v>
      </c>
      <c r="AX239" s="13" t="s">
        <v>83</v>
      </c>
      <c r="AY239" s="230" t="s">
        <v>201</v>
      </c>
    </row>
    <row r="240" spans="1:65" s="2" customFormat="1" ht="16.5" customHeight="1">
      <c r="A240" s="288"/>
      <c r="B240" s="36"/>
      <c r="C240" s="253" t="s">
        <v>453</v>
      </c>
      <c r="D240" s="253" t="s">
        <v>585</v>
      </c>
      <c r="E240" s="254" t="s">
        <v>2072</v>
      </c>
      <c r="F240" s="255" t="s">
        <v>2073</v>
      </c>
      <c r="G240" s="256" t="s">
        <v>366</v>
      </c>
      <c r="H240" s="257">
        <v>2</v>
      </c>
      <c r="I240" s="258"/>
      <c r="J240" s="259">
        <f>ROUND(I240*H240,2)</f>
        <v>0</v>
      </c>
      <c r="K240" s="260"/>
      <c r="L240" s="261"/>
      <c r="M240" s="262" t="s">
        <v>1</v>
      </c>
      <c r="N240" s="263" t="s">
        <v>42</v>
      </c>
      <c r="O240" s="72"/>
      <c r="P240" s="215">
        <f>O240*H240</f>
        <v>0</v>
      </c>
      <c r="Q240" s="215">
        <v>8.0000000000000007E-5</v>
      </c>
      <c r="R240" s="215">
        <f>Q240*H240</f>
        <v>1.6000000000000001E-4</v>
      </c>
      <c r="S240" s="215">
        <v>0</v>
      </c>
      <c r="T240" s="216">
        <f>S240*H240</f>
        <v>0</v>
      </c>
      <c r="U240" s="288"/>
      <c r="V240" s="288"/>
      <c r="W240" s="288"/>
      <c r="X240" s="288"/>
      <c r="Y240" s="288"/>
      <c r="Z240" s="288"/>
      <c r="AA240" s="288"/>
      <c r="AB240" s="288"/>
      <c r="AC240" s="288"/>
      <c r="AD240" s="288"/>
      <c r="AE240" s="288"/>
      <c r="AR240" s="217" t="s">
        <v>426</v>
      </c>
      <c r="AT240" s="217" t="s">
        <v>585</v>
      </c>
      <c r="AU240" s="217" t="s">
        <v>88</v>
      </c>
      <c r="AY240" s="18" t="s">
        <v>201</v>
      </c>
      <c r="BE240" s="218">
        <f>IF(N240="základná",J240,0)</f>
        <v>0</v>
      </c>
      <c r="BF240" s="218">
        <f>IF(N240="znížená",J240,0)</f>
        <v>0</v>
      </c>
      <c r="BG240" s="218">
        <f>IF(N240="zákl. prenesená",J240,0)</f>
        <v>0</v>
      </c>
      <c r="BH240" s="218">
        <f>IF(N240="zníž. prenesená",J240,0)</f>
        <v>0</v>
      </c>
      <c r="BI240" s="218">
        <f>IF(N240="nulová",J240,0)</f>
        <v>0</v>
      </c>
      <c r="BJ240" s="18" t="s">
        <v>88</v>
      </c>
      <c r="BK240" s="218">
        <f>ROUND(I240*H240,2)</f>
        <v>0</v>
      </c>
      <c r="BL240" s="18" t="s">
        <v>308</v>
      </c>
      <c r="BM240" s="217" t="s">
        <v>2074</v>
      </c>
    </row>
    <row r="241" spans="1:65" s="2" customFormat="1" ht="21.75" customHeight="1">
      <c r="A241" s="288"/>
      <c r="B241" s="36"/>
      <c r="C241" s="205" t="s">
        <v>459</v>
      </c>
      <c r="D241" s="205" t="s">
        <v>203</v>
      </c>
      <c r="E241" s="206" t="s">
        <v>2075</v>
      </c>
      <c r="F241" s="207" t="s">
        <v>2076</v>
      </c>
      <c r="G241" s="208" t="s">
        <v>366</v>
      </c>
      <c r="H241" s="209">
        <v>2</v>
      </c>
      <c r="I241" s="210"/>
      <c r="J241" s="211">
        <f>ROUND(I241*H241,2)</f>
        <v>0</v>
      </c>
      <c r="K241" s="212"/>
      <c r="L241" s="40"/>
      <c r="M241" s="213" t="s">
        <v>1</v>
      </c>
      <c r="N241" s="214" t="s">
        <v>42</v>
      </c>
      <c r="O241" s="72"/>
      <c r="P241" s="215">
        <f>O241*H241</f>
        <v>0</v>
      </c>
      <c r="Q241" s="215">
        <v>6.0000000000000002E-5</v>
      </c>
      <c r="R241" s="215">
        <f>Q241*H241</f>
        <v>1.2E-4</v>
      </c>
      <c r="S241" s="215">
        <v>0</v>
      </c>
      <c r="T241" s="216">
        <f>S241*H241</f>
        <v>0</v>
      </c>
      <c r="U241" s="288"/>
      <c r="V241" s="288"/>
      <c r="W241" s="288"/>
      <c r="X241" s="288"/>
      <c r="Y241" s="288"/>
      <c r="Z241" s="288"/>
      <c r="AA241" s="288"/>
      <c r="AB241" s="288"/>
      <c r="AC241" s="288"/>
      <c r="AD241" s="288"/>
      <c r="AE241" s="288"/>
      <c r="AR241" s="217" t="s">
        <v>308</v>
      </c>
      <c r="AT241" s="217" t="s">
        <v>203</v>
      </c>
      <c r="AU241" s="217" t="s">
        <v>88</v>
      </c>
      <c r="AY241" s="18" t="s">
        <v>201</v>
      </c>
      <c r="BE241" s="218">
        <f>IF(N241="základná",J241,0)</f>
        <v>0</v>
      </c>
      <c r="BF241" s="218">
        <f>IF(N241="znížená",J241,0)</f>
        <v>0</v>
      </c>
      <c r="BG241" s="218">
        <f>IF(N241="zákl. prenesená",J241,0)</f>
        <v>0</v>
      </c>
      <c r="BH241" s="218">
        <f>IF(N241="zníž. prenesená",J241,0)</f>
        <v>0</v>
      </c>
      <c r="BI241" s="218">
        <f>IF(N241="nulová",J241,0)</f>
        <v>0</v>
      </c>
      <c r="BJ241" s="18" t="s">
        <v>88</v>
      </c>
      <c r="BK241" s="218">
        <f>ROUND(I241*H241,2)</f>
        <v>0</v>
      </c>
      <c r="BL241" s="18" t="s">
        <v>308</v>
      </c>
      <c r="BM241" s="217" t="s">
        <v>2077</v>
      </c>
    </row>
    <row r="242" spans="1:65" s="2" customFormat="1" ht="16.5" customHeight="1">
      <c r="A242" s="288"/>
      <c r="B242" s="36"/>
      <c r="C242" s="253" t="s">
        <v>463</v>
      </c>
      <c r="D242" s="253" t="s">
        <v>585</v>
      </c>
      <c r="E242" s="254" t="s">
        <v>2078</v>
      </c>
      <c r="F242" s="255" t="s">
        <v>2079</v>
      </c>
      <c r="G242" s="256" t="s">
        <v>366</v>
      </c>
      <c r="H242" s="257">
        <v>1</v>
      </c>
      <c r="I242" s="258"/>
      <c r="J242" s="259">
        <f>ROUND(I242*H242,2)</f>
        <v>0</v>
      </c>
      <c r="K242" s="260"/>
      <c r="L242" s="261"/>
      <c r="M242" s="262" t="s">
        <v>1</v>
      </c>
      <c r="N242" s="263" t="s">
        <v>42</v>
      </c>
      <c r="O242" s="72"/>
      <c r="P242" s="215">
        <f>O242*H242</f>
        <v>0</v>
      </c>
      <c r="Q242" s="215">
        <v>7.5000000000000002E-4</v>
      </c>
      <c r="R242" s="215">
        <f>Q242*H242</f>
        <v>7.5000000000000002E-4</v>
      </c>
      <c r="S242" s="215">
        <v>0</v>
      </c>
      <c r="T242" s="216">
        <f>S242*H242</f>
        <v>0</v>
      </c>
      <c r="U242" s="288"/>
      <c r="V242" s="288"/>
      <c r="W242" s="288"/>
      <c r="X242" s="288"/>
      <c r="Y242" s="288"/>
      <c r="Z242" s="288"/>
      <c r="AA242" s="288"/>
      <c r="AB242" s="288"/>
      <c r="AC242" s="288"/>
      <c r="AD242" s="288"/>
      <c r="AE242" s="288"/>
      <c r="AR242" s="217" t="s">
        <v>426</v>
      </c>
      <c r="AT242" s="217" t="s">
        <v>585</v>
      </c>
      <c r="AU242" s="217" t="s">
        <v>88</v>
      </c>
      <c r="AY242" s="18" t="s">
        <v>201</v>
      </c>
      <c r="BE242" s="218">
        <f>IF(N242="základná",J242,0)</f>
        <v>0</v>
      </c>
      <c r="BF242" s="218">
        <f>IF(N242="znížená",J242,0)</f>
        <v>0</v>
      </c>
      <c r="BG242" s="218">
        <f>IF(N242="zákl. prenesená",J242,0)</f>
        <v>0</v>
      </c>
      <c r="BH242" s="218">
        <f>IF(N242="zníž. prenesená",J242,0)</f>
        <v>0</v>
      </c>
      <c r="BI242" s="218">
        <f>IF(N242="nulová",J242,0)</f>
        <v>0</v>
      </c>
      <c r="BJ242" s="18" t="s">
        <v>88</v>
      </c>
      <c r="BK242" s="218">
        <f>ROUND(I242*H242,2)</f>
        <v>0</v>
      </c>
      <c r="BL242" s="18" t="s">
        <v>308</v>
      </c>
      <c r="BM242" s="217" t="s">
        <v>2080</v>
      </c>
    </row>
    <row r="243" spans="1:65" s="2" customFormat="1" ht="29.25" customHeight="1">
      <c r="A243" s="288"/>
      <c r="B243" s="36"/>
      <c r="C243" s="253" t="s">
        <v>476</v>
      </c>
      <c r="D243" s="253" t="s">
        <v>585</v>
      </c>
      <c r="E243" s="254" t="s">
        <v>2081</v>
      </c>
      <c r="F243" s="255" t="s">
        <v>2082</v>
      </c>
      <c r="G243" s="256" t="s">
        <v>366</v>
      </c>
      <c r="H243" s="257">
        <v>1</v>
      </c>
      <c r="I243" s="258"/>
      <c r="J243" s="259">
        <f>ROUND(I243*H243,2)</f>
        <v>0</v>
      </c>
      <c r="K243" s="260"/>
      <c r="L243" s="261"/>
      <c r="M243" s="262" t="s">
        <v>1</v>
      </c>
      <c r="N243" s="263" t="s">
        <v>42</v>
      </c>
      <c r="O243" s="72"/>
      <c r="P243" s="215">
        <f>O243*H243</f>
        <v>0</v>
      </c>
      <c r="Q243" s="215">
        <v>1.4300000000000001E-3</v>
      </c>
      <c r="R243" s="215">
        <f>Q243*H243</f>
        <v>1.4300000000000001E-3</v>
      </c>
      <c r="S243" s="215">
        <v>0</v>
      </c>
      <c r="T243" s="216">
        <f>S243*H243</f>
        <v>0</v>
      </c>
      <c r="U243" s="288"/>
      <c r="V243" s="288"/>
      <c r="W243" s="288"/>
      <c r="X243" s="288"/>
      <c r="Y243" s="288"/>
      <c r="Z243" s="288"/>
      <c r="AA243" s="288"/>
      <c r="AB243" s="288"/>
      <c r="AC243" s="288"/>
      <c r="AD243" s="288"/>
      <c r="AE243" s="288"/>
      <c r="AR243" s="217" t="s">
        <v>426</v>
      </c>
      <c r="AT243" s="217" t="s">
        <v>585</v>
      </c>
      <c r="AU243" s="217" t="s">
        <v>88</v>
      </c>
      <c r="AY243" s="18" t="s">
        <v>201</v>
      </c>
      <c r="BE243" s="218">
        <f>IF(N243="základná",J243,0)</f>
        <v>0</v>
      </c>
      <c r="BF243" s="218">
        <f>IF(N243="znížená",J243,0)</f>
        <v>0</v>
      </c>
      <c r="BG243" s="218">
        <f>IF(N243="zákl. prenesená",J243,0)</f>
        <v>0</v>
      </c>
      <c r="BH243" s="218">
        <f>IF(N243="zníž. prenesená",J243,0)</f>
        <v>0</v>
      </c>
      <c r="BI243" s="218">
        <f>IF(N243="nulová",J243,0)</f>
        <v>0</v>
      </c>
      <c r="BJ243" s="18" t="s">
        <v>88</v>
      </c>
      <c r="BK243" s="218">
        <f>ROUND(I243*H243,2)</f>
        <v>0</v>
      </c>
      <c r="BL243" s="18" t="s">
        <v>308</v>
      </c>
      <c r="BM243" s="217" t="s">
        <v>2083</v>
      </c>
    </row>
    <row r="244" spans="1:65" s="2" customFormat="1" ht="21.75" customHeight="1">
      <c r="A244" s="288"/>
      <c r="B244" s="36"/>
      <c r="C244" s="205" t="s">
        <v>484</v>
      </c>
      <c r="D244" s="205" t="s">
        <v>203</v>
      </c>
      <c r="E244" s="206" t="s">
        <v>2084</v>
      </c>
      <c r="F244" s="207" t="s">
        <v>2085</v>
      </c>
      <c r="G244" s="208" t="s">
        <v>366</v>
      </c>
      <c r="H244" s="209">
        <v>1</v>
      </c>
      <c r="I244" s="210"/>
      <c r="J244" s="211">
        <f>ROUND(I244*H244,2)</f>
        <v>0</v>
      </c>
      <c r="K244" s="212"/>
      <c r="L244" s="40"/>
      <c r="M244" s="213" t="s">
        <v>1</v>
      </c>
      <c r="N244" s="214" t="s">
        <v>42</v>
      </c>
      <c r="O244" s="72"/>
      <c r="P244" s="215">
        <f>O244*H244</f>
        <v>0</v>
      </c>
      <c r="Q244" s="215">
        <v>2.0000000000000002E-5</v>
      </c>
      <c r="R244" s="215">
        <f>Q244*H244</f>
        <v>2.0000000000000002E-5</v>
      </c>
      <c r="S244" s="215">
        <v>0</v>
      </c>
      <c r="T244" s="216">
        <f>S244*H244</f>
        <v>0</v>
      </c>
      <c r="U244" s="288"/>
      <c r="V244" s="288"/>
      <c r="W244" s="288"/>
      <c r="X244" s="288"/>
      <c r="Y244" s="288"/>
      <c r="Z244" s="288"/>
      <c r="AA244" s="288"/>
      <c r="AB244" s="288"/>
      <c r="AC244" s="288"/>
      <c r="AD244" s="288"/>
      <c r="AE244" s="288"/>
      <c r="AR244" s="217" t="s">
        <v>308</v>
      </c>
      <c r="AT244" s="217" t="s">
        <v>203</v>
      </c>
      <c r="AU244" s="217" t="s">
        <v>88</v>
      </c>
      <c r="AY244" s="18" t="s">
        <v>201</v>
      </c>
      <c r="BE244" s="218">
        <f>IF(N244="základná",J244,0)</f>
        <v>0</v>
      </c>
      <c r="BF244" s="218">
        <f>IF(N244="znížená",J244,0)</f>
        <v>0</v>
      </c>
      <c r="BG244" s="218">
        <f>IF(N244="zákl. prenesená",J244,0)</f>
        <v>0</v>
      </c>
      <c r="BH244" s="218">
        <f>IF(N244="zníž. prenesená",J244,0)</f>
        <v>0</v>
      </c>
      <c r="BI244" s="218">
        <f>IF(N244="nulová",J244,0)</f>
        <v>0</v>
      </c>
      <c r="BJ244" s="18" t="s">
        <v>88</v>
      </c>
      <c r="BK244" s="218">
        <f>ROUND(I244*H244,2)</f>
        <v>0</v>
      </c>
      <c r="BL244" s="18" t="s">
        <v>308</v>
      </c>
      <c r="BM244" s="217" t="s">
        <v>2086</v>
      </c>
    </row>
    <row r="245" spans="1:65" s="16" customFormat="1">
      <c r="B245" s="264"/>
      <c r="C245" s="265"/>
      <c r="D245" s="221" t="s">
        <v>209</v>
      </c>
      <c r="E245" s="266" t="s">
        <v>1</v>
      </c>
      <c r="F245" s="267" t="s">
        <v>2087</v>
      </c>
      <c r="G245" s="265"/>
      <c r="H245" s="266" t="s">
        <v>1</v>
      </c>
      <c r="I245" s="268"/>
      <c r="J245" s="265"/>
      <c r="K245" s="265"/>
      <c r="L245" s="269"/>
      <c r="M245" s="270"/>
      <c r="N245" s="271"/>
      <c r="O245" s="271"/>
      <c r="P245" s="271"/>
      <c r="Q245" s="271"/>
      <c r="R245" s="271"/>
      <c r="S245" s="271"/>
      <c r="T245" s="272"/>
      <c r="AT245" s="273" t="s">
        <v>209</v>
      </c>
      <c r="AU245" s="273" t="s">
        <v>88</v>
      </c>
      <c r="AV245" s="16" t="s">
        <v>83</v>
      </c>
      <c r="AW245" s="16" t="s">
        <v>31</v>
      </c>
      <c r="AX245" s="16" t="s">
        <v>76</v>
      </c>
      <c r="AY245" s="273" t="s">
        <v>201</v>
      </c>
    </row>
    <row r="246" spans="1:65" s="13" customFormat="1">
      <c r="B246" s="219"/>
      <c r="C246" s="220"/>
      <c r="D246" s="221" t="s">
        <v>209</v>
      </c>
      <c r="E246" s="222" t="s">
        <v>1</v>
      </c>
      <c r="F246" s="223" t="s">
        <v>83</v>
      </c>
      <c r="G246" s="220"/>
      <c r="H246" s="224">
        <v>1</v>
      </c>
      <c r="I246" s="225"/>
      <c r="J246" s="220"/>
      <c r="K246" s="220"/>
      <c r="L246" s="226"/>
      <c r="M246" s="227"/>
      <c r="N246" s="228"/>
      <c r="O246" s="228"/>
      <c r="P246" s="228"/>
      <c r="Q246" s="228"/>
      <c r="R246" s="228"/>
      <c r="S246" s="228"/>
      <c r="T246" s="229"/>
      <c r="AT246" s="230" t="s">
        <v>209</v>
      </c>
      <c r="AU246" s="230" t="s">
        <v>88</v>
      </c>
      <c r="AV246" s="13" t="s">
        <v>88</v>
      </c>
      <c r="AW246" s="13" t="s">
        <v>31</v>
      </c>
      <c r="AX246" s="13" t="s">
        <v>83</v>
      </c>
      <c r="AY246" s="230" t="s">
        <v>201</v>
      </c>
    </row>
    <row r="247" spans="1:65" s="2" customFormat="1" ht="16.5" customHeight="1">
      <c r="A247" s="288"/>
      <c r="B247" s="36"/>
      <c r="C247" s="253" t="s">
        <v>491</v>
      </c>
      <c r="D247" s="253" t="s">
        <v>585</v>
      </c>
      <c r="E247" s="254" t="s">
        <v>2088</v>
      </c>
      <c r="F247" s="255" t="s">
        <v>2089</v>
      </c>
      <c r="G247" s="256" t="s">
        <v>366</v>
      </c>
      <c r="H247" s="257">
        <v>1</v>
      </c>
      <c r="I247" s="258"/>
      <c r="J247" s="259">
        <f>ROUND(I247*H247,2)</f>
        <v>0</v>
      </c>
      <c r="K247" s="260"/>
      <c r="L247" s="261"/>
      <c r="M247" s="262" t="s">
        <v>1</v>
      </c>
      <c r="N247" s="263" t="s">
        <v>42</v>
      </c>
      <c r="O247" s="72"/>
      <c r="P247" s="215">
        <f>O247*H247</f>
        <v>0</v>
      </c>
      <c r="Q247" s="215">
        <v>4.4000000000000002E-4</v>
      </c>
      <c r="R247" s="215">
        <f>Q247*H247</f>
        <v>4.4000000000000002E-4</v>
      </c>
      <c r="S247" s="215">
        <v>0</v>
      </c>
      <c r="T247" s="216">
        <f>S247*H247</f>
        <v>0</v>
      </c>
      <c r="U247" s="288"/>
      <c r="V247" s="288"/>
      <c r="W247" s="288"/>
      <c r="X247" s="288"/>
      <c r="Y247" s="288"/>
      <c r="Z247" s="288"/>
      <c r="AA247" s="288"/>
      <c r="AB247" s="288"/>
      <c r="AC247" s="288"/>
      <c r="AD247" s="288"/>
      <c r="AE247" s="288"/>
      <c r="AR247" s="217" t="s">
        <v>426</v>
      </c>
      <c r="AT247" s="217" t="s">
        <v>585</v>
      </c>
      <c r="AU247" s="217" t="s">
        <v>88</v>
      </c>
      <c r="AY247" s="18" t="s">
        <v>201</v>
      </c>
      <c r="BE247" s="218">
        <f>IF(N247="základná",J247,0)</f>
        <v>0</v>
      </c>
      <c r="BF247" s="218">
        <f>IF(N247="znížená",J247,0)</f>
        <v>0</v>
      </c>
      <c r="BG247" s="218">
        <f>IF(N247="zákl. prenesená",J247,0)</f>
        <v>0</v>
      </c>
      <c r="BH247" s="218">
        <f>IF(N247="zníž. prenesená",J247,0)</f>
        <v>0</v>
      </c>
      <c r="BI247" s="218">
        <f>IF(N247="nulová",J247,0)</f>
        <v>0</v>
      </c>
      <c r="BJ247" s="18" t="s">
        <v>88</v>
      </c>
      <c r="BK247" s="218">
        <f>ROUND(I247*H247,2)</f>
        <v>0</v>
      </c>
      <c r="BL247" s="18" t="s">
        <v>308</v>
      </c>
      <c r="BM247" s="217" t="s">
        <v>2090</v>
      </c>
    </row>
    <row r="248" spans="1:65" s="2" customFormat="1" ht="16.5" customHeight="1">
      <c r="A248" s="288"/>
      <c r="B248" s="36"/>
      <c r="C248" s="205" t="s">
        <v>499</v>
      </c>
      <c r="D248" s="205" t="s">
        <v>203</v>
      </c>
      <c r="E248" s="206" t="s">
        <v>2091</v>
      </c>
      <c r="F248" s="207" t="s">
        <v>2092</v>
      </c>
      <c r="G248" s="208" t="s">
        <v>366</v>
      </c>
      <c r="H248" s="209">
        <v>1</v>
      </c>
      <c r="I248" s="210"/>
      <c r="J248" s="211">
        <f>ROUND(I248*H248,2)</f>
        <v>0</v>
      </c>
      <c r="K248" s="212"/>
      <c r="L248" s="40"/>
      <c r="M248" s="213" t="s">
        <v>1</v>
      </c>
      <c r="N248" s="214" t="s">
        <v>42</v>
      </c>
      <c r="O248" s="72"/>
      <c r="P248" s="215">
        <f>O248*H248</f>
        <v>0</v>
      </c>
      <c r="Q248" s="215">
        <v>5.0000000000000002E-5</v>
      </c>
      <c r="R248" s="215">
        <f>Q248*H248</f>
        <v>5.0000000000000002E-5</v>
      </c>
      <c r="S248" s="215">
        <v>0</v>
      </c>
      <c r="T248" s="216">
        <f>S248*H248</f>
        <v>0</v>
      </c>
      <c r="U248" s="288"/>
      <c r="V248" s="288"/>
      <c r="W248" s="288"/>
      <c r="X248" s="288"/>
      <c r="Y248" s="288"/>
      <c r="Z248" s="288"/>
      <c r="AA248" s="288"/>
      <c r="AB248" s="288"/>
      <c r="AC248" s="288"/>
      <c r="AD248" s="288"/>
      <c r="AE248" s="288"/>
      <c r="AR248" s="217" t="s">
        <v>308</v>
      </c>
      <c r="AT248" s="217" t="s">
        <v>203</v>
      </c>
      <c r="AU248" s="217" t="s">
        <v>88</v>
      </c>
      <c r="AY248" s="18" t="s">
        <v>201</v>
      </c>
      <c r="BE248" s="218">
        <f>IF(N248="základná",J248,0)</f>
        <v>0</v>
      </c>
      <c r="BF248" s="218">
        <f>IF(N248="znížená",J248,0)</f>
        <v>0</v>
      </c>
      <c r="BG248" s="218">
        <f>IF(N248="zákl. prenesená",J248,0)</f>
        <v>0</v>
      </c>
      <c r="BH248" s="218">
        <f>IF(N248="zníž. prenesená",J248,0)</f>
        <v>0</v>
      </c>
      <c r="BI248" s="218">
        <f>IF(N248="nulová",J248,0)</f>
        <v>0</v>
      </c>
      <c r="BJ248" s="18" t="s">
        <v>88</v>
      </c>
      <c r="BK248" s="218">
        <f>ROUND(I248*H248,2)</f>
        <v>0</v>
      </c>
      <c r="BL248" s="18" t="s">
        <v>308</v>
      </c>
      <c r="BM248" s="217" t="s">
        <v>2093</v>
      </c>
    </row>
    <row r="249" spans="1:65" s="16" customFormat="1">
      <c r="B249" s="264"/>
      <c r="C249" s="265"/>
      <c r="D249" s="221" t="s">
        <v>209</v>
      </c>
      <c r="E249" s="266" t="s">
        <v>1</v>
      </c>
      <c r="F249" s="267" t="s">
        <v>2087</v>
      </c>
      <c r="G249" s="265"/>
      <c r="H249" s="266" t="s">
        <v>1</v>
      </c>
      <c r="I249" s="268"/>
      <c r="J249" s="265"/>
      <c r="K249" s="265"/>
      <c r="L249" s="269"/>
      <c r="M249" s="270"/>
      <c r="N249" s="271"/>
      <c r="O249" s="271"/>
      <c r="P249" s="271"/>
      <c r="Q249" s="271"/>
      <c r="R249" s="271"/>
      <c r="S249" s="271"/>
      <c r="T249" s="272"/>
      <c r="AT249" s="273" t="s">
        <v>209</v>
      </c>
      <c r="AU249" s="273" t="s">
        <v>88</v>
      </c>
      <c r="AV249" s="16" t="s">
        <v>83</v>
      </c>
      <c r="AW249" s="16" t="s">
        <v>31</v>
      </c>
      <c r="AX249" s="16" t="s">
        <v>76</v>
      </c>
      <c r="AY249" s="273" t="s">
        <v>201</v>
      </c>
    </row>
    <row r="250" spans="1:65" s="13" customFormat="1">
      <c r="B250" s="219"/>
      <c r="C250" s="220"/>
      <c r="D250" s="221" t="s">
        <v>209</v>
      </c>
      <c r="E250" s="222" t="s">
        <v>1</v>
      </c>
      <c r="F250" s="223" t="s">
        <v>83</v>
      </c>
      <c r="G250" s="220"/>
      <c r="H250" s="224">
        <v>1</v>
      </c>
      <c r="I250" s="225"/>
      <c r="J250" s="220"/>
      <c r="K250" s="220"/>
      <c r="L250" s="226"/>
      <c r="M250" s="227"/>
      <c r="N250" s="228"/>
      <c r="O250" s="228"/>
      <c r="P250" s="228"/>
      <c r="Q250" s="228"/>
      <c r="R250" s="228"/>
      <c r="S250" s="228"/>
      <c r="T250" s="229"/>
      <c r="AT250" s="230" t="s">
        <v>209</v>
      </c>
      <c r="AU250" s="230" t="s">
        <v>88</v>
      </c>
      <c r="AV250" s="13" t="s">
        <v>88</v>
      </c>
      <c r="AW250" s="13" t="s">
        <v>31</v>
      </c>
      <c r="AX250" s="13" t="s">
        <v>83</v>
      </c>
      <c r="AY250" s="230" t="s">
        <v>201</v>
      </c>
    </row>
    <row r="251" spans="1:65" s="2" customFormat="1" ht="16.5" customHeight="1">
      <c r="A251" s="288"/>
      <c r="B251" s="36"/>
      <c r="C251" s="253" t="s">
        <v>506</v>
      </c>
      <c r="D251" s="253" t="s">
        <v>585</v>
      </c>
      <c r="E251" s="254" t="s">
        <v>2094</v>
      </c>
      <c r="F251" s="255" t="s">
        <v>2095</v>
      </c>
      <c r="G251" s="256" t="s">
        <v>366</v>
      </c>
      <c r="H251" s="257">
        <v>1</v>
      </c>
      <c r="I251" s="258"/>
      <c r="J251" s="259">
        <f>ROUND(I251*H251,2)</f>
        <v>0</v>
      </c>
      <c r="K251" s="260"/>
      <c r="L251" s="261"/>
      <c r="M251" s="262" t="s">
        <v>1</v>
      </c>
      <c r="N251" s="263" t="s">
        <v>42</v>
      </c>
      <c r="O251" s="72"/>
      <c r="P251" s="215">
        <f>O251*H251</f>
        <v>0</v>
      </c>
      <c r="Q251" s="215">
        <v>2.5000000000000001E-4</v>
      </c>
      <c r="R251" s="215">
        <f>Q251*H251</f>
        <v>2.5000000000000001E-4</v>
      </c>
      <c r="S251" s="215">
        <v>0</v>
      </c>
      <c r="T251" s="216">
        <f>S251*H251</f>
        <v>0</v>
      </c>
      <c r="U251" s="288"/>
      <c r="V251" s="288"/>
      <c r="W251" s="288"/>
      <c r="X251" s="288"/>
      <c r="Y251" s="288"/>
      <c r="Z251" s="288"/>
      <c r="AA251" s="288"/>
      <c r="AB251" s="288"/>
      <c r="AC251" s="288"/>
      <c r="AD251" s="288"/>
      <c r="AE251" s="288"/>
      <c r="AR251" s="217" t="s">
        <v>426</v>
      </c>
      <c r="AT251" s="217" t="s">
        <v>585</v>
      </c>
      <c r="AU251" s="217" t="s">
        <v>88</v>
      </c>
      <c r="AY251" s="18" t="s">
        <v>201</v>
      </c>
      <c r="BE251" s="218">
        <f>IF(N251="základná",J251,0)</f>
        <v>0</v>
      </c>
      <c r="BF251" s="218">
        <f>IF(N251="znížená",J251,0)</f>
        <v>0</v>
      </c>
      <c r="BG251" s="218">
        <f>IF(N251="zákl. prenesená",J251,0)</f>
        <v>0</v>
      </c>
      <c r="BH251" s="218">
        <f>IF(N251="zníž. prenesená",J251,0)</f>
        <v>0</v>
      </c>
      <c r="BI251" s="218">
        <f>IF(N251="nulová",J251,0)</f>
        <v>0</v>
      </c>
      <c r="BJ251" s="18" t="s">
        <v>88</v>
      </c>
      <c r="BK251" s="218">
        <f>ROUND(I251*H251,2)</f>
        <v>0</v>
      </c>
      <c r="BL251" s="18" t="s">
        <v>308</v>
      </c>
      <c r="BM251" s="217" t="s">
        <v>2096</v>
      </c>
    </row>
    <row r="252" spans="1:65" s="2" customFormat="1" ht="16.5" customHeight="1">
      <c r="A252" s="288"/>
      <c r="B252" s="36"/>
      <c r="C252" s="205" t="s">
        <v>513</v>
      </c>
      <c r="D252" s="205" t="s">
        <v>203</v>
      </c>
      <c r="E252" s="206" t="s">
        <v>2097</v>
      </c>
      <c r="F252" s="207" t="s">
        <v>2098</v>
      </c>
      <c r="G252" s="208" t="s">
        <v>366</v>
      </c>
      <c r="H252" s="209">
        <v>1</v>
      </c>
      <c r="I252" s="210"/>
      <c r="J252" s="211">
        <f>ROUND(I252*H252,2)</f>
        <v>0</v>
      </c>
      <c r="K252" s="212"/>
      <c r="L252" s="40"/>
      <c r="M252" s="213" t="s">
        <v>1</v>
      </c>
      <c r="N252" s="214" t="s">
        <v>42</v>
      </c>
      <c r="O252" s="72"/>
      <c r="P252" s="215">
        <f>O252*H252</f>
        <v>0</v>
      </c>
      <c r="Q252" s="215">
        <v>5.0000000000000002E-5</v>
      </c>
      <c r="R252" s="215">
        <f>Q252*H252</f>
        <v>5.0000000000000002E-5</v>
      </c>
      <c r="S252" s="215">
        <v>0</v>
      </c>
      <c r="T252" s="216">
        <f>S252*H252</f>
        <v>0</v>
      </c>
      <c r="U252" s="288"/>
      <c r="V252" s="288"/>
      <c r="W252" s="288"/>
      <c r="X252" s="288"/>
      <c r="Y252" s="288"/>
      <c r="Z252" s="288"/>
      <c r="AA252" s="288"/>
      <c r="AB252" s="288"/>
      <c r="AC252" s="288"/>
      <c r="AD252" s="288"/>
      <c r="AE252" s="288"/>
      <c r="AR252" s="217" t="s">
        <v>308</v>
      </c>
      <c r="AT252" s="217" t="s">
        <v>203</v>
      </c>
      <c r="AU252" s="217" t="s">
        <v>88</v>
      </c>
      <c r="AY252" s="18" t="s">
        <v>201</v>
      </c>
      <c r="BE252" s="218">
        <f>IF(N252="základná",J252,0)</f>
        <v>0</v>
      </c>
      <c r="BF252" s="218">
        <f>IF(N252="znížená",J252,0)</f>
        <v>0</v>
      </c>
      <c r="BG252" s="218">
        <f>IF(N252="zákl. prenesená",J252,0)</f>
        <v>0</v>
      </c>
      <c r="BH252" s="218">
        <f>IF(N252="zníž. prenesená",J252,0)</f>
        <v>0</v>
      </c>
      <c r="BI252" s="218">
        <f>IF(N252="nulová",J252,0)</f>
        <v>0</v>
      </c>
      <c r="BJ252" s="18" t="s">
        <v>88</v>
      </c>
      <c r="BK252" s="218">
        <f>ROUND(I252*H252,2)</f>
        <v>0</v>
      </c>
      <c r="BL252" s="18" t="s">
        <v>308</v>
      </c>
      <c r="BM252" s="217" t="s">
        <v>2099</v>
      </c>
    </row>
    <row r="253" spans="1:65" s="16" customFormat="1">
      <c r="B253" s="264"/>
      <c r="C253" s="265"/>
      <c r="D253" s="221" t="s">
        <v>209</v>
      </c>
      <c r="E253" s="266" t="s">
        <v>1</v>
      </c>
      <c r="F253" s="267" t="s">
        <v>2087</v>
      </c>
      <c r="G253" s="265"/>
      <c r="H253" s="266" t="s">
        <v>1</v>
      </c>
      <c r="I253" s="268"/>
      <c r="J253" s="265"/>
      <c r="K253" s="265"/>
      <c r="L253" s="269"/>
      <c r="M253" s="270"/>
      <c r="N253" s="271"/>
      <c r="O253" s="271"/>
      <c r="P253" s="271"/>
      <c r="Q253" s="271"/>
      <c r="R253" s="271"/>
      <c r="S253" s="271"/>
      <c r="T253" s="272"/>
      <c r="AT253" s="273" t="s">
        <v>209</v>
      </c>
      <c r="AU253" s="273" t="s">
        <v>88</v>
      </c>
      <c r="AV253" s="16" t="s">
        <v>83</v>
      </c>
      <c r="AW253" s="16" t="s">
        <v>31</v>
      </c>
      <c r="AX253" s="16" t="s">
        <v>76</v>
      </c>
      <c r="AY253" s="273" t="s">
        <v>201</v>
      </c>
    </row>
    <row r="254" spans="1:65" s="13" customFormat="1">
      <c r="B254" s="219"/>
      <c r="C254" s="220"/>
      <c r="D254" s="221" t="s">
        <v>209</v>
      </c>
      <c r="E254" s="222" t="s">
        <v>1</v>
      </c>
      <c r="F254" s="223" t="s">
        <v>83</v>
      </c>
      <c r="G254" s="220"/>
      <c r="H254" s="224">
        <v>1</v>
      </c>
      <c r="I254" s="225"/>
      <c r="J254" s="220"/>
      <c r="K254" s="220"/>
      <c r="L254" s="226"/>
      <c r="M254" s="227"/>
      <c r="N254" s="228"/>
      <c r="O254" s="228"/>
      <c r="P254" s="228"/>
      <c r="Q254" s="228"/>
      <c r="R254" s="228"/>
      <c r="S254" s="228"/>
      <c r="T254" s="229"/>
      <c r="AT254" s="230" t="s">
        <v>209</v>
      </c>
      <c r="AU254" s="230" t="s">
        <v>88</v>
      </c>
      <c r="AV254" s="13" t="s">
        <v>88</v>
      </c>
      <c r="AW254" s="13" t="s">
        <v>31</v>
      </c>
      <c r="AX254" s="13" t="s">
        <v>83</v>
      </c>
      <c r="AY254" s="230" t="s">
        <v>201</v>
      </c>
    </row>
    <row r="255" spans="1:65" s="2" customFormat="1" ht="16.5" customHeight="1">
      <c r="A255" s="288"/>
      <c r="B255" s="36"/>
      <c r="C255" s="253" t="s">
        <v>517</v>
      </c>
      <c r="D255" s="253" t="s">
        <v>585</v>
      </c>
      <c r="E255" s="254" t="s">
        <v>2100</v>
      </c>
      <c r="F255" s="255" t="s">
        <v>2101</v>
      </c>
      <c r="G255" s="256" t="s">
        <v>366</v>
      </c>
      <c r="H255" s="257">
        <v>1</v>
      </c>
      <c r="I255" s="258"/>
      <c r="J255" s="259">
        <f>ROUND(I255*H255,2)</f>
        <v>0</v>
      </c>
      <c r="K255" s="260"/>
      <c r="L255" s="261"/>
      <c r="M255" s="262" t="s">
        <v>1</v>
      </c>
      <c r="N255" s="263" t="s">
        <v>42</v>
      </c>
      <c r="O255" s="72"/>
      <c r="P255" s="215">
        <f>O255*H255</f>
        <v>0</v>
      </c>
      <c r="Q255" s="215">
        <v>7.7999999999999999E-4</v>
      </c>
      <c r="R255" s="215">
        <f>Q255*H255</f>
        <v>7.7999999999999999E-4</v>
      </c>
      <c r="S255" s="215">
        <v>0</v>
      </c>
      <c r="T255" s="216">
        <f>S255*H255</f>
        <v>0</v>
      </c>
      <c r="U255" s="288"/>
      <c r="V255" s="288"/>
      <c r="W255" s="288"/>
      <c r="X255" s="288"/>
      <c r="Y255" s="288"/>
      <c r="Z255" s="288"/>
      <c r="AA255" s="288"/>
      <c r="AB255" s="288"/>
      <c r="AC255" s="288"/>
      <c r="AD255" s="288"/>
      <c r="AE255" s="288"/>
      <c r="AR255" s="217" t="s">
        <v>426</v>
      </c>
      <c r="AT255" s="217" t="s">
        <v>585</v>
      </c>
      <c r="AU255" s="217" t="s">
        <v>88</v>
      </c>
      <c r="AY255" s="18" t="s">
        <v>201</v>
      </c>
      <c r="BE255" s="218">
        <f>IF(N255="základná",J255,0)</f>
        <v>0</v>
      </c>
      <c r="BF255" s="218">
        <f>IF(N255="znížená",J255,0)</f>
        <v>0</v>
      </c>
      <c r="BG255" s="218">
        <f>IF(N255="zákl. prenesená",J255,0)</f>
        <v>0</v>
      </c>
      <c r="BH255" s="218">
        <f>IF(N255="zníž. prenesená",J255,0)</f>
        <v>0</v>
      </c>
      <c r="BI255" s="218">
        <f>IF(N255="nulová",J255,0)</f>
        <v>0</v>
      </c>
      <c r="BJ255" s="18" t="s">
        <v>88</v>
      </c>
      <c r="BK255" s="218">
        <f>ROUND(I255*H255,2)</f>
        <v>0</v>
      </c>
      <c r="BL255" s="18" t="s">
        <v>308</v>
      </c>
      <c r="BM255" s="217" t="s">
        <v>2102</v>
      </c>
    </row>
    <row r="256" spans="1:65" s="2" customFormat="1" ht="27.75" customHeight="1">
      <c r="A256" s="288"/>
      <c r="B256" s="36"/>
      <c r="C256" s="205" t="s">
        <v>521</v>
      </c>
      <c r="D256" s="205" t="s">
        <v>203</v>
      </c>
      <c r="E256" s="206" t="s">
        <v>2103</v>
      </c>
      <c r="F256" s="207" t="s">
        <v>2104</v>
      </c>
      <c r="G256" s="208" t="s">
        <v>2105</v>
      </c>
      <c r="H256" s="209">
        <v>1</v>
      </c>
      <c r="I256" s="210"/>
      <c r="J256" s="211">
        <f>ROUND(I256*H256,2)</f>
        <v>0</v>
      </c>
      <c r="K256" s="212"/>
      <c r="L256" s="40"/>
      <c r="M256" s="213" t="s">
        <v>1</v>
      </c>
      <c r="N256" s="214" t="s">
        <v>42</v>
      </c>
      <c r="O256" s="72"/>
      <c r="P256" s="215">
        <f>O256*H256</f>
        <v>0</v>
      </c>
      <c r="Q256" s="215">
        <v>2.5999999999999998E-4</v>
      </c>
      <c r="R256" s="215">
        <f>Q256*H256</f>
        <v>2.5999999999999998E-4</v>
      </c>
      <c r="S256" s="215">
        <v>0</v>
      </c>
      <c r="T256" s="216">
        <f>S256*H256</f>
        <v>0</v>
      </c>
      <c r="U256" s="288"/>
      <c r="V256" s="288"/>
      <c r="W256" s="288"/>
      <c r="X256" s="288"/>
      <c r="Y256" s="288"/>
      <c r="Z256" s="288"/>
      <c r="AA256" s="288"/>
      <c r="AB256" s="288"/>
      <c r="AC256" s="288"/>
      <c r="AD256" s="288"/>
      <c r="AE256" s="288"/>
      <c r="AR256" s="217" t="s">
        <v>308</v>
      </c>
      <c r="AT256" s="217" t="s">
        <v>203</v>
      </c>
      <c r="AU256" s="217" t="s">
        <v>88</v>
      </c>
      <c r="AY256" s="18" t="s">
        <v>201</v>
      </c>
      <c r="BE256" s="218">
        <f>IF(N256="základná",J256,0)</f>
        <v>0</v>
      </c>
      <c r="BF256" s="218">
        <f>IF(N256="znížená",J256,0)</f>
        <v>0</v>
      </c>
      <c r="BG256" s="218">
        <f>IF(N256="zákl. prenesená",J256,0)</f>
        <v>0</v>
      </c>
      <c r="BH256" s="218">
        <f>IF(N256="zníž. prenesená",J256,0)</f>
        <v>0</v>
      </c>
      <c r="BI256" s="218">
        <f>IF(N256="nulová",J256,0)</f>
        <v>0</v>
      </c>
      <c r="BJ256" s="18" t="s">
        <v>88</v>
      </c>
      <c r="BK256" s="218">
        <f>ROUND(I256*H256,2)</f>
        <v>0</v>
      </c>
      <c r="BL256" s="18" t="s">
        <v>308</v>
      </c>
      <c r="BM256" s="217" t="s">
        <v>2106</v>
      </c>
    </row>
    <row r="257" spans="1:65" s="2" customFormat="1" ht="39" customHeight="1">
      <c r="A257" s="288"/>
      <c r="B257" s="36"/>
      <c r="C257" s="253" t="s">
        <v>525</v>
      </c>
      <c r="D257" s="253" t="s">
        <v>585</v>
      </c>
      <c r="E257" s="254" t="s">
        <v>2107</v>
      </c>
      <c r="F257" s="255" t="s">
        <v>2108</v>
      </c>
      <c r="G257" s="256" t="s">
        <v>366</v>
      </c>
      <c r="H257" s="257">
        <v>1</v>
      </c>
      <c r="I257" s="258"/>
      <c r="J257" s="259">
        <f>ROUND(I257*H257,2)</f>
        <v>0</v>
      </c>
      <c r="K257" s="260"/>
      <c r="L257" s="261"/>
      <c r="M257" s="262" t="s">
        <v>1</v>
      </c>
      <c r="N257" s="263" t="s">
        <v>42</v>
      </c>
      <c r="O257" s="72"/>
      <c r="P257" s="215">
        <f>O257*H257</f>
        <v>0</v>
      </c>
      <c r="Q257" s="215">
        <v>2.0500000000000001E-2</v>
      </c>
      <c r="R257" s="215">
        <f>Q257*H257</f>
        <v>2.0500000000000001E-2</v>
      </c>
      <c r="S257" s="215">
        <v>0</v>
      </c>
      <c r="T257" s="216">
        <f>S257*H257</f>
        <v>0</v>
      </c>
      <c r="U257" s="288"/>
      <c r="V257" s="288"/>
      <c r="W257" s="288"/>
      <c r="X257" s="288"/>
      <c r="Y257" s="288"/>
      <c r="Z257" s="288"/>
      <c r="AA257" s="288"/>
      <c r="AB257" s="288"/>
      <c r="AC257" s="288"/>
      <c r="AD257" s="288"/>
      <c r="AE257" s="288"/>
      <c r="AR257" s="217" t="s">
        <v>426</v>
      </c>
      <c r="AT257" s="217" t="s">
        <v>585</v>
      </c>
      <c r="AU257" s="217" t="s">
        <v>88</v>
      </c>
      <c r="AY257" s="18" t="s">
        <v>201</v>
      </c>
      <c r="BE257" s="218">
        <f>IF(N257="základná",J257,0)</f>
        <v>0</v>
      </c>
      <c r="BF257" s="218">
        <f>IF(N257="znížená",J257,0)</f>
        <v>0</v>
      </c>
      <c r="BG257" s="218">
        <f>IF(N257="zákl. prenesená",J257,0)</f>
        <v>0</v>
      </c>
      <c r="BH257" s="218">
        <f>IF(N257="zníž. prenesená",J257,0)</f>
        <v>0</v>
      </c>
      <c r="BI257" s="218">
        <f>IF(N257="nulová",J257,0)</f>
        <v>0</v>
      </c>
      <c r="BJ257" s="18" t="s">
        <v>88</v>
      </c>
      <c r="BK257" s="218">
        <f>ROUND(I257*H257,2)</f>
        <v>0</v>
      </c>
      <c r="BL257" s="18" t="s">
        <v>308</v>
      </c>
      <c r="BM257" s="217" t="s">
        <v>2109</v>
      </c>
    </row>
    <row r="258" spans="1:65" s="2" customFormat="1" ht="31.5" customHeight="1">
      <c r="A258" s="288"/>
      <c r="B258" s="36"/>
      <c r="C258" s="205" t="s">
        <v>531</v>
      </c>
      <c r="D258" s="205" t="s">
        <v>203</v>
      </c>
      <c r="E258" s="206" t="s">
        <v>2110</v>
      </c>
      <c r="F258" s="207" t="s">
        <v>2111</v>
      </c>
      <c r="G258" s="208" t="s">
        <v>618</v>
      </c>
      <c r="H258" s="209">
        <v>137</v>
      </c>
      <c r="I258" s="210"/>
      <c r="J258" s="211">
        <f>ROUND(I258*H258,2)</f>
        <v>0</v>
      </c>
      <c r="K258" s="212"/>
      <c r="L258" s="40"/>
      <c r="M258" s="213" t="s">
        <v>1</v>
      </c>
      <c r="N258" s="214" t="s">
        <v>42</v>
      </c>
      <c r="O258" s="72"/>
      <c r="P258" s="215">
        <f>O258*H258</f>
        <v>0</v>
      </c>
      <c r="Q258" s="215">
        <v>1.9000000000000001E-4</v>
      </c>
      <c r="R258" s="215">
        <f>Q258*H258</f>
        <v>2.6030000000000001E-2</v>
      </c>
      <c r="S258" s="215">
        <v>0</v>
      </c>
      <c r="T258" s="216">
        <f>S258*H258</f>
        <v>0</v>
      </c>
      <c r="U258" s="288"/>
      <c r="V258" s="288"/>
      <c r="W258" s="288"/>
      <c r="X258" s="288"/>
      <c r="Y258" s="288"/>
      <c r="Z258" s="288"/>
      <c r="AA258" s="288"/>
      <c r="AB258" s="288"/>
      <c r="AC258" s="288"/>
      <c r="AD258" s="288"/>
      <c r="AE258" s="288"/>
      <c r="AR258" s="217" t="s">
        <v>308</v>
      </c>
      <c r="AT258" s="217" t="s">
        <v>203</v>
      </c>
      <c r="AU258" s="217" t="s">
        <v>88</v>
      </c>
      <c r="AY258" s="18" t="s">
        <v>201</v>
      </c>
      <c r="BE258" s="218">
        <f>IF(N258="základná",J258,0)</f>
        <v>0</v>
      </c>
      <c r="BF258" s="218">
        <f>IF(N258="znížená",J258,0)</f>
        <v>0</v>
      </c>
      <c r="BG258" s="218">
        <f>IF(N258="zákl. prenesená",J258,0)</f>
        <v>0</v>
      </c>
      <c r="BH258" s="218">
        <f>IF(N258="zníž. prenesená",J258,0)</f>
        <v>0</v>
      </c>
      <c r="BI258" s="218">
        <f>IF(N258="nulová",J258,0)</f>
        <v>0</v>
      </c>
      <c r="BJ258" s="18" t="s">
        <v>88</v>
      </c>
      <c r="BK258" s="218">
        <f>ROUND(I258*H258,2)</f>
        <v>0</v>
      </c>
      <c r="BL258" s="18" t="s">
        <v>308</v>
      </c>
      <c r="BM258" s="217" t="s">
        <v>2112</v>
      </c>
    </row>
    <row r="259" spans="1:65" s="13" customFormat="1">
      <c r="B259" s="219"/>
      <c r="C259" s="220"/>
      <c r="D259" s="221" t="s">
        <v>209</v>
      </c>
      <c r="E259" s="222" t="s">
        <v>1</v>
      </c>
      <c r="F259" s="223" t="s">
        <v>2113</v>
      </c>
      <c r="G259" s="220"/>
      <c r="H259" s="224">
        <v>137</v>
      </c>
      <c r="I259" s="225"/>
      <c r="J259" s="220"/>
      <c r="K259" s="220"/>
      <c r="L259" s="226"/>
      <c r="M259" s="227"/>
      <c r="N259" s="228"/>
      <c r="O259" s="228"/>
      <c r="P259" s="228"/>
      <c r="Q259" s="228"/>
      <c r="R259" s="228"/>
      <c r="S259" s="228"/>
      <c r="T259" s="229"/>
      <c r="AT259" s="230" t="s">
        <v>209</v>
      </c>
      <c r="AU259" s="230" t="s">
        <v>88</v>
      </c>
      <c r="AV259" s="13" t="s">
        <v>88</v>
      </c>
      <c r="AW259" s="13" t="s">
        <v>31</v>
      </c>
      <c r="AX259" s="13" t="s">
        <v>83</v>
      </c>
      <c r="AY259" s="230" t="s">
        <v>201</v>
      </c>
    </row>
    <row r="260" spans="1:65" s="2" customFormat="1" ht="30" customHeight="1">
      <c r="A260" s="288"/>
      <c r="B260" s="36"/>
      <c r="C260" s="205" t="s">
        <v>543</v>
      </c>
      <c r="D260" s="205" t="s">
        <v>203</v>
      </c>
      <c r="E260" s="206" t="s">
        <v>2114</v>
      </c>
      <c r="F260" s="207" t="s">
        <v>2115</v>
      </c>
      <c r="G260" s="208" t="s">
        <v>618</v>
      </c>
      <c r="H260" s="209">
        <v>137</v>
      </c>
      <c r="I260" s="210"/>
      <c r="J260" s="211">
        <f>ROUND(I260*H260,2)</f>
        <v>0</v>
      </c>
      <c r="K260" s="212"/>
      <c r="L260" s="40"/>
      <c r="M260" s="213" t="s">
        <v>1</v>
      </c>
      <c r="N260" s="214" t="s">
        <v>42</v>
      </c>
      <c r="O260" s="72"/>
      <c r="P260" s="215">
        <f>O260*H260</f>
        <v>0</v>
      </c>
      <c r="Q260" s="215">
        <v>1.0000000000000001E-5</v>
      </c>
      <c r="R260" s="215">
        <f>Q260*H260</f>
        <v>1.3700000000000001E-3</v>
      </c>
      <c r="S260" s="215">
        <v>0</v>
      </c>
      <c r="T260" s="216">
        <f>S260*H260</f>
        <v>0</v>
      </c>
      <c r="U260" s="288"/>
      <c r="V260" s="288"/>
      <c r="W260" s="288"/>
      <c r="X260" s="288"/>
      <c r="Y260" s="288"/>
      <c r="Z260" s="288"/>
      <c r="AA260" s="288"/>
      <c r="AB260" s="288"/>
      <c r="AC260" s="288"/>
      <c r="AD260" s="288"/>
      <c r="AE260" s="288"/>
      <c r="AR260" s="217" t="s">
        <v>308</v>
      </c>
      <c r="AT260" s="217" t="s">
        <v>203</v>
      </c>
      <c r="AU260" s="217" t="s">
        <v>88</v>
      </c>
      <c r="AY260" s="18" t="s">
        <v>201</v>
      </c>
      <c r="BE260" s="218">
        <f>IF(N260="základná",J260,0)</f>
        <v>0</v>
      </c>
      <c r="BF260" s="218">
        <f>IF(N260="znížená",J260,0)</f>
        <v>0</v>
      </c>
      <c r="BG260" s="218">
        <f>IF(N260="zákl. prenesená",J260,0)</f>
        <v>0</v>
      </c>
      <c r="BH260" s="218">
        <f>IF(N260="zníž. prenesená",J260,0)</f>
        <v>0</v>
      </c>
      <c r="BI260" s="218">
        <f>IF(N260="nulová",J260,0)</f>
        <v>0</v>
      </c>
      <c r="BJ260" s="18" t="s">
        <v>88</v>
      </c>
      <c r="BK260" s="218">
        <f>ROUND(I260*H260,2)</f>
        <v>0</v>
      </c>
      <c r="BL260" s="18" t="s">
        <v>308</v>
      </c>
      <c r="BM260" s="217" t="s">
        <v>2116</v>
      </c>
    </row>
    <row r="261" spans="1:65" s="2" customFormat="1" ht="27.75" customHeight="1">
      <c r="A261" s="288"/>
      <c r="B261" s="36"/>
      <c r="C261" s="205" t="s">
        <v>555</v>
      </c>
      <c r="D261" s="205" t="s">
        <v>203</v>
      </c>
      <c r="E261" s="206" t="s">
        <v>1028</v>
      </c>
      <c r="F261" s="207" t="s">
        <v>2117</v>
      </c>
      <c r="G261" s="208" t="s">
        <v>329</v>
      </c>
      <c r="H261" s="209">
        <v>0.13200000000000001</v>
      </c>
      <c r="I261" s="210"/>
      <c r="J261" s="211">
        <f>ROUND(I261*H261,2)</f>
        <v>0</v>
      </c>
      <c r="K261" s="212"/>
      <c r="L261" s="40"/>
      <c r="M261" s="213" t="s">
        <v>1</v>
      </c>
      <c r="N261" s="214" t="s">
        <v>42</v>
      </c>
      <c r="O261" s="72"/>
      <c r="P261" s="215">
        <f>O261*H261</f>
        <v>0</v>
      </c>
      <c r="Q261" s="215">
        <v>0</v>
      </c>
      <c r="R261" s="215">
        <f>Q261*H261</f>
        <v>0</v>
      </c>
      <c r="S261" s="215">
        <v>0</v>
      </c>
      <c r="T261" s="216">
        <f>S261*H261</f>
        <v>0</v>
      </c>
      <c r="U261" s="288"/>
      <c r="V261" s="288"/>
      <c r="W261" s="288"/>
      <c r="X261" s="288"/>
      <c r="Y261" s="288"/>
      <c r="Z261" s="288"/>
      <c r="AA261" s="288"/>
      <c r="AB261" s="288"/>
      <c r="AC261" s="288"/>
      <c r="AD261" s="288"/>
      <c r="AE261" s="288"/>
      <c r="AR261" s="217" t="s">
        <v>308</v>
      </c>
      <c r="AT261" s="217" t="s">
        <v>203</v>
      </c>
      <c r="AU261" s="217" t="s">
        <v>88</v>
      </c>
      <c r="AY261" s="18" t="s">
        <v>201</v>
      </c>
      <c r="BE261" s="218">
        <f>IF(N261="základná",J261,0)</f>
        <v>0</v>
      </c>
      <c r="BF261" s="218">
        <f>IF(N261="znížená",J261,0)</f>
        <v>0</v>
      </c>
      <c r="BG261" s="218">
        <f>IF(N261="zákl. prenesená",J261,0)</f>
        <v>0</v>
      </c>
      <c r="BH261" s="218">
        <f>IF(N261="zníž. prenesená",J261,0)</f>
        <v>0</v>
      </c>
      <c r="BI261" s="218">
        <f>IF(N261="nulová",J261,0)</f>
        <v>0</v>
      </c>
      <c r="BJ261" s="18" t="s">
        <v>88</v>
      </c>
      <c r="BK261" s="218">
        <f>ROUND(I261*H261,2)</f>
        <v>0</v>
      </c>
      <c r="BL261" s="18" t="s">
        <v>308</v>
      </c>
      <c r="BM261" s="217" t="s">
        <v>2118</v>
      </c>
    </row>
    <row r="262" spans="1:65" s="12" customFormat="1" ht="22.9" customHeight="1">
      <c r="B262" s="189"/>
      <c r="C262" s="190"/>
      <c r="D262" s="191" t="s">
        <v>75</v>
      </c>
      <c r="E262" s="203" t="s">
        <v>2119</v>
      </c>
      <c r="F262" s="203" t="s">
        <v>2120</v>
      </c>
      <c r="G262" s="190"/>
      <c r="H262" s="190"/>
      <c r="I262" s="193"/>
      <c r="J262" s="204">
        <f>BK262</f>
        <v>0</v>
      </c>
      <c r="K262" s="190"/>
      <c r="L262" s="195"/>
      <c r="M262" s="196"/>
      <c r="N262" s="197"/>
      <c r="O262" s="197"/>
      <c r="P262" s="198">
        <f>SUM(P263:P306)</f>
        <v>0</v>
      </c>
      <c r="Q262" s="197"/>
      <c r="R262" s="198">
        <f>SUM(R263:R306)</f>
        <v>0.44817000000000007</v>
      </c>
      <c r="S262" s="197"/>
      <c r="T262" s="199">
        <f>SUM(T263:T306)</f>
        <v>0</v>
      </c>
      <c r="AR262" s="200" t="s">
        <v>88</v>
      </c>
      <c r="AT262" s="201" t="s">
        <v>75</v>
      </c>
      <c r="AU262" s="201" t="s">
        <v>83</v>
      </c>
      <c r="AY262" s="200" t="s">
        <v>201</v>
      </c>
      <c r="BK262" s="202">
        <f>SUM(BK263:BK306)</f>
        <v>0</v>
      </c>
    </row>
    <row r="263" spans="1:65" s="2" customFormat="1" ht="21.75" customHeight="1">
      <c r="A263" s="288"/>
      <c r="B263" s="36"/>
      <c r="C263" s="205" t="s">
        <v>559</v>
      </c>
      <c r="D263" s="205" t="s">
        <v>203</v>
      </c>
      <c r="E263" s="206" t="s">
        <v>2121</v>
      </c>
      <c r="F263" s="207" t="s">
        <v>2122</v>
      </c>
      <c r="G263" s="208" t="s">
        <v>2105</v>
      </c>
      <c r="H263" s="209">
        <v>7</v>
      </c>
      <c r="I263" s="210"/>
      <c r="J263" s="211">
        <f t="shared" ref="J263:J286" si="30">ROUND(I263*H263,2)</f>
        <v>0</v>
      </c>
      <c r="K263" s="212"/>
      <c r="L263" s="40"/>
      <c r="M263" s="213" t="s">
        <v>1</v>
      </c>
      <c r="N263" s="214" t="s">
        <v>42</v>
      </c>
      <c r="O263" s="72"/>
      <c r="P263" s="215">
        <f t="shared" ref="P263:P286" si="31">O263*H263</f>
        <v>0</v>
      </c>
      <c r="Q263" s="215">
        <v>8.3000000000000001E-4</v>
      </c>
      <c r="R263" s="215">
        <f t="shared" ref="R263:R286" si="32">Q263*H263</f>
        <v>5.8100000000000001E-3</v>
      </c>
      <c r="S263" s="215">
        <v>0</v>
      </c>
      <c r="T263" s="216">
        <f t="shared" ref="T263:T286" si="33">S263*H263</f>
        <v>0</v>
      </c>
      <c r="U263" s="288"/>
      <c r="V263" s="288"/>
      <c r="W263" s="288"/>
      <c r="X263" s="288"/>
      <c r="Y263" s="288"/>
      <c r="Z263" s="288"/>
      <c r="AA263" s="288"/>
      <c r="AB263" s="288"/>
      <c r="AC263" s="288"/>
      <c r="AD263" s="288"/>
      <c r="AE263" s="288"/>
      <c r="AR263" s="217" t="s">
        <v>308</v>
      </c>
      <c r="AT263" s="217" t="s">
        <v>203</v>
      </c>
      <c r="AU263" s="217" t="s">
        <v>88</v>
      </c>
      <c r="AY263" s="18" t="s">
        <v>201</v>
      </c>
      <c r="BE263" s="218">
        <f t="shared" ref="BE263:BE286" si="34">IF(N263="základná",J263,0)</f>
        <v>0</v>
      </c>
      <c r="BF263" s="218">
        <f t="shared" ref="BF263:BF286" si="35">IF(N263="znížená",J263,0)</f>
        <v>0</v>
      </c>
      <c r="BG263" s="218">
        <f t="shared" ref="BG263:BG286" si="36">IF(N263="zákl. prenesená",J263,0)</f>
        <v>0</v>
      </c>
      <c r="BH263" s="218">
        <f t="shared" ref="BH263:BH286" si="37">IF(N263="zníž. prenesená",J263,0)</f>
        <v>0</v>
      </c>
      <c r="BI263" s="218">
        <f t="shared" ref="BI263:BI286" si="38">IF(N263="nulová",J263,0)</f>
        <v>0</v>
      </c>
      <c r="BJ263" s="18" t="s">
        <v>88</v>
      </c>
      <c r="BK263" s="218">
        <f t="shared" ref="BK263:BK286" si="39">ROUND(I263*H263,2)</f>
        <v>0</v>
      </c>
      <c r="BL263" s="18" t="s">
        <v>308</v>
      </c>
      <c r="BM263" s="217" t="s">
        <v>2123</v>
      </c>
    </row>
    <row r="264" spans="1:65" s="2" customFormat="1" ht="27.75" customHeight="1">
      <c r="A264" s="288"/>
      <c r="B264" s="36"/>
      <c r="C264" s="253" t="s">
        <v>577</v>
      </c>
      <c r="D264" s="253" t="s">
        <v>585</v>
      </c>
      <c r="E264" s="254" t="s">
        <v>2124</v>
      </c>
      <c r="F264" s="255" t="s">
        <v>2125</v>
      </c>
      <c r="G264" s="256" t="s">
        <v>366</v>
      </c>
      <c r="H264" s="257">
        <v>3</v>
      </c>
      <c r="I264" s="258"/>
      <c r="J264" s="259">
        <f t="shared" si="30"/>
        <v>0</v>
      </c>
      <c r="K264" s="260"/>
      <c r="L264" s="261"/>
      <c r="M264" s="262" t="s">
        <v>1</v>
      </c>
      <c r="N264" s="263" t="s">
        <v>42</v>
      </c>
      <c r="O264" s="72"/>
      <c r="P264" s="215">
        <f t="shared" si="31"/>
        <v>0</v>
      </c>
      <c r="Q264" s="215">
        <v>2.4500000000000001E-2</v>
      </c>
      <c r="R264" s="215">
        <f t="shared" si="32"/>
        <v>7.350000000000001E-2</v>
      </c>
      <c r="S264" s="215">
        <v>0</v>
      </c>
      <c r="T264" s="216">
        <f t="shared" si="33"/>
        <v>0</v>
      </c>
      <c r="U264" s="288"/>
      <c r="V264" s="288"/>
      <c r="W264" s="288"/>
      <c r="X264" s="288"/>
      <c r="Y264" s="288"/>
      <c r="Z264" s="288"/>
      <c r="AA264" s="288"/>
      <c r="AB264" s="288"/>
      <c r="AC264" s="288"/>
      <c r="AD264" s="288"/>
      <c r="AE264" s="288"/>
      <c r="AR264" s="217" t="s">
        <v>426</v>
      </c>
      <c r="AT264" s="217" t="s">
        <v>585</v>
      </c>
      <c r="AU264" s="217" t="s">
        <v>88</v>
      </c>
      <c r="AY264" s="18" t="s">
        <v>201</v>
      </c>
      <c r="BE264" s="218">
        <f t="shared" si="34"/>
        <v>0</v>
      </c>
      <c r="BF264" s="218">
        <f t="shared" si="35"/>
        <v>0</v>
      </c>
      <c r="BG264" s="218">
        <f t="shared" si="36"/>
        <v>0</v>
      </c>
      <c r="BH264" s="218">
        <f t="shared" si="37"/>
        <v>0</v>
      </c>
      <c r="BI264" s="218">
        <f t="shared" si="38"/>
        <v>0</v>
      </c>
      <c r="BJ264" s="18" t="s">
        <v>88</v>
      </c>
      <c r="BK264" s="218">
        <f t="shared" si="39"/>
        <v>0</v>
      </c>
      <c r="BL264" s="18" t="s">
        <v>308</v>
      </c>
      <c r="BM264" s="217" t="s">
        <v>2126</v>
      </c>
    </row>
    <row r="265" spans="1:65" s="2" customFormat="1" ht="29.25" customHeight="1">
      <c r="A265" s="288"/>
      <c r="B265" s="36"/>
      <c r="C265" s="253" t="s">
        <v>584</v>
      </c>
      <c r="D265" s="253" t="s">
        <v>585</v>
      </c>
      <c r="E265" s="254" t="s">
        <v>2127</v>
      </c>
      <c r="F265" s="255" t="s">
        <v>2128</v>
      </c>
      <c r="G265" s="256" t="s">
        <v>366</v>
      </c>
      <c r="H265" s="257">
        <v>4</v>
      </c>
      <c r="I265" s="258"/>
      <c r="J265" s="259">
        <f t="shared" si="30"/>
        <v>0</v>
      </c>
      <c r="K265" s="260"/>
      <c r="L265" s="261"/>
      <c r="M265" s="262" t="s">
        <v>1</v>
      </c>
      <c r="N265" s="263" t="s">
        <v>42</v>
      </c>
      <c r="O265" s="72"/>
      <c r="P265" s="215">
        <f t="shared" si="31"/>
        <v>0</v>
      </c>
      <c r="Q265" s="215">
        <v>1.14E-2</v>
      </c>
      <c r="R265" s="215">
        <f t="shared" si="32"/>
        <v>4.5600000000000002E-2</v>
      </c>
      <c r="S265" s="215">
        <v>0</v>
      </c>
      <c r="T265" s="216">
        <f t="shared" si="33"/>
        <v>0</v>
      </c>
      <c r="U265" s="288"/>
      <c r="V265" s="288"/>
      <c r="W265" s="288"/>
      <c r="X265" s="288"/>
      <c r="Y265" s="288"/>
      <c r="Z265" s="288"/>
      <c r="AA265" s="288"/>
      <c r="AB265" s="288"/>
      <c r="AC265" s="288"/>
      <c r="AD265" s="288"/>
      <c r="AE265" s="288"/>
      <c r="AR265" s="217" t="s">
        <v>426</v>
      </c>
      <c r="AT265" s="217" t="s">
        <v>585</v>
      </c>
      <c r="AU265" s="217" t="s">
        <v>88</v>
      </c>
      <c r="AY265" s="18" t="s">
        <v>201</v>
      </c>
      <c r="BE265" s="218">
        <f t="shared" si="34"/>
        <v>0</v>
      </c>
      <c r="BF265" s="218">
        <f t="shared" si="35"/>
        <v>0</v>
      </c>
      <c r="BG265" s="218">
        <f t="shared" si="36"/>
        <v>0</v>
      </c>
      <c r="BH265" s="218">
        <f t="shared" si="37"/>
        <v>0</v>
      </c>
      <c r="BI265" s="218">
        <f t="shared" si="38"/>
        <v>0</v>
      </c>
      <c r="BJ265" s="18" t="s">
        <v>88</v>
      </c>
      <c r="BK265" s="218">
        <f t="shared" si="39"/>
        <v>0</v>
      </c>
      <c r="BL265" s="18" t="s">
        <v>308</v>
      </c>
      <c r="BM265" s="217" t="s">
        <v>2129</v>
      </c>
    </row>
    <row r="266" spans="1:65" s="2" customFormat="1" ht="16.5" customHeight="1">
      <c r="A266" s="288"/>
      <c r="B266" s="36"/>
      <c r="C266" s="205" t="s">
        <v>591</v>
      </c>
      <c r="D266" s="205" t="s">
        <v>203</v>
      </c>
      <c r="E266" s="206" t="s">
        <v>2130</v>
      </c>
      <c r="F266" s="207" t="s">
        <v>2131</v>
      </c>
      <c r="G266" s="208" t="s">
        <v>2105</v>
      </c>
      <c r="H266" s="209">
        <v>11</v>
      </c>
      <c r="I266" s="210"/>
      <c r="J266" s="211">
        <f t="shared" si="30"/>
        <v>0</v>
      </c>
      <c r="K266" s="212"/>
      <c r="L266" s="40"/>
      <c r="M266" s="213" t="s">
        <v>1</v>
      </c>
      <c r="N266" s="214" t="s">
        <v>42</v>
      </c>
      <c r="O266" s="72"/>
      <c r="P266" s="215">
        <f t="shared" si="31"/>
        <v>0</v>
      </c>
      <c r="Q266" s="215">
        <v>2.2300000000000002E-3</v>
      </c>
      <c r="R266" s="215">
        <f t="shared" si="32"/>
        <v>2.4530000000000003E-2</v>
      </c>
      <c r="S266" s="215">
        <v>0</v>
      </c>
      <c r="T266" s="216">
        <f t="shared" si="33"/>
        <v>0</v>
      </c>
      <c r="U266" s="288"/>
      <c r="V266" s="288"/>
      <c r="W266" s="288"/>
      <c r="X266" s="288"/>
      <c r="Y266" s="288"/>
      <c r="Z266" s="288"/>
      <c r="AA266" s="288"/>
      <c r="AB266" s="288"/>
      <c r="AC266" s="288"/>
      <c r="AD266" s="288"/>
      <c r="AE266" s="288"/>
      <c r="AR266" s="217" t="s">
        <v>308</v>
      </c>
      <c r="AT266" s="217" t="s">
        <v>203</v>
      </c>
      <c r="AU266" s="217" t="s">
        <v>88</v>
      </c>
      <c r="AY266" s="18" t="s">
        <v>201</v>
      </c>
      <c r="BE266" s="218">
        <f t="shared" si="34"/>
        <v>0</v>
      </c>
      <c r="BF266" s="218">
        <f t="shared" si="35"/>
        <v>0</v>
      </c>
      <c r="BG266" s="218">
        <f t="shared" si="36"/>
        <v>0</v>
      </c>
      <c r="BH266" s="218">
        <f t="shared" si="37"/>
        <v>0</v>
      </c>
      <c r="BI266" s="218">
        <f t="shared" si="38"/>
        <v>0</v>
      </c>
      <c r="BJ266" s="18" t="s">
        <v>88</v>
      </c>
      <c r="BK266" s="218">
        <f t="shared" si="39"/>
        <v>0</v>
      </c>
      <c r="BL266" s="18" t="s">
        <v>308</v>
      </c>
      <c r="BM266" s="217" t="s">
        <v>2132</v>
      </c>
    </row>
    <row r="267" spans="1:65" s="2" customFormat="1" ht="27.75" customHeight="1">
      <c r="A267" s="288"/>
      <c r="B267" s="36"/>
      <c r="C267" s="253" t="s">
        <v>597</v>
      </c>
      <c r="D267" s="253" t="s">
        <v>585</v>
      </c>
      <c r="E267" s="254" t="s">
        <v>2133</v>
      </c>
      <c r="F267" s="255" t="s">
        <v>2134</v>
      </c>
      <c r="G267" s="256" t="s">
        <v>366</v>
      </c>
      <c r="H267" s="257">
        <v>7</v>
      </c>
      <c r="I267" s="258"/>
      <c r="J267" s="259">
        <f t="shared" si="30"/>
        <v>0</v>
      </c>
      <c r="K267" s="260"/>
      <c r="L267" s="261"/>
      <c r="M267" s="262" t="s">
        <v>1</v>
      </c>
      <c r="N267" s="263" t="s">
        <v>42</v>
      </c>
      <c r="O267" s="72"/>
      <c r="P267" s="215">
        <f t="shared" si="31"/>
        <v>0</v>
      </c>
      <c r="Q267" s="215">
        <v>1.2999999999999999E-2</v>
      </c>
      <c r="R267" s="215">
        <f t="shared" si="32"/>
        <v>9.0999999999999998E-2</v>
      </c>
      <c r="S267" s="215">
        <v>0</v>
      </c>
      <c r="T267" s="216">
        <f t="shared" si="33"/>
        <v>0</v>
      </c>
      <c r="U267" s="288"/>
      <c r="V267" s="288"/>
      <c r="W267" s="288"/>
      <c r="X267" s="288"/>
      <c r="Y267" s="288"/>
      <c r="Z267" s="288"/>
      <c r="AA267" s="288"/>
      <c r="AB267" s="288"/>
      <c r="AC267" s="288"/>
      <c r="AD267" s="288"/>
      <c r="AE267" s="288"/>
      <c r="AR267" s="217" t="s">
        <v>426</v>
      </c>
      <c r="AT267" s="217" t="s">
        <v>585</v>
      </c>
      <c r="AU267" s="217" t="s">
        <v>88</v>
      </c>
      <c r="AY267" s="18" t="s">
        <v>201</v>
      </c>
      <c r="BE267" s="218">
        <f t="shared" si="34"/>
        <v>0</v>
      </c>
      <c r="BF267" s="218">
        <f t="shared" si="35"/>
        <v>0</v>
      </c>
      <c r="BG267" s="218">
        <f t="shared" si="36"/>
        <v>0</v>
      </c>
      <c r="BH267" s="218">
        <f t="shared" si="37"/>
        <v>0</v>
      </c>
      <c r="BI267" s="218">
        <f t="shared" si="38"/>
        <v>0</v>
      </c>
      <c r="BJ267" s="18" t="s">
        <v>88</v>
      </c>
      <c r="BK267" s="218">
        <f t="shared" si="39"/>
        <v>0</v>
      </c>
      <c r="BL267" s="18" t="s">
        <v>308</v>
      </c>
      <c r="BM267" s="217" t="s">
        <v>2135</v>
      </c>
    </row>
    <row r="268" spans="1:65" s="2" customFormat="1" ht="27.75" customHeight="1">
      <c r="A268" s="288"/>
      <c r="B268" s="36"/>
      <c r="C268" s="253" t="s">
        <v>605</v>
      </c>
      <c r="D268" s="253" t="s">
        <v>585</v>
      </c>
      <c r="E268" s="254" t="s">
        <v>2136</v>
      </c>
      <c r="F268" s="255" t="s">
        <v>2137</v>
      </c>
      <c r="G268" s="256" t="s">
        <v>366</v>
      </c>
      <c r="H268" s="257">
        <v>4</v>
      </c>
      <c r="I268" s="258"/>
      <c r="J268" s="259">
        <f t="shared" si="30"/>
        <v>0</v>
      </c>
      <c r="K268" s="260"/>
      <c r="L268" s="261"/>
      <c r="M268" s="262" t="s">
        <v>1</v>
      </c>
      <c r="N268" s="263" t="s">
        <v>42</v>
      </c>
      <c r="O268" s="72"/>
      <c r="P268" s="215">
        <f t="shared" si="31"/>
        <v>0</v>
      </c>
      <c r="Q268" s="215">
        <v>2.1000000000000001E-2</v>
      </c>
      <c r="R268" s="215">
        <f t="shared" si="32"/>
        <v>8.4000000000000005E-2</v>
      </c>
      <c r="S268" s="215">
        <v>0</v>
      </c>
      <c r="T268" s="216">
        <f t="shared" si="33"/>
        <v>0</v>
      </c>
      <c r="U268" s="288"/>
      <c r="V268" s="288"/>
      <c r="W268" s="288"/>
      <c r="X268" s="288"/>
      <c r="Y268" s="288"/>
      <c r="Z268" s="288"/>
      <c r="AA268" s="288"/>
      <c r="AB268" s="288"/>
      <c r="AC268" s="288"/>
      <c r="AD268" s="288"/>
      <c r="AE268" s="288"/>
      <c r="AR268" s="217" t="s">
        <v>426</v>
      </c>
      <c r="AT268" s="217" t="s">
        <v>585</v>
      </c>
      <c r="AU268" s="217" t="s">
        <v>88</v>
      </c>
      <c r="AY268" s="18" t="s">
        <v>201</v>
      </c>
      <c r="BE268" s="218">
        <f t="shared" si="34"/>
        <v>0</v>
      </c>
      <c r="BF268" s="218">
        <f t="shared" si="35"/>
        <v>0</v>
      </c>
      <c r="BG268" s="218">
        <f t="shared" si="36"/>
        <v>0</v>
      </c>
      <c r="BH268" s="218">
        <f t="shared" si="37"/>
        <v>0</v>
      </c>
      <c r="BI268" s="218">
        <f t="shared" si="38"/>
        <v>0</v>
      </c>
      <c r="BJ268" s="18" t="s">
        <v>88</v>
      </c>
      <c r="BK268" s="218">
        <f t="shared" si="39"/>
        <v>0</v>
      </c>
      <c r="BL268" s="18" t="s">
        <v>308</v>
      </c>
      <c r="BM268" s="217" t="s">
        <v>2138</v>
      </c>
    </row>
    <row r="269" spans="1:65" s="2" customFormat="1" ht="28.5" customHeight="1">
      <c r="A269" s="288"/>
      <c r="B269" s="36"/>
      <c r="C269" s="205" t="s">
        <v>611</v>
      </c>
      <c r="D269" s="205" t="s">
        <v>203</v>
      </c>
      <c r="E269" s="206" t="s">
        <v>2139</v>
      </c>
      <c r="F269" s="207" t="s">
        <v>2140</v>
      </c>
      <c r="G269" s="208" t="s">
        <v>2105</v>
      </c>
      <c r="H269" s="209">
        <v>1</v>
      </c>
      <c r="I269" s="210"/>
      <c r="J269" s="211">
        <f t="shared" si="30"/>
        <v>0</v>
      </c>
      <c r="K269" s="212"/>
      <c r="L269" s="40"/>
      <c r="M269" s="213" t="s">
        <v>1</v>
      </c>
      <c r="N269" s="214" t="s">
        <v>42</v>
      </c>
      <c r="O269" s="72"/>
      <c r="P269" s="215">
        <f t="shared" si="31"/>
        <v>0</v>
      </c>
      <c r="Q269" s="215">
        <v>3.6999999999999999E-4</v>
      </c>
      <c r="R269" s="215">
        <f t="shared" si="32"/>
        <v>3.6999999999999999E-4</v>
      </c>
      <c r="S269" s="215">
        <v>0</v>
      </c>
      <c r="T269" s="216">
        <f t="shared" si="33"/>
        <v>0</v>
      </c>
      <c r="U269" s="288"/>
      <c r="V269" s="288"/>
      <c r="W269" s="288"/>
      <c r="X269" s="288"/>
      <c r="Y269" s="288"/>
      <c r="Z269" s="288"/>
      <c r="AA269" s="288"/>
      <c r="AB269" s="288"/>
      <c r="AC269" s="288"/>
      <c r="AD269" s="288"/>
      <c r="AE269" s="288"/>
      <c r="AR269" s="217" t="s">
        <v>308</v>
      </c>
      <c r="AT269" s="217" t="s">
        <v>203</v>
      </c>
      <c r="AU269" s="217" t="s">
        <v>88</v>
      </c>
      <c r="AY269" s="18" t="s">
        <v>201</v>
      </c>
      <c r="BE269" s="218">
        <f t="shared" si="34"/>
        <v>0</v>
      </c>
      <c r="BF269" s="218">
        <f t="shared" si="35"/>
        <v>0</v>
      </c>
      <c r="BG269" s="218">
        <f t="shared" si="36"/>
        <v>0</v>
      </c>
      <c r="BH269" s="218">
        <f t="shared" si="37"/>
        <v>0</v>
      </c>
      <c r="BI269" s="218">
        <f t="shared" si="38"/>
        <v>0</v>
      </c>
      <c r="BJ269" s="18" t="s">
        <v>88</v>
      </c>
      <c r="BK269" s="218">
        <f t="shared" si="39"/>
        <v>0</v>
      </c>
      <c r="BL269" s="18" t="s">
        <v>308</v>
      </c>
      <c r="BM269" s="217" t="s">
        <v>2141</v>
      </c>
    </row>
    <row r="270" spans="1:65" s="2" customFormat="1" ht="28.5" customHeight="1">
      <c r="A270" s="288"/>
      <c r="B270" s="36"/>
      <c r="C270" s="253" t="s">
        <v>615</v>
      </c>
      <c r="D270" s="253" t="s">
        <v>585</v>
      </c>
      <c r="E270" s="254" t="s">
        <v>2142</v>
      </c>
      <c r="F270" s="255" t="s">
        <v>2143</v>
      </c>
      <c r="G270" s="256" t="s">
        <v>366</v>
      </c>
      <c r="H270" s="257">
        <v>1</v>
      </c>
      <c r="I270" s="258"/>
      <c r="J270" s="259">
        <f t="shared" si="30"/>
        <v>0</v>
      </c>
      <c r="K270" s="260"/>
      <c r="L270" s="261"/>
      <c r="M270" s="262" t="s">
        <v>1</v>
      </c>
      <c r="N270" s="263" t="s">
        <v>42</v>
      </c>
      <c r="O270" s="72"/>
      <c r="P270" s="215">
        <f t="shared" si="31"/>
        <v>0</v>
      </c>
      <c r="Q270" s="215">
        <v>0.01</v>
      </c>
      <c r="R270" s="215">
        <f t="shared" si="32"/>
        <v>0.01</v>
      </c>
      <c r="S270" s="215">
        <v>0</v>
      </c>
      <c r="T270" s="216">
        <f t="shared" si="33"/>
        <v>0</v>
      </c>
      <c r="U270" s="288"/>
      <c r="V270" s="288"/>
      <c r="W270" s="288"/>
      <c r="X270" s="288"/>
      <c r="Y270" s="288"/>
      <c r="Z270" s="288"/>
      <c r="AA270" s="288"/>
      <c r="AB270" s="288"/>
      <c r="AC270" s="288"/>
      <c r="AD270" s="288"/>
      <c r="AE270" s="288"/>
      <c r="AR270" s="217" t="s">
        <v>426</v>
      </c>
      <c r="AT270" s="217" t="s">
        <v>585</v>
      </c>
      <c r="AU270" s="217" t="s">
        <v>88</v>
      </c>
      <c r="AY270" s="18" t="s">
        <v>201</v>
      </c>
      <c r="BE270" s="218">
        <f t="shared" si="34"/>
        <v>0</v>
      </c>
      <c r="BF270" s="218">
        <f t="shared" si="35"/>
        <v>0</v>
      </c>
      <c r="BG270" s="218">
        <f t="shared" si="36"/>
        <v>0</v>
      </c>
      <c r="BH270" s="218">
        <f t="shared" si="37"/>
        <v>0</v>
      </c>
      <c r="BI270" s="218">
        <f t="shared" si="38"/>
        <v>0</v>
      </c>
      <c r="BJ270" s="18" t="s">
        <v>88</v>
      </c>
      <c r="BK270" s="218">
        <f t="shared" si="39"/>
        <v>0</v>
      </c>
      <c r="BL270" s="18" t="s">
        <v>308</v>
      </c>
      <c r="BM270" s="217" t="s">
        <v>2144</v>
      </c>
    </row>
    <row r="271" spans="1:65" s="2" customFormat="1" ht="26.25" customHeight="1">
      <c r="A271" s="288"/>
      <c r="B271" s="36"/>
      <c r="C271" s="205" t="s">
        <v>621</v>
      </c>
      <c r="D271" s="205" t="s">
        <v>203</v>
      </c>
      <c r="E271" s="206" t="s">
        <v>2145</v>
      </c>
      <c r="F271" s="207" t="s">
        <v>2146</v>
      </c>
      <c r="G271" s="208" t="s">
        <v>2105</v>
      </c>
      <c r="H271" s="209">
        <v>1</v>
      </c>
      <c r="I271" s="210"/>
      <c r="J271" s="211">
        <f t="shared" si="30"/>
        <v>0</v>
      </c>
      <c r="K271" s="212"/>
      <c r="L271" s="40"/>
      <c r="M271" s="213" t="s">
        <v>1</v>
      </c>
      <c r="N271" s="214" t="s">
        <v>42</v>
      </c>
      <c r="O271" s="72"/>
      <c r="P271" s="215">
        <f t="shared" si="31"/>
        <v>0</v>
      </c>
      <c r="Q271" s="215">
        <v>4.4000000000000002E-4</v>
      </c>
      <c r="R271" s="215">
        <f t="shared" si="32"/>
        <v>4.4000000000000002E-4</v>
      </c>
      <c r="S271" s="215">
        <v>0</v>
      </c>
      <c r="T271" s="216">
        <f t="shared" si="33"/>
        <v>0</v>
      </c>
      <c r="U271" s="288"/>
      <c r="V271" s="288"/>
      <c r="W271" s="288"/>
      <c r="X271" s="288"/>
      <c r="Y271" s="288"/>
      <c r="Z271" s="288"/>
      <c r="AA271" s="288"/>
      <c r="AB271" s="288"/>
      <c r="AC271" s="288"/>
      <c r="AD271" s="288"/>
      <c r="AE271" s="288"/>
      <c r="AR271" s="217" t="s">
        <v>308</v>
      </c>
      <c r="AT271" s="217" t="s">
        <v>203</v>
      </c>
      <c r="AU271" s="217" t="s">
        <v>88</v>
      </c>
      <c r="AY271" s="18" t="s">
        <v>201</v>
      </c>
      <c r="BE271" s="218">
        <f t="shared" si="34"/>
        <v>0</v>
      </c>
      <c r="BF271" s="218">
        <f t="shared" si="35"/>
        <v>0</v>
      </c>
      <c r="BG271" s="218">
        <f t="shared" si="36"/>
        <v>0</v>
      </c>
      <c r="BH271" s="218">
        <f t="shared" si="37"/>
        <v>0</v>
      </c>
      <c r="BI271" s="218">
        <f t="shared" si="38"/>
        <v>0</v>
      </c>
      <c r="BJ271" s="18" t="s">
        <v>88</v>
      </c>
      <c r="BK271" s="218">
        <f t="shared" si="39"/>
        <v>0</v>
      </c>
      <c r="BL271" s="18" t="s">
        <v>308</v>
      </c>
      <c r="BM271" s="217" t="s">
        <v>2147</v>
      </c>
    </row>
    <row r="272" spans="1:65" s="2" customFormat="1" ht="28.5" customHeight="1">
      <c r="A272" s="288"/>
      <c r="B272" s="36"/>
      <c r="C272" s="253" t="s">
        <v>627</v>
      </c>
      <c r="D272" s="253" t="s">
        <v>585</v>
      </c>
      <c r="E272" s="254" t="s">
        <v>2148</v>
      </c>
      <c r="F272" s="255" t="s">
        <v>2149</v>
      </c>
      <c r="G272" s="256" t="s">
        <v>366</v>
      </c>
      <c r="H272" s="257">
        <v>1</v>
      </c>
      <c r="I272" s="258"/>
      <c r="J272" s="259">
        <f t="shared" si="30"/>
        <v>0</v>
      </c>
      <c r="K272" s="260"/>
      <c r="L272" s="261"/>
      <c r="M272" s="262" t="s">
        <v>1</v>
      </c>
      <c r="N272" s="263" t="s">
        <v>42</v>
      </c>
      <c r="O272" s="72"/>
      <c r="P272" s="215">
        <f t="shared" si="31"/>
        <v>0</v>
      </c>
      <c r="Q272" s="215">
        <v>1.0999999999999999E-2</v>
      </c>
      <c r="R272" s="215">
        <f t="shared" si="32"/>
        <v>1.0999999999999999E-2</v>
      </c>
      <c r="S272" s="215">
        <v>0</v>
      </c>
      <c r="T272" s="216">
        <f t="shared" si="33"/>
        <v>0</v>
      </c>
      <c r="U272" s="288"/>
      <c r="V272" s="288"/>
      <c r="W272" s="288"/>
      <c r="X272" s="288"/>
      <c r="Y272" s="288"/>
      <c r="Z272" s="288"/>
      <c r="AA272" s="288"/>
      <c r="AB272" s="288"/>
      <c r="AC272" s="288"/>
      <c r="AD272" s="288"/>
      <c r="AE272" s="288"/>
      <c r="AR272" s="217" t="s">
        <v>426</v>
      </c>
      <c r="AT272" s="217" t="s">
        <v>585</v>
      </c>
      <c r="AU272" s="217" t="s">
        <v>88</v>
      </c>
      <c r="AY272" s="18" t="s">
        <v>201</v>
      </c>
      <c r="BE272" s="218">
        <f t="shared" si="34"/>
        <v>0</v>
      </c>
      <c r="BF272" s="218">
        <f t="shared" si="35"/>
        <v>0</v>
      </c>
      <c r="BG272" s="218">
        <f t="shared" si="36"/>
        <v>0</v>
      </c>
      <c r="BH272" s="218">
        <f t="shared" si="37"/>
        <v>0</v>
      </c>
      <c r="BI272" s="218">
        <f t="shared" si="38"/>
        <v>0</v>
      </c>
      <c r="BJ272" s="18" t="s">
        <v>88</v>
      </c>
      <c r="BK272" s="218">
        <f t="shared" si="39"/>
        <v>0</v>
      </c>
      <c r="BL272" s="18" t="s">
        <v>308</v>
      </c>
      <c r="BM272" s="217" t="s">
        <v>2150</v>
      </c>
    </row>
    <row r="273" spans="1:65" s="2" customFormat="1" ht="33.75" customHeight="1">
      <c r="A273" s="288"/>
      <c r="B273" s="36"/>
      <c r="C273" s="205" t="s">
        <v>632</v>
      </c>
      <c r="D273" s="205" t="s">
        <v>203</v>
      </c>
      <c r="E273" s="206" t="s">
        <v>2151</v>
      </c>
      <c r="F273" s="207" t="s">
        <v>2152</v>
      </c>
      <c r="G273" s="208" t="s">
        <v>2105</v>
      </c>
      <c r="H273" s="209">
        <v>1</v>
      </c>
      <c r="I273" s="210"/>
      <c r="J273" s="211">
        <f t="shared" si="30"/>
        <v>0</v>
      </c>
      <c r="K273" s="212"/>
      <c r="L273" s="40"/>
      <c r="M273" s="213" t="s">
        <v>1</v>
      </c>
      <c r="N273" s="214" t="s">
        <v>42</v>
      </c>
      <c r="O273" s="72"/>
      <c r="P273" s="215">
        <f t="shared" si="31"/>
        <v>0</v>
      </c>
      <c r="Q273" s="215">
        <v>5.0000000000000002E-5</v>
      </c>
      <c r="R273" s="215">
        <f t="shared" si="32"/>
        <v>5.0000000000000002E-5</v>
      </c>
      <c r="S273" s="215">
        <v>0</v>
      </c>
      <c r="T273" s="216">
        <f t="shared" si="33"/>
        <v>0</v>
      </c>
      <c r="U273" s="288"/>
      <c r="V273" s="288"/>
      <c r="W273" s="288"/>
      <c r="X273" s="288"/>
      <c r="Y273" s="288"/>
      <c r="Z273" s="288"/>
      <c r="AA273" s="288"/>
      <c r="AB273" s="288"/>
      <c r="AC273" s="288"/>
      <c r="AD273" s="288"/>
      <c r="AE273" s="288"/>
      <c r="AR273" s="217" t="s">
        <v>308</v>
      </c>
      <c r="AT273" s="217" t="s">
        <v>203</v>
      </c>
      <c r="AU273" s="217" t="s">
        <v>88</v>
      </c>
      <c r="AY273" s="18" t="s">
        <v>201</v>
      </c>
      <c r="BE273" s="218">
        <f t="shared" si="34"/>
        <v>0</v>
      </c>
      <c r="BF273" s="218">
        <f t="shared" si="35"/>
        <v>0</v>
      </c>
      <c r="BG273" s="218">
        <f t="shared" si="36"/>
        <v>0</v>
      </c>
      <c r="BH273" s="218">
        <f t="shared" si="37"/>
        <v>0</v>
      </c>
      <c r="BI273" s="218">
        <f t="shared" si="38"/>
        <v>0</v>
      </c>
      <c r="BJ273" s="18" t="s">
        <v>88</v>
      </c>
      <c r="BK273" s="218">
        <f t="shared" si="39"/>
        <v>0</v>
      </c>
      <c r="BL273" s="18" t="s">
        <v>308</v>
      </c>
      <c r="BM273" s="217" t="s">
        <v>2153</v>
      </c>
    </row>
    <row r="274" spans="1:65" s="2" customFormat="1" ht="27.75" customHeight="1">
      <c r="A274" s="288"/>
      <c r="B274" s="36"/>
      <c r="C274" s="253" t="s">
        <v>639</v>
      </c>
      <c r="D274" s="253" t="s">
        <v>585</v>
      </c>
      <c r="E274" s="254" t="s">
        <v>2154</v>
      </c>
      <c r="F274" s="255" t="s">
        <v>2155</v>
      </c>
      <c r="G274" s="256" t="s">
        <v>366</v>
      </c>
      <c r="H274" s="257">
        <v>1</v>
      </c>
      <c r="I274" s="258"/>
      <c r="J274" s="259">
        <f t="shared" si="30"/>
        <v>0</v>
      </c>
      <c r="K274" s="260"/>
      <c r="L274" s="261"/>
      <c r="M274" s="262" t="s">
        <v>1</v>
      </c>
      <c r="N274" s="263" t="s">
        <v>42</v>
      </c>
      <c r="O274" s="72"/>
      <c r="P274" s="215">
        <f t="shared" si="31"/>
        <v>0</v>
      </c>
      <c r="Q274" s="215">
        <v>8.9999999999999993E-3</v>
      </c>
      <c r="R274" s="215">
        <f t="shared" si="32"/>
        <v>8.9999999999999993E-3</v>
      </c>
      <c r="S274" s="215">
        <v>0</v>
      </c>
      <c r="T274" s="216">
        <f t="shared" si="33"/>
        <v>0</v>
      </c>
      <c r="U274" s="288"/>
      <c r="V274" s="288"/>
      <c r="W274" s="288"/>
      <c r="X274" s="288"/>
      <c r="Y274" s="288"/>
      <c r="Z274" s="288"/>
      <c r="AA274" s="288"/>
      <c r="AB274" s="288"/>
      <c r="AC274" s="288"/>
      <c r="AD274" s="288"/>
      <c r="AE274" s="288"/>
      <c r="AR274" s="217" t="s">
        <v>426</v>
      </c>
      <c r="AT274" s="217" t="s">
        <v>585</v>
      </c>
      <c r="AU274" s="217" t="s">
        <v>88</v>
      </c>
      <c r="AY274" s="18" t="s">
        <v>201</v>
      </c>
      <c r="BE274" s="218">
        <f t="shared" si="34"/>
        <v>0</v>
      </c>
      <c r="BF274" s="218">
        <f t="shared" si="35"/>
        <v>0</v>
      </c>
      <c r="BG274" s="218">
        <f t="shared" si="36"/>
        <v>0</v>
      </c>
      <c r="BH274" s="218">
        <f t="shared" si="37"/>
        <v>0</v>
      </c>
      <c r="BI274" s="218">
        <f t="shared" si="38"/>
        <v>0</v>
      </c>
      <c r="BJ274" s="18" t="s">
        <v>88</v>
      </c>
      <c r="BK274" s="218">
        <f t="shared" si="39"/>
        <v>0</v>
      </c>
      <c r="BL274" s="18" t="s">
        <v>308</v>
      </c>
      <c r="BM274" s="217" t="s">
        <v>2156</v>
      </c>
    </row>
    <row r="275" spans="1:65" s="2" customFormat="1" ht="21.75" customHeight="1">
      <c r="A275" s="288"/>
      <c r="B275" s="36"/>
      <c r="C275" s="205" t="s">
        <v>646</v>
      </c>
      <c r="D275" s="205" t="s">
        <v>203</v>
      </c>
      <c r="E275" s="206" t="s">
        <v>2157</v>
      </c>
      <c r="F275" s="207" t="s">
        <v>2158</v>
      </c>
      <c r="G275" s="208" t="s">
        <v>2105</v>
      </c>
      <c r="H275" s="209">
        <v>1</v>
      </c>
      <c r="I275" s="210"/>
      <c r="J275" s="211">
        <f t="shared" si="30"/>
        <v>0</v>
      </c>
      <c r="K275" s="212"/>
      <c r="L275" s="40"/>
      <c r="M275" s="213" t="s">
        <v>1</v>
      </c>
      <c r="N275" s="214" t="s">
        <v>42</v>
      </c>
      <c r="O275" s="72"/>
      <c r="P275" s="215">
        <f t="shared" si="31"/>
        <v>0</v>
      </c>
      <c r="Q275" s="215">
        <v>2.5000000000000001E-4</v>
      </c>
      <c r="R275" s="215">
        <f t="shared" si="32"/>
        <v>2.5000000000000001E-4</v>
      </c>
      <c r="S275" s="215">
        <v>0</v>
      </c>
      <c r="T275" s="216">
        <f t="shared" si="33"/>
        <v>0</v>
      </c>
      <c r="U275" s="288"/>
      <c r="V275" s="288"/>
      <c r="W275" s="288"/>
      <c r="X275" s="288"/>
      <c r="Y275" s="288"/>
      <c r="Z275" s="288"/>
      <c r="AA275" s="288"/>
      <c r="AB275" s="288"/>
      <c r="AC275" s="288"/>
      <c r="AD275" s="288"/>
      <c r="AE275" s="288"/>
      <c r="AR275" s="217" t="s">
        <v>308</v>
      </c>
      <c r="AT275" s="217" t="s">
        <v>203</v>
      </c>
      <c r="AU275" s="217" t="s">
        <v>88</v>
      </c>
      <c r="AY275" s="18" t="s">
        <v>201</v>
      </c>
      <c r="BE275" s="218">
        <f t="shared" si="34"/>
        <v>0</v>
      </c>
      <c r="BF275" s="218">
        <f t="shared" si="35"/>
        <v>0</v>
      </c>
      <c r="BG275" s="218">
        <f t="shared" si="36"/>
        <v>0</v>
      </c>
      <c r="BH275" s="218">
        <f t="shared" si="37"/>
        <v>0</v>
      </c>
      <c r="BI275" s="218">
        <f t="shared" si="38"/>
        <v>0</v>
      </c>
      <c r="BJ275" s="18" t="s">
        <v>88</v>
      </c>
      <c r="BK275" s="218">
        <f t="shared" si="39"/>
        <v>0</v>
      </c>
      <c r="BL275" s="18" t="s">
        <v>308</v>
      </c>
      <c r="BM275" s="217" t="s">
        <v>2159</v>
      </c>
    </row>
    <row r="276" spans="1:65" s="2" customFormat="1" ht="42" customHeight="1">
      <c r="A276" s="288"/>
      <c r="B276" s="36"/>
      <c r="C276" s="253" t="s">
        <v>652</v>
      </c>
      <c r="D276" s="253" t="s">
        <v>585</v>
      </c>
      <c r="E276" s="254" t="s">
        <v>2160</v>
      </c>
      <c r="F276" s="255" t="s">
        <v>2161</v>
      </c>
      <c r="G276" s="256" t="s">
        <v>366</v>
      </c>
      <c r="H276" s="257">
        <v>1</v>
      </c>
      <c r="I276" s="258"/>
      <c r="J276" s="259">
        <f t="shared" si="30"/>
        <v>0</v>
      </c>
      <c r="K276" s="260"/>
      <c r="L276" s="261"/>
      <c r="M276" s="262" t="s">
        <v>1</v>
      </c>
      <c r="N276" s="263" t="s">
        <v>42</v>
      </c>
      <c r="O276" s="72"/>
      <c r="P276" s="215">
        <f t="shared" si="31"/>
        <v>0</v>
      </c>
      <c r="Q276" s="215">
        <v>3.0000000000000001E-3</v>
      </c>
      <c r="R276" s="215">
        <f t="shared" si="32"/>
        <v>3.0000000000000001E-3</v>
      </c>
      <c r="S276" s="215">
        <v>0</v>
      </c>
      <c r="T276" s="216">
        <f t="shared" si="33"/>
        <v>0</v>
      </c>
      <c r="U276" s="288"/>
      <c r="V276" s="288"/>
      <c r="W276" s="288"/>
      <c r="X276" s="288"/>
      <c r="Y276" s="288"/>
      <c r="Z276" s="288"/>
      <c r="AA276" s="288"/>
      <c r="AB276" s="288"/>
      <c r="AC276" s="288"/>
      <c r="AD276" s="288"/>
      <c r="AE276" s="288"/>
      <c r="AR276" s="217" t="s">
        <v>426</v>
      </c>
      <c r="AT276" s="217" t="s">
        <v>585</v>
      </c>
      <c r="AU276" s="217" t="s">
        <v>88</v>
      </c>
      <c r="AY276" s="18" t="s">
        <v>201</v>
      </c>
      <c r="BE276" s="218">
        <f t="shared" si="34"/>
        <v>0</v>
      </c>
      <c r="BF276" s="218">
        <f t="shared" si="35"/>
        <v>0</v>
      </c>
      <c r="BG276" s="218">
        <f t="shared" si="36"/>
        <v>0</v>
      </c>
      <c r="BH276" s="218">
        <f t="shared" si="37"/>
        <v>0</v>
      </c>
      <c r="BI276" s="218">
        <f t="shared" si="38"/>
        <v>0</v>
      </c>
      <c r="BJ276" s="18" t="s">
        <v>88</v>
      </c>
      <c r="BK276" s="218">
        <f t="shared" si="39"/>
        <v>0</v>
      </c>
      <c r="BL276" s="18" t="s">
        <v>308</v>
      </c>
      <c r="BM276" s="217" t="s">
        <v>2162</v>
      </c>
    </row>
    <row r="277" spans="1:65" s="2" customFormat="1" ht="33" customHeight="1">
      <c r="A277" s="288"/>
      <c r="B277" s="36"/>
      <c r="C277" s="205" t="s">
        <v>656</v>
      </c>
      <c r="D277" s="205" t="s">
        <v>203</v>
      </c>
      <c r="E277" s="206" t="s">
        <v>2163</v>
      </c>
      <c r="F277" s="207" t="s">
        <v>2164</v>
      </c>
      <c r="G277" s="208" t="s">
        <v>2105</v>
      </c>
      <c r="H277" s="209">
        <v>1</v>
      </c>
      <c r="I277" s="210"/>
      <c r="J277" s="211">
        <f t="shared" si="30"/>
        <v>0</v>
      </c>
      <c r="K277" s="212"/>
      <c r="L277" s="40"/>
      <c r="M277" s="213" t="s">
        <v>1</v>
      </c>
      <c r="N277" s="214" t="s">
        <v>42</v>
      </c>
      <c r="O277" s="72"/>
      <c r="P277" s="215">
        <f t="shared" si="31"/>
        <v>0</v>
      </c>
      <c r="Q277" s="215">
        <v>2.9E-4</v>
      </c>
      <c r="R277" s="215">
        <f t="shared" si="32"/>
        <v>2.9E-4</v>
      </c>
      <c r="S277" s="215">
        <v>0</v>
      </c>
      <c r="T277" s="216">
        <f t="shared" si="33"/>
        <v>0</v>
      </c>
      <c r="U277" s="288"/>
      <c r="V277" s="288"/>
      <c r="W277" s="288"/>
      <c r="X277" s="288"/>
      <c r="Y277" s="288"/>
      <c r="Z277" s="288"/>
      <c r="AA277" s="288"/>
      <c r="AB277" s="288"/>
      <c r="AC277" s="288"/>
      <c r="AD277" s="288"/>
      <c r="AE277" s="288"/>
      <c r="AR277" s="217" t="s">
        <v>308</v>
      </c>
      <c r="AT277" s="217" t="s">
        <v>203</v>
      </c>
      <c r="AU277" s="217" t="s">
        <v>88</v>
      </c>
      <c r="AY277" s="18" t="s">
        <v>201</v>
      </c>
      <c r="BE277" s="218">
        <f t="shared" si="34"/>
        <v>0</v>
      </c>
      <c r="BF277" s="218">
        <f t="shared" si="35"/>
        <v>0</v>
      </c>
      <c r="BG277" s="218">
        <f t="shared" si="36"/>
        <v>0</v>
      </c>
      <c r="BH277" s="218">
        <f t="shared" si="37"/>
        <v>0</v>
      </c>
      <c r="BI277" s="218">
        <f t="shared" si="38"/>
        <v>0</v>
      </c>
      <c r="BJ277" s="18" t="s">
        <v>88</v>
      </c>
      <c r="BK277" s="218">
        <f t="shared" si="39"/>
        <v>0</v>
      </c>
      <c r="BL277" s="18" t="s">
        <v>308</v>
      </c>
      <c r="BM277" s="217" t="s">
        <v>2165</v>
      </c>
    </row>
    <row r="278" spans="1:65" s="2" customFormat="1" ht="25.5" customHeight="1">
      <c r="A278" s="288"/>
      <c r="B278" s="36"/>
      <c r="C278" s="253" t="s">
        <v>660</v>
      </c>
      <c r="D278" s="253" t="s">
        <v>585</v>
      </c>
      <c r="E278" s="254" t="s">
        <v>2166</v>
      </c>
      <c r="F278" s="255" t="s">
        <v>2167</v>
      </c>
      <c r="G278" s="256" t="s">
        <v>366</v>
      </c>
      <c r="H278" s="257">
        <v>1</v>
      </c>
      <c r="I278" s="258"/>
      <c r="J278" s="259">
        <f t="shared" si="30"/>
        <v>0</v>
      </c>
      <c r="K278" s="260"/>
      <c r="L278" s="261"/>
      <c r="M278" s="262" t="s">
        <v>1</v>
      </c>
      <c r="N278" s="263" t="s">
        <v>42</v>
      </c>
      <c r="O278" s="72"/>
      <c r="P278" s="215">
        <f t="shared" si="31"/>
        <v>0</v>
      </c>
      <c r="Q278" s="215">
        <v>4.3499999999999997E-3</v>
      </c>
      <c r="R278" s="215">
        <f t="shared" si="32"/>
        <v>4.3499999999999997E-3</v>
      </c>
      <c r="S278" s="215">
        <v>0</v>
      </c>
      <c r="T278" s="216">
        <f t="shared" si="33"/>
        <v>0</v>
      </c>
      <c r="U278" s="288"/>
      <c r="V278" s="288"/>
      <c r="W278" s="288"/>
      <c r="X278" s="288"/>
      <c r="Y278" s="288"/>
      <c r="Z278" s="288"/>
      <c r="AA278" s="288"/>
      <c r="AB278" s="288"/>
      <c r="AC278" s="288"/>
      <c r="AD278" s="288"/>
      <c r="AE278" s="288"/>
      <c r="AR278" s="217" t="s">
        <v>426</v>
      </c>
      <c r="AT278" s="217" t="s">
        <v>585</v>
      </c>
      <c r="AU278" s="217" t="s">
        <v>88</v>
      </c>
      <c r="AY278" s="18" t="s">
        <v>201</v>
      </c>
      <c r="BE278" s="218">
        <f t="shared" si="34"/>
        <v>0</v>
      </c>
      <c r="BF278" s="218">
        <f t="shared" si="35"/>
        <v>0</v>
      </c>
      <c r="BG278" s="218">
        <f t="shared" si="36"/>
        <v>0</v>
      </c>
      <c r="BH278" s="218">
        <f t="shared" si="37"/>
        <v>0</v>
      </c>
      <c r="BI278" s="218">
        <f t="shared" si="38"/>
        <v>0</v>
      </c>
      <c r="BJ278" s="18" t="s">
        <v>88</v>
      </c>
      <c r="BK278" s="218">
        <f t="shared" si="39"/>
        <v>0</v>
      </c>
      <c r="BL278" s="18" t="s">
        <v>308</v>
      </c>
      <c r="BM278" s="217" t="s">
        <v>2168</v>
      </c>
    </row>
    <row r="279" spans="1:65" s="2" customFormat="1" ht="27.75" customHeight="1">
      <c r="A279" s="288"/>
      <c r="B279" s="36"/>
      <c r="C279" s="205" t="s">
        <v>664</v>
      </c>
      <c r="D279" s="205" t="s">
        <v>203</v>
      </c>
      <c r="E279" s="206" t="s">
        <v>2169</v>
      </c>
      <c r="F279" s="207" t="s">
        <v>2170</v>
      </c>
      <c r="G279" s="208" t="s">
        <v>2105</v>
      </c>
      <c r="H279" s="209">
        <v>1</v>
      </c>
      <c r="I279" s="210"/>
      <c r="J279" s="211">
        <f t="shared" si="30"/>
        <v>0</v>
      </c>
      <c r="K279" s="212"/>
      <c r="L279" s="40"/>
      <c r="M279" s="213" t="s">
        <v>1</v>
      </c>
      <c r="N279" s="214" t="s">
        <v>42</v>
      </c>
      <c r="O279" s="72"/>
      <c r="P279" s="215">
        <f t="shared" si="31"/>
        <v>0</v>
      </c>
      <c r="Q279" s="215">
        <v>7.2000000000000005E-4</v>
      </c>
      <c r="R279" s="215">
        <f t="shared" si="32"/>
        <v>7.2000000000000005E-4</v>
      </c>
      <c r="S279" s="215">
        <v>0</v>
      </c>
      <c r="T279" s="216">
        <f t="shared" si="33"/>
        <v>0</v>
      </c>
      <c r="U279" s="288"/>
      <c r="V279" s="288"/>
      <c r="W279" s="288"/>
      <c r="X279" s="288"/>
      <c r="Y279" s="288"/>
      <c r="Z279" s="288"/>
      <c r="AA279" s="288"/>
      <c r="AB279" s="288"/>
      <c r="AC279" s="288"/>
      <c r="AD279" s="288"/>
      <c r="AE279" s="288"/>
      <c r="AR279" s="217" t="s">
        <v>308</v>
      </c>
      <c r="AT279" s="217" t="s">
        <v>203</v>
      </c>
      <c r="AU279" s="217" t="s">
        <v>88</v>
      </c>
      <c r="AY279" s="18" t="s">
        <v>201</v>
      </c>
      <c r="BE279" s="218">
        <f t="shared" si="34"/>
        <v>0</v>
      </c>
      <c r="BF279" s="218">
        <f t="shared" si="35"/>
        <v>0</v>
      </c>
      <c r="BG279" s="218">
        <f t="shared" si="36"/>
        <v>0</v>
      </c>
      <c r="BH279" s="218">
        <f t="shared" si="37"/>
        <v>0</v>
      </c>
      <c r="BI279" s="218">
        <f t="shared" si="38"/>
        <v>0</v>
      </c>
      <c r="BJ279" s="18" t="s">
        <v>88</v>
      </c>
      <c r="BK279" s="218">
        <f t="shared" si="39"/>
        <v>0</v>
      </c>
      <c r="BL279" s="18" t="s">
        <v>308</v>
      </c>
      <c r="BM279" s="217" t="s">
        <v>2171</v>
      </c>
    </row>
    <row r="280" spans="1:65" s="2" customFormat="1" ht="16.5" customHeight="1">
      <c r="A280" s="288"/>
      <c r="B280" s="36"/>
      <c r="C280" s="253" t="s">
        <v>682</v>
      </c>
      <c r="D280" s="253" t="s">
        <v>585</v>
      </c>
      <c r="E280" s="254" t="s">
        <v>2172</v>
      </c>
      <c r="F280" s="255" t="s">
        <v>2173</v>
      </c>
      <c r="G280" s="256" t="s">
        <v>366</v>
      </c>
      <c r="H280" s="257">
        <v>1</v>
      </c>
      <c r="I280" s="258"/>
      <c r="J280" s="259">
        <f t="shared" si="30"/>
        <v>0</v>
      </c>
      <c r="K280" s="260"/>
      <c r="L280" s="261"/>
      <c r="M280" s="262" t="s">
        <v>1</v>
      </c>
      <c r="N280" s="263" t="s">
        <v>42</v>
      </c>
      <c r="O280" s="72"/>
      <c r="P280" s="215">
        <f t="shared" si="31"/>
        <v>0</v>
      </c>
      <c r="Q280" s="215">
        <v>1.6199999999999999E-2</v>
      </c>
      <c r="R280" s="215">
        <f t="shared" si="32"/>
        <v>1.6199999999999999E-2</v>
      </c>
      <c r="S280" s="215">
        <v>0</v>
      </c>
      <c r="T280" s="216">
        <f t="shared" si="33"/>
        <v>0</v>
      </c>
      <c r="U280" s="288"/>
      <c r="V280" s="288"/>
      <c r="W280" s="288"/>
      <c r="X280" s="288"/>
      <c r="Y280" s="288"/>
      <c r="Z280" s="288"/>
      <c r="AA280" s="288"/>
      <c r="AB280" s="288"/>
      <c r="AC280" s="288"/>
      <c r="AD280" s="288"/>
      <c r="AE280" s="288"/>
      <c r="AR280" s="217" t="s">
        <v>426</v>
      </c>
      <c r="AT280" s="217" t="s">
        <v>585</v>
      </c>
      <c r="AU280" s="217" t="s">
        <v>88</v>
      </c>
      <c r="AY280" s="18" t="s">
        <v>201</v>
      </c>
      <c r="BE280" s="218">
        <f t="shared" si="34"/>
        <v>0</v>
      </c>
      <c r="BF280" s="218">
        <f t="shared" si="35"/>
        <v>0</v>
      </c>
      <c r="BG280" s="218">
        <f t="shared" si="36"/>
        <v>0</v>
      </c>
      <c r="BH280" s="218">
        <f t="shared" si="37"/>
        <v>0</v>
      </c>
      <c r="BI280" s="218">
        <f t="shared" si="38"/>
        <v>0</v>
      </c>
      <c r="BJ280" s="18" t="s">
        <v>88</v>
      </c>
      <c r="BK280" s="218">
        <f t="shared" si="39"/>
        <v>0</v>
      </c>
      <c r="BL280" s="18" t="s">
        <v>308</v>
      </c>
      <c r="BM280" s="217" t="s">
        <v>2174</v>
      </c>
    </row>
    <row r="281" spans="1:65" s="2" customFormat="1" ht="29.25" customHeight="1">
      <c r="A281" s="288"/>
      <c r="B281" s="36"/>
      <c r="C281" s="205" t="s">
        <v>686</v>
      </c>
      <c r="D281" s="205" t="s">
        <v>203</v>
      </c>
      <c r="E281" s="206" t="s">
        <v>2175</v>
      </c>
      <c r="F281" s="207" t="s">
        <v>2176</v>
      </c>
      <c r="G281" s="208" t="s">
        <v>2105</v>
      </c>
      <c r="H281" s="209">
        <v>1</v>
      </c>
      <c r="I281" s="210"/>
      <c r="J281" s="211">
        <f t="shared" si="30"/>
        <v>0</v>
      </c>
      <c r="K281" s="212"/>
      <c r="L281" s="40"/>
      <c r="M281" s="213" t="s">
        <v>1</v>
      </c>
      <c r="N281" s="214" t="s">
        <v>42</v>
      </c>
      <c r="O281" s="72"/>
      <c r="P281" s="215">
        <f t="shared" si="31"/>
        <v>0</v>
      </c>
      <c r="Q281" s="215">
        <v>3.6999999999999999E-4</v>
      </c>
      <c r="R281" s="215">
        <f t="shared" si="32"/>
        <v>3.6999999999999999E-4</v>
      </c>
      <c r="S281" s="215">
        <v>0</v>
      </c>
      <c r="T281" s="216">
        <f t="shared" si="33"/>
        <v>0</v>
      </c>
      <c r="U281" s="288"/>
      <c r="V281" s="288"/>
      <c r="W281" s="288"/>
      <c r="X281" s="288"/>
      <c r="Y281" s="288"/>
      <c r="Z281" s="288"/>
      <c r="AA281" s="288"/>
      <c r="AB281" s="288"/>
      <c r="AC281" s="288"/>
      <c r="AD281" s="288"/>
      <c r="AE281" s="288"/>
      <c r="AR281" s="217" t="s">
        <v>308</v>
      </c>
      <c r="AT281" s="217" t="s">
        <v>203</v>
      </c>
      <c r="AU281" s="217" t="s">
        <v>88</v>
      </c>
      <c r="AY281" s="18" t="s">
        <v>201</v>
      </c>
      <c r="BE281" s="218">
        <f t="shared" si="34"/>
        <v>0</v>
      </c>
      <c r="BF281" s="218">
        <f t="shared" si="35"/>
        <v>0</v>
      </c>
      <c r="BG281" s="218">
        <f t="shared" si="36"/>
        <v>0</v>
      </c>
      <c r="BH281" s="218">
        <f t="shared" si="37"/>
        <v>0</v>
      </c>
      <c r="BI281" s="218">
        <f t="shared" si="38"/>
        <v>0</v>
      </c>
      <c r="BJ281" s="18" t="s">
        <v>88</v>
      </c>
      <c r="BK281" s="218">
        <f t="shared" si="39"/>
        <v>0</v>
      </c>
      <c r="BL281" s="18" t="s">
        <v>308</v>
      </c>
      <c r="BM281" s="217" t="s">
        <v>2177</v>
      </c>
    </row>
    <row r="282" spans="1:65" s="2" customFormat="1" ht="28.5" customHeight="1">
      <c r="A282" s="288"/>
      <c r="B282" s="36"/>
      <c r="C282" s="253" t="s">
        <v>690</v>
      </c>
      <c r="D282" s="253" t="s">
        <v>585</v>
      </c>
      <c r="E282" s="254" t="s">
        <v>2178</v>
      </c>
      <c r="F282" s="255" t="s">
        <v>2179</v>
      </c>
      <c r="G282" s="256" t="s">
        <v>366</v>
      </c>
      <c r="H282" s="257">
        <v>1</v>
      </c>
      <c r="I282" s="258"/>
      <c r="J282" s="259">
        <f t="shared" si="30"/>
        <v>0</v>
      </c>
      <c r="K282" s="260"/>
      <c r="L282" s="261"/>
      <c r="M282" s="262" t="s">
        <v>1</v>
      </c>
      <c r="N282" s="263" t="s">
        <v>42</v>
      </c>
      <c r="O282" s="72"/>
      <c r="P282" s="215">
        <f t="shared" si="31"/>
        <v>0</v>
      </c>
      <c r="Q282" s="215">
        <v>1.6400000000000001E-2</v>
      </c>
      <c r="R282" s="215">
        <f t="shared" si="32"/>
        <v>1.6400000000000001E-2</v>
      </c>
      <c r="S282" s="215">
        <v>0</v>
      </c>
      <c r="T282" s="216">
        <f t="shared" si="33"/>
        <v>0</v>
      </c>
      <c r="U282" s="288"/>
      <c r="V282" s="288"/>
      <c r="W282" s="288"/>
      <c r="X282" s="288"/>
      <c r="Y282" s="288"/>
      <c r="Z282" s="288"/>
      <c r="AA282" s="288"/>
      <c r="AB282" s="288"/>
      <c r="AC282" s="288"/>
      <c r="AD282" s="288"/>
      <c r="AE282" s="288"/>
      <c r="AR282" s="217" t="s">
        <v>426</v>
      </c>
      <c r="AT282" s="217" t="s">
        <v>585</v>
      </c>
      <c r="AU282" s="217" t="s">
        <v>88</v>
      </c>
      <c r="AY282" s="18" t="s">
        <v>201</v>
      </c>
      <c r="BE282" s="218">
        <f t="shared" si="34"/>
        <v>0</v>
      </c>
      <c r="BF282" s="218">
        <f t="shared" si="35"/>
        <v>0</v>
      </c>
      <c r="BG282" s="218">
        <f t="shared" si="36"/>
        <v>0</v>
      </c>
      <c r="BH282" s="218">
        <f t="shared" si="37"/>
        <v>0</v>
      </c>
      <c r="BI282" s="218">
        <f t="shared" si="38"/>
        <v>0</v>
      </c>
      <c r="BJ282" s="18" t="s">
        <v>88</v>
      </c>
      <c r="BK282" s="218">
        <f t="shared" si="39"/>
        <v>0</v>
      </c>
      <c r="BL282" s="18" t="s">
        <v>308</v>
      </c>
      <c r="BM282" s="217" t="s">
        <v>2180</v>
      </c>
    </row>
    <row r="283" spans="1:65" s="2" customFormat="1" ht="16.5" customHeight="1">
      <c r="A283" s="288"/>
      <c r="B283" s="36"/>
      <c r="C283" s="205" t="s">
        <v>696</v>
      </c>
      <c r="D283" s="205" t="s">
        <v>203</v>
      </c>
      <c r="E283" s="206" t="s">
        <v>2181</v>
      </c>
      <c r="F283" s="207" t="s">
        <v>2182</v>
      </c>
      <c r="G283" s="208" t="s">
        <v>2105</v>
      </c>
      <c r="H283" s="209">
        <v>4</v>
      </c>
      <c r="I283" s="210"/>
      <c r="J283" s="211">
        <f t="shared" si="30"/>
        <v>0</v>
      </c>
      <c r="K283" s="212"/>
      <c r="L283" s="40"/>
      <c r="M283" s="213" t="s">
        <v>1</v>
      </c>
      <c r="N283" s="214" t="s">
        <v>42</v>
      </c>
      <c r="O283" s="72"/>
      <c r="P283" s="215">
        <f t="shared" si="31"/>
        <v>0</v>
      </c>
      <c r="Q283" s="215">
        <v>2.7999999999999998E-4</v>
      </c>
      <c r="R283" s="215">
        <f t="shared" si="32"/>
        <v>1.1199999999999999E-3</v>
      </c>
      <c r="S283" s="215">
        <v>0</v>
      </c>
      <c r="T283" s="216">
        <f t="shared" si="33"/>
        <v>0</v>
      </c>
      <c r="U283" s="288"/>
      <c r="V283" s="288"/>
      <c r="W283" s="288"/>
      <c r="X283" s="288"/>
      <c r="Y283" s="288"/>
      <c r="Z283" s="288"/>
      <c r="AA283" s="288"/>
      <c r="AB283" s="288"/>
      <c r="AC283" s="288"/>
      <c r="AD283" s="288"/>
      <c r="AE283" s="288"/>
      <c r="AR283" s="217" t="s">
        <v>308</v>
      </c>
      <c r="AT283" s="217" t="s">
        <v>203</v>
      </c>
      <c r="AU283" s="217" t="s">
        <v>88</v>
      </c>
      <c r="AY283" s="18" t="s">
        <v>201</v>
      </c>
      <c r="BE283" s="218">
        <f t="shared" si="34"/>
        <v>0</v>
      </c>
      <c r="BF283" s="218">
        <f t="shared" si="35"/>
        <v>0</v>
      </c>
      <c r="BG283" s="218">
        <f t="shared" si="36"/>
        <v>0</v>
      </c>
      <c r="BH283" s="218">
        <f t="shared" si="37"/>
        <v>0</v>
      </c>
      <c r="BI283" s="218">
        <f t="shared" si="38"/>
        <v>0</v>
      </c>
      <c r="BJ283" s="18" t="s">
        <v>88</v>
      </c>
      <c r="BK283" s="218">
        <f t="shared" si="39"/>
        <v>0</v>
      </c>
      <c r="BL283" s="18" t="s">
        <v>308</v>
      </c>
      <c r="BM283" s="217" t="s">
        <v>2183</v>
      </c>
    </row>
    <row r="284" spans="1:65" s="2" customFormat="1" ht="16.5" customHeight="1">
      <c r="A284" s="288"/>
      <c r="B284" s="36"/>
      <c r="C284" s="253" t="s">
        <v>703</v>
      </c>
      <c r="D284" s="253" t="s">
        <v>585</v>
      </c>
      <c r="E284" s="254" t="s">
        <v>2184</v>
      </c>
      <c r="F284" s="255" t="s">
        <v>2185</v>
      </c>
      <c r="G284" s="256" t="s">
        <v>366</v>
      </c>
      <c r="H284" s="257">
        <v>1</v>
      </c>
      <c r="I284" s="258"/>
      <c r="J284" s="259">
        <f t="shared" si="30"/>
        <v>0</v>
      </c>
      <c r="K284" s="260"/>
      <c r="L284" s="261"/>
      <c r="M284" s="262" t="s">
        <v>1</v>
      </c>
      <c r="N284" s="263" t="s">
        <v>42</v>
      </c>
      <c r="O284" s="72"/>
      <c r="P284" s="215">
        <f t="shared" si="31"/>
        <v>0</v>
      </c>
      <c r="Q284" s="215">
        <v>6.9999999999999999E-4</v>
      </c>
      <c r="R284" s="215">
        <f t="shared" si="32"/>
        <v>6.9999999999999999E-4</v>
      </c>
      <c r="S284" s="215">
        <v>0</v>
      </c>
      <c r="T284" s="216">
        <f t="shared" si="33"/>
        <v>0</v>
      </c>
      <c r="U284" s="288"/>
      <c r="V284" s="288"/>
      <c r="W284" s="288"/>
      <c r="X284" s="288"/>
      <c r="Y284" s="288"/>
      <c r="Z284" s="288"/>
      <c r="AA284" s="288"/>
      <c r="AB284" s="288"/>
      <c r="AC284" s="288"/>
      <c r="AD284" s="288"/>
      <c r="AE284" s="288"/>
      <c r="AR284" s="217" t="s">
        <v>426</v>
      </c>
      <c r="AT284" s="217" t="s">
        <v>585</v>
      </c>
      <c r="AU284" s="217" t="s">
        <v>88</v>
      </c>
      <c r="AY284" s="18" t="s">
        <v>201</v>
      </c>
      <c r="BE284" s="218">
        <f t="shared" si="34"/>
        <v>0</v>
      </c>
      <c r="BF284" s="218">
        <f t="shared" si="35"/>
        <v>0</v>
      </c>
      <c r="BG284" s="218">
        <f t="shared" si="36"/>
        <v>0</v>
      </c>
      <c r="BH284" s="218">
        <f t="shared" si="37"/>
        <v>0</v>
      </c>
      <c r="BI284" s="218">
        <f t="shared" si="38"/>
        <v>0</v>
      </c>
      <c r="BJ284" s="18" t="s">
        <v>88</v>
      </c>
      <c r="BK284" s="218">
        <f t="shared" si="39"/>
        <v>0</v>
      </c>
      <c r="BL284" s="18" t="s">
        <v>308</v>
      </c>
      <c r="BM284" s="217" t="s">
        <v>2186</v>
      </c>
    </row>
    <row r="285" spans="1:65" s="2" customFormat="1" ht="16.5" customHeight="1">
      <c r="A285" s="288"/>
      <c r="B285" s="36"/>
      <c r="C285" s="253" t="s">
        <v>717</v>
      </c>
      <c r="D285" s="253" t="s">
        <v>585</v>
      </c>
      <c r="E285" s="254" t="s">
        <v>2187</v>
      </c>
      <c r="F285" s="255" t="s">
        <v>2188</v>
      </c>
      <c r="G285" s="256" t="s">
        <v>2189</v>
      </c>
      <c r="H285" s="257">
        <v>3</v>
      </c>
      <c r="I285" s="258"/>
      <c r="J285" s="259">
        <f t="shared" si="30"/>
        <v>0</v>
      </c>
      <c r="K285" s="260"/>
      <c r="L285" s="261"/>
      <c r="M285" s="262" t="s">
        <v>1</v>
      </c>
      <c r="N285" s="263" t="s">
        <v>42</v>
      </c>
      <c r="O285" s="72"/>
      <c r="P285" s="215">
        <f t="shared" si="31"/>
        <v>0</v>
      </c>
      <c r="Q285" s="215">
        <v>0</v>
      </c>
      <c r="R285" s="215">
        <f t="shared" si="32"/>
        <v>0</v>
      </c>
      <c r="S285" s="215">
        <v>0</v>
      </c>
      <c r="T285" s="216">
        <f t="shared" si="33"/>
        <v>0</v>
      </c>
      <c r="U285" s="288"/>
      <c r="V285" s="288"/>
      <c r="W285" s="288"/>
      <c r="X285" s="288"/>
      <c r="Y285" s="288"/>
      <c r="Z285" s="288"/>
      <c r="AA285" s="288"/>
      <c r="AB285" s="288"/>
      <c r="AC285" s="288"/>
      <c r="AD285" s="288"/>
      <c r="AE285" s="288"/>
      <c r="AR285" s="217" t="s">
        <v>426</v>
      </c>
      <c r="AT285" s="217" t="s">
        <v>585</v>
      </c>
      <c r="AU285" s="217" t="s">
        <v>88</v>
      </c>
      <c r="AY285" s="18" t="s">
        <v>201</v>
      </c>
      <c r="BE285" s="218">
        <f t="shared" si="34"/>
        <v>0</v>
      </c>
      <c r="BF285" s="218">
        <f t="shared" si="35"/>
        <v>0</v>
      </c>
      <c r="BG285" s="218">
        <f t="shared" si="36"/>
        <v>0</v>
      </c>
      <c r="BH285" s="218">
        <f t="shared" si="37"/>
        <v>0</v>
      </c>
      <c r="BI285" s="218">
        <f t="shared" si="38"/>
        <v>0</v>
      </c>
      <c r="BJ285" s="18" t="s">
        <v>88</v>
      </c>
      <c r="BK285" s="218">
        <f t="shared" si="39"/>
        <v>0</v>
      </c>
      <c r="BL285" s="18" t="s">
        <v>308</v>
      </c>
      <c r="BM285" s="217" t="s">
        <v>2190</v>
      </c>
    </row>
    <row r="286" spans="1:65" s="2" customFormat="1" ht="18.75" customHeight="1">
      <c r="A286" s="288"/>
      <c r="B286" s="36"/>
      <c r="C286" s="205" t="s">
        <v>723</v>
      </c>
      <c r="D286" s="205" t="s">
        <v>203</v>
      </c>
      <c r="E286" s="206" t="s">
        <v>2191</v>
      </c>
      <c r="F286" s="207" t="s">
        <v>2192</v>
      </c>
      <c r="G286" s="208" t="s">
        <v>2105</v>
      </c>
      <c r="H286" s="209">
        <v>33</v>
      </c>
      <c r="I286" s="210"/>
      <c r="J286" s="211">
        <f t="shared" si="30"/>
        <v>0</v>
      </c>
      <c r="K286" s="212"/>
      <c r="L286" s="40"/>
      <c r="M286" s="213" t="s">
        <v>1</v>
      </c>
      <c r="N286" s="214" t="s">
        <v>42</v>
      </c>
      <c r="O286" s="72"/>
      <c r="P286" s="215">
        <f t="shared" si="31"/>
        <v>0</v>
      </c>
      <c r="Q286" s="215">
        <v>2.7999999999999998E-4</v>
      </c>
      <c r="R286" s="215">
        <f t="shared" si="32"/>
        <v>9.2399999999999999E-3</v>
      </c>
      <c r="S286" s="215">
        <v>0</v>
      </c>
      <c r="T286" s="216">
        <f t="shared" si="33"/>
        <v>0</v>
      </c>
      <c r="U286" s="288"/>
      <c r="V286" s="288"/>
      <c r="W286" s="288"/>
      <c r="X286" s="288"/>
      <c r="Y286" s="288"/>
      <c r="Z286" s="288"/>
      <c r="AA286" s="288"/>
      <c r="AB286" s="288"/>
      <c r="AC286" s="288"/>
      <c r="AD286" s="288"/>
      <c r="AE286" s="288"/>
      <c r="AR286" s="217" t="s">
        <v>308</v>
      </c>
      <c r="AT286" s="217" t="s">
        <v>203</v>
      </c>
      <c r="AU286" s="217" t="s">
        <v>88</v>
      </c>
      <c r="AY286" s="18" t="s">
        <v>201</v>
      </c>
      <c r="BE286" s="218">
        <f t="shared" si="34"/>
        <v>0</v>
      </c>
      <c r="BF286" s="218">
        <f t="shared" si="35"/>
        <v>0</v>
      </c>
      <c r="BG286" s="218">
        <f t="shared" si="36"/>
        <v>0</v>
      </c>
      <c r="BH286" s="218">
        <f t="shared" si="37"/>
        <v>0</v>
      </c>
      <c r="BI286" s="218">
        <f t="shared" si="38"/>
        <v>0</v>
      </c>
      <c r="BJ286" s="18" t="s">
        <v>88</v>
      </c>
      <c r="BK286" s="218">
        <f t="shared" si="39"/>
        <v>0</v>
      </c>
      <c r="BL286" s="18" t="s">
        <v>308</v>
      </c>
      <c r="BM286" s="217" t="s">
        <v>2193</v>
      </c>
    </row>
    <row r="287" spans="1:65" s="13" customFormat="1">
      <c r="B287" s="219"/>
      <c r="C287" s="220"/>
      <c r="D287" s="221" t="s">
        <v>209</v>
      </c>
      <c r="E287" s="222" t="s">
        <v>1</v>
      </c>
      <c r="F287" s="223" t="s">
        <v>2194</v>
      </c>
      <c r="G287" s="220"/>
      <c r="H287" s="224">
        <v>33</v>
      </c>
      <c r="I287" s="225"/>
      <c r="J287" s="220"/>
      <c r="K287" s="220"/>
      <c r="L287" s="226"/>
      <c r="M287" s="227"/>
      <c r="N287" s="228"/>
      <c r="O287" s="228"/>
      <c r="P287" s="228"/>
      <c r="Q287" s="228"/>
      <c r="R287" s="228"/>
      <c r="S287" s="228"/>
      <c r="T287" s="229"/>
      <c r="AT287" s="230" t="s">
        <v>209</v>
      </c>
      <c r="AU287" s="230" t="s">
        <v>88</v>
      </c>
      <c r="AV287" s="13" t="s">
        <v>88</v>
      </c>
      <c r="AW287" s="13" t="s">
        <v>31</v>
      </c>
      <c r="AX287" s="13" t="s">
        <v>83</v>
      </c>
      <c r="AY287" s="230" t="s">
        <v>201</v>
      </c>
    </row>
    <row r="288" spans="1:65" s="2" customFormat="1" ht="27.75" customHeight="1">
      <c r="A288" s="288"/>
      <c r="B288" s="36"/>
      <c r="C288" s="253" t="s">
        <v>727</v>
      </c>
      <c r="D288" s="253" t="s">
        <v>585</v>
      </c>
      <c r="E288" s="254" t="s">
        <v>2195</v>
      </c>
      <c r="F288" s="255" t="s">
        <v>2196</v>
      </c>
      <c r="G288" s="256" t="s">
        <v>366</v>
      </c>
      <c r="H288" s="257">
        <v>33</v>
      </c>
      <c r="I288" s="258"/>
      <c r="J288" s="259">
        <f t="shared" ref="J288:J306" si="40">ROUND(I288*H288,2)</f>
        <v>0</v>
      </c>
      <c r="K288" s="260"/>
      <c r="L288" s="261"/>
      <c r="M288" s="262" t="s">
        <v>1</v>
      </c>
      <c r="N288" s="263" t="s">
        <v>42</v>
      </c>
      <c r="O288" s="72"/>
      <c r="P288" s="215">
        <f t="shared" ref="P288:P306" si="41">O288*H288</f>
        <v>0</v>
      </c>
      <c r="Q288" s="215">
        <v>2.4000000000000001E-4</v>
      </c>
      <c r="R288" s="215">
        <f t="shared" ref="R288:R306" si="42">Q288*H288</f>
        <v>7.92E-3</v>
      </c>
      <c r="S288" s="215">
        <v>0</v>
      </c>
      <c r="T288" s="216">
        <f t="shared" ref="T288:T306" si="43">S288*H288</f>
        <v>0</v>
      </c>
      <c r="U288" s="288"/>
      <c r="V288" s="288"/>
      <c r="W288" s="288"/>
      <c r="X288" s="288"/>
      <c r="Y288" s="288"/>
      <c r="Z288" s="288"/>
      <c r="AA288" s="288"/>
      <c r="AB288" s="288"/>
      <c r="AC288" s="288"/>
      <c r="AD288" s="288"/>
      <c r="AE288" s="288"/>
      <c r="AR288" s="217" t="s">
        <v>426</v>
      </c>
      <c r="AT288" s="217" t="s">
        <v>585</v>
      </c>
      <c r="AU288" s="217" t="s">
        <v>88</v>
      </c>
      <c r="AY288" s="18" t="s">
        <v>201</v>
      </c>
      <c r="BE288" s="218">
        <f t="shared" ref="BE288:BE306" si="44">IF(N288="základná",J288,0)</f>
        <v>0</v>
      </c>
      <c r="BF288" s="218">
        <f t="shared" ref="BF288:BF306" si="45">IF(N288="znížená",J288,0)</f>
        <v>0</v>
      </c>
      <c r="BG288" s="218">
        <f t="shared" ref="BG288:BG306" si="46">IF(N288="zákl. prenesená",J288,0)</f>
        <v>0</v>
      </c>
      <c r="BH288" s="218">
        <f t="shared" ref="BH288:BH306" si="47">IF(N288="zníž. prenesená",J288,0)</f>
        <v>0</v>
      </c>
      <c r="BI288" s="218">
        <f t="shared" ref="BI288:BI306" si="48">IF(N288="nulová",J288,0)</f>
        <v>0</v>
      </c>
      <c r="BJ288" s="18" t="s">
        <v>88</v>
      </c>
      <c r="BK288" s="218">
        <f t="shared" ref="BK288:BK306" si="49">ROUND(I288*H288,2)</f>
        <v>0</v>
      </c>
      <c r="BL288" s="18" t="s">
        <v>308</v>
      </c>
      <c r="BM288" s="217" t="s">
        <v>2197</v>
      </c>
    </row>
    <row r="289" spans="1:65" s="2" customFormat="1" ht="21.75" customHeight="1">
      <c r="A289" s="288"/>
      <c r="B289" s="36"/>
      <c r="C289" s="205" t="s">
        <v>732</v>
      </c>
      <c r="D289" s="205" t="s">
        <v>203</v>
      </c>
      <c r="E289" s="206" t="s">
        <v>2198</v>
      </c>
      <c r="F289" s="207" t="s">
        <v>2199</v>
      </c>
      <c r="G289" s="208" t="s">
        <v>366</v>
      </c>
      <c r="H289" s="209">
        <v>1</v>
      </c>
      <c r="I289" s="210"/>
      <c r="J289" s="211">
        <f t="shared" si="40"/>
        <v>0</v>
      </c>
      <c r="K289" s="212"/>
      <c r="L289" s="40"/>
      <c r="M289" s="213" t="s">
        <v>1</v>
      </c>
      <c r="N289" s="214" t="s">
        <v>42</v>
      </c>
      <c r="O289" s="72"/>
      <c r="P289" s="215">
        <f t="shared" si="41"/>
        <v>0</v>
      </c>
      <c r="Q289" s="215">
        <v>1.2E-4</v>
      </c>
      <c r="R289" s="215">
        <f t="shared" si="42"/>
        <v>1.2E-4</v>
      </c>
      <c r="S289" s="215">
        <v>0</v>
      </c>
      <c r="T289" s="216">
        <f t="shared" si="43"/>
        <v>0</v>
      </c>
      <c r="U289" s="288"/>
      <c r="V289" s="288"/>
      <c r="W289" s="288"/>
      <c r="X289" s="288"/>
      <c r="Y289" s="288"/>
      <c r="Z289" s="288"/>
      <c r="AA289" s="288"/>
      <c r="AB289" s="288"/>
      <c r="AC289" s="288"/>
      <c r="AD289" s="288"/>
      <c r="AE289" s="288"/>
      <c r="AR289" s="217" t="s">
        <v>308</v>
      </c>
      <c r="AT289" s="217" t="s">
        <v>203</v>
      </c>
      <c r="AU289" s="217" t="s">
        <v>88</v>
      </c>
      <c r="AY289" s="18" t="s">
        <v>201</v>
      </c>
      <c r="BE289" s="218">
        <f t="shared" si="44"/>
        <v>0</v>
      </c>
      <c r="BF289" s="218">
        <f t="shared" si="45"/>
        <v>0</v>
      </c>
      <c r="BG289" s="218">
        <f t="shared" si="46"/>
        <v>0</v>
      </c>
      <c r="BH289" s="218">
        <f t="shared" si="47"/>
        <v>0</v>
      </c>
      <c r="BI289" s="218">
        <f t="shared" si="48"/>
        <v>0</v>
      </c>
      <c r="BJ289" s="18" t="s">
        <v>88</v>
      </c>
      <c r="BK289" s="218">
        <f t="shared" si="49"/>
        <v>0</v>
      </c>
      <c r="BL289" s="18" t="s">
        <v>308</v>
      </c>
      <c r="BM289" s="217" t="s">
        <v>2200</v>
      </c>
    </row>
    <row r="290" spans="1:65" s="2" customFormat="1" ht="21.75" customHeight="1">
      <c r="A290" s="288"/>
      <c r="B290" s="36"/>
      <c r="C290" s="253" t="s">
        <v>737</v>
      </c>
      <c r="D290" s="253" t="s">
        <v>585</v>
      </c>
      <c r="E290" s="254" t="s">
        <v>2201</v>
      </c>
      <c r="F290" s="255" t="s">
        <v>2202</v>
      </c>
      <c r="G290" s="256" t="s">
        <v>366</v>
      </c>
      <c r="H290" s="257">
        <v>1</v>
      </c>
      <c r="I290" s="258"/>
      <c r="J290" s="259">
        <f t="shared" si="40"/>
        <v>0</v>
      </c>
      <c r="K290" s="260"/>
      <c r="L290" s="261"/>
      <c r="M290" s="262" t="s">
        <v>1</v>
      </c>
      <c r="N290" s="263" t="s">
        <v>42</v>
      </c>
      <c r="O290" s="72"/>
      <c r="P290" s="215">
        <f t="shared" si="41"/>
        <v>0</v>
      </c>
      <c r="Q290" s="215">
        <v>2E-3</v>
      </c>
      <c r="R290" s="215">
        <f t="shared" si="42"/>
        <v>2E-3</v>
      </c>
      <c r="S290" s="215">
        <v>0</v>
      </c>
      <c r="T290" s="216">
        <f t="shared" si="43"/>
        <v>0</v>
      </c>
      <c r="U290" s="288"/>
      <c r="V290" s="288"/>
      <c r="W290" s="288"/>
      <c r="X290" s="288"/>
      <c r="Y290" s="288"/>
      <c r="Z290" s="288"/>
      <c r="AA290" s="288"/>
      <c r="AB290" s="288"/>
      <c r="AC290" s="288"/>
      <c r="AD290" s="288"/>
      <c r="AE290" s="288"/>
      <c r="AR290" s="217" t="s">
        <v>426</v>
      </c>
      <c r="AT290" s="217" t="s">
        <v>585</v>
      </c>
      <c r="AU290" s="217" t="s">
        <v>88</v>
      </c>
      <c r="AY290" s="18" t="s">
        <v>201</v>
      </c>
      <c r="BE290" s="218">
        <f t="shared" si="44"/>
        <v>0</v>
      </c>
      <c r="BF290" s="218">
        <f t="shared" si="45"/>
        <v>0</v>
      </c>
      <c r="BG290" s="218">
        <f t="shared" si="46"/>
        <v>0</v>
      </c>
      <c r="BH290" s="218">
        <f t="shared" si="47"/>
        <v>0</v>
      </c>
      <c r="BI290" s="218">
        <f t="shared" si="48"/>
        <v>0</v>
      </c>
      <c r="BJ290" s="18" t="s">
        <v>88</v>
      </c>
      <c r="BK290" s="218">
        <f t="shared" si="49"/>
        <v>0</v>
      </c>
      <c r="BL290" s="18" t="s">
        <v>308</v>
      </c>
      <c r="BM290" s="217" t="s">
        <v>2203</v>
      </c>
    </row>
    <row r="291" spans="1:65" s="2" customFormat="1" ht="21.75" customHeight="1">
      <c r="A291" s="288"/>
      <c r="B291" s="36"/>
      <c r="C291" s="205" t="s">
        <v>741</v>
      </c>
      <c r="D291" s="205" t="s">
        <v>203</v>
      </c>
      <c r="E291" s="206" t="s">
        <v>2204</v>
      </c>
      <c r="F291" s="207" t="s">
        <v>2205</v>
      </c>
      <c r="G291" s="208" t="s">
        <v>366</v>
      </c>
      <c r="H291" s="209">
        <v>13</v>
      </c>
      <c r="I291" s="210"/>
      <c r="J291" s="211">
        <f t="shared" si="40"/>
        <v>0</v>
      </c>
      <c r="K291" s="212"/>
      <c r="L291" s="40"/>
      <c r="M291" s="213" t="s">
        <v>1</v>
      </c>
      <c r="N291" s="214" t="s">
        <v>42</v>
      </c>
      <c r="O291" s="72"/>
      <c r="P291" s="215">
        <f t="shared" si="41"/>
        <v>0</v>
      </c>
      <c r="Q291" s="215">
        <v>1E-4</v>
      </c>
      <c r="R291" s="215">
        <f t="shared" si="42"/>
        <v>1.3000000000000002E-3</v>
      </c>
      <c r="S291" s="215">
        <v>0</v>
      </c>
      <c r="T291" s="216">
        <f t="shared" si="43"/>
        <v>0</v>
      </c>
      <c r="U291" s="288"/>
      <c r="V291" s="288"/>
      <c r="W291" s="288"/>
      <c r="X291" s="288"/>
      <c r="Y291" s="288"/>
      <c r="Z291" s="288"/>
      <c r="AA291" s="288"/>
      <c r="AB291" s="288"/>
      <c r="AC291" s="288"/>
      <c r="AD291" s="288"/>
      <c r="AE291" s="288"/>
      <c r="AR291" s="217" t="s">
        <v>308</v>
      </c>
      <c r="AT291" s="217" t="s">
        <v>203</v>
      </c>
      <c r="AU291" s="217" t="s">
        <v>88</v>
      </c>
      <c r="AY291" s="18" t="s">
        <v>201</v>
      </c>
      <c r="BE291" s="218">
        <f t="shared" si="44"/>
        <v>0</v>
      </c>
      <c r="BF291" s="218">
        <f t="shared" si="45"/>
        <v>0</v>
      </c>
      <c r="BG291" s="218">
        <f t="shared" si="46"/>
        <v>0</v>
      </c>
      <c r="BH291" s="218">
        <f t="shared" si="47"/>
        <v>0</v>
      </c>
      <c r="BI291" s="218">
        <f t="shared" si="48"/>
        <v>0</v>
      </c>
      <c r="BJ291" s="18" t="s">
        <v>88</v>
      </c>
      <c r="BK291" s="218">
        <f t="shared" si="49"/>
        <v>0</v>
      </c>
      <c r="BL291" s="18" t="s">
        <v>308</v>
      </c>
      <c r="BM291" s="217" t="s">
        <v>2206</v>
      </c>
    </row>
    <row r="292" spans="1:65" s="2" customFormat="1" ht="16.5" customHeight="1">
      <c r="A292" s="288"/>
      <c r="B292" s="36"/>
      <c r="C292" s="253" t="s">
        <v>761</v>
      </c>
      <c r="D292" s="253" t="s">
        <v>585</v>
      </c>
      <c r="E292" s="254" t="s">
        <v>2207</v>
      </c>
      <c r="F292" s="255" t="s">
        <v>2208</v>
      </c>
      <c r="G292" s="256" t="s">
        <v>366</v>
      </c>
      <c r="H292" s="257">
        <v>11</v>
      </c>
      <c r="I292" s="258"/>
      <c r="J292" s="259">
        <f t="shared" si="40"/>
        <v>0</v>
      </c>
      <c r="K292" s="260"/>
      <c r="L292" s="261"/>
      <c r="M292" s="262" t="s">
        <v>1</v>
      </c>
      <c r="N292" s="263" t="s">
        <v>42</v>
      </c>
      <c r="O292" s="72"/>
      <c r="P292" s="215">
        <f t="shared" si="41"/>
        <v>0</v>
      </c>
      <c r="Q292" s="215">
        <v>1E-3</v>
      </c>
      <c r="R292" s="215">
        <f t="shared" si="42"/>
        <v>1.0999999999999999E-2</v>
      </c>
      <c r="S292" s="215">
        <v>0</v>
      </c>
      <c r="T292" s="216">
        <f t="shared" si="43"/>
        <v>0</v>
      </c>
      <c r="U292" s="288"/>
      <c r="V292" s="288"/>
      <c r="W292" s="288"/>
      <c r="X292" s="288"/>
      <c r="Y292" s="288"/>
      <c r="Z292" s="288"/>
      <c r="AA292" s="288"/>
      <c r="AB292" s="288"/>
      <c r="AC292" s="288"/>
      <c r="AD292" s="288"/>
      <c r="AE292" s="288"/>
      <c r="AR292" s="217" t="s">
        <v>426</v>
      </c>
      <c r="AT292" s="217" t="s">
        <v>585</v>
      </c>
      <c r="AU292" s="217" t="s">
        <v>88</v>
      </c>
      <c r="AY292" s="18" t="s">
        <v>201</v>
      </c>
      <c r="BE292" s="218">
        <f t="shared" si="44"/>
        <v>0</v>
      </c>
      <c r="BF292" s="218">
        <f t="shared" si="45"/>
        <v>0</v>
      </c>
      <c r="BG292" s="218">
        <f t="shared" si="46"/>
        <v>0</v>
      </c>
      <c r="BH292" s="218">
        <f t="shared" si="47"/>
        <v>0</v>
      </c>
      <c r="BI292" s="218">
        <f t="shared" si="48"/>
        <v>0</v>
      </c>
      <c r="BJ292" s="18" t="s">
        <v>88</v>
      </c>
      <c r="BK292" s="218">
        <f t="shared" si="49"/>
        <v>0</v>
      </c>
      <c r="BL292" s="18" t="s">
        <v>308</v>
      </c>
      <c r="BM292" s="217" t="s">
        <v>2209</v>
      </c>
    </row>
    <row r="293" spans="1:65" s="2" customFormat="1" ht="36" customHeight="1">
      <c r="A293" s="288"/>
      <c r="B293" s="36"/>
      <c r="C293" s="253" t="s">
        <v>768</v>
      </c>
      <c r="D293" s="253" t="s">
        <v>585</v>
      </c>
      <c r="E293" s="254" t="s">
        <v>2210</v>
      </c>
      <c r="F293" s="255" t="s">
        <v>2211</v>
      </c>
      <c r="G293" s="256" t="s">
        <v>366</v>
      </c>
      <c r="H293" s="257">
        <v>2</v>
      </c>
      <c r="I293" s="258"/>
      <c r="J293" s="259">
        <f t="shared" si="40"/>
        <v>0</v>
      </c>
      <c r="K293" s="260"/>
      <c r="L293" s="261"/>
      <c r="M293" s="262" t="s">
        <v>1</v>
      </c>
      <c r="N293" s="263" t="s">
        <v>42</v>
      </c>
      <c r="O293" s="72"/>
      <c r="P293" s="215">
        <f t="shared" si="41"/>
        <v>0</v>
      </c>
      <c r="Q293" s="215">
        <v>1E-3</v>
      </c>
      <c r="R293" s="215">
        <f t="shared" si="42"/>
        <v>2E-3</v>
      </c>
      <c r="S293" s="215">
        <v>0</v>
      </c>
      <c r="T293" s="216">
        <f t="shared" si="43"/>
        <v>0</v>
      </c>
      <c r="U293" s="288"/>
      <c r="V293" s="288"/>
      <c r="W293" s="288"/>
      <c r="X293" s="288"/>
      <c r="Y293" s="288"/>
      <c r="Z293" s="288"/>
      <c r="AA293" s="288"/>
      <c r="AB293" s="288"/>
      <c r="AC293" s="288"/>
      <c r="AD293" s="288"/>
      <c r="AE293" s="288"/>
      <c r="AR293" s="217" t="s">
        <v>426</v>
      </c>
      <c r="AT293" s="217" t="s">
        <v>585</v>
      </c>
      <c r="AU293" s="217" t="s">
        <v>88</v>
      </c>
      <c r="AY293" s="18" t="s">
        <v>201</v>
      </c>
      <c r="BE293" s="218">
        <f t="shared" si="44"/>
        <v>0</v>
      </c>
      <c r="BF293" s="218">
        <f t="shared" si="45"/>
        <v>0</v>
      </c>
      <c r="BG293" s="218">
        <f t="shared" si="46"/>
        <v>0</v>
      </c>
      <c r="BH293" s="218">
        <f t="shared" si="47"/>
        <v>0</v>
      </c>
      <c r="BI293" s="218">
        <f t="shared" si="48"/>
        <v>0</v>
      </c>
      <c r="BJ293" s="18" t="s">
        <v>88</v>
      </c>
      <c r="BK293" s="218">
        <f t="shared" si="49"/>
        <v>0</v>
      </c>
      <c r="BL293" s="18" t="s">
        <v>308</v>
      </c>
      <c r="BM293" s="217" t="s">
        <v>2212</v>
      </c>
    </row>
    <row r="294" spans="1:65" s="2" customFormat="1" ht="16.5" customHeight="1">
      <c r="A294" s="288"/>
      <c r="B294" s="36"/>
      <c r="C294" s="205" t="s">
        <v>774</v>
      </c>
      <c r="D294" s="205" t="s">
        <v>203</v>
      </c>
      <c r="E294" s="206" t="s">
        <v>2213</v>
      </c>
      <c r="F294" s="207" t="s">
        <v>2214</v>
      </c>
      <c r="G294" s="208" t="s">
        <v>366</v>
      </c>
      <c r="H294" s="209">
        <v>3</v>
      </c>
      <c r="I294" s="210"/>
      <c r="J294" s="211">
        <f t="shared" si="40"/>
        <v>0</v>
      </c>
      <c r="K294" s="212"/>
      <c r="L294" s="40"/>
      <c r="M294" s="213" t="s">
        <v>1</v>
      </c>
      <c r="N294" s="214" t="s">
        <v>42</v>
      </c>
      <c r="O294" s="72"/>
      <c r="P294" s="215">
        <f t="shared" si="41"/>
        <v>0</v>
      </c>
      <c r="Q294" s="215">
        <v>1.2E-4</v>
      </c>
      <c r="R294" s="215">
        <f t="shared" si="42"/>
        <v>3.6000000000000002E-4</v>
      </c>
      <c r="S294" s="215">
        <v>0</v>
      </c>
      <c r="T294" s="216">
        <f t="shared" si="43"/>
        <v>0</v>
      </c>
      <c r="U294" s="288"/>
      <c r="V294" s="288"/>
      <c r="W294" s="288"/>
      <c r="X294" s="288"/>
      <c r="Y294" s="288"/>
      <c r="Z294" s="288"/>
      <c r="AA294" s="288"/>
      <c r="AB294" s="288"/>
      <c r="AC294" s="288"/>
      <c r="AD294" s="288"/>
      <c r="AE294" s="288"/>
      <c r="AR294" s="217" t="s">
        <v>308</v>
      </c>
      <c r="AT294" s="217" t="s">
        <v>203</v>
      </c>
      <c r="AU294" s="217" t="s">
        <v>88</v>
      </c>
      <c r="AY294" s="18" t="s">
        <v>201</v>
      </c>
      <c r="BE294" s="218">
        <f t="shared" si="44"/>
        <v>0</v>
      </c>
      <c r="BF294" s="218">
        <f t="shared" si="45"/>
        <v>0</v>
      </c>
      <c r="BG294" s="218">
        <f t="shared" si="46"/>
        <v>0</v>
      </c>
      <c r="BH294" s="218">
        <f t="shared" si="47"/>
        <v>0</v>
      </c>
      <c r="BI294" s="218">
        <f t="shared" si="48"/>
        <v>0</v>
      </c>
      <c r="BJ294" s="18" t="s">
        <v>88</v>
      </c>
      <c r="BK294" s="218">
        <f t="shared" si="49"/>
        <v>0</v>
      </c>
      <c r="BL294" s="18" t="s">
        <v>308</v>
      </c>
      <c r="BM294" s="217" t="s">
        <v>2215</v>
      </c>
    </row>
    <row r="295" spans="1:65" s="2" customFormat="1" ht="36" customHeight="1">
      <c r="A295" s="288"/>
      <c r="B295" s="36"/>
      <c r="C295" s="253" t="s">
        <v>782</v>
      </c>
      <c r="D295" s="253" t="s">
        <v>585</v>
      </c>
      <c r="E295" s="254" t="s">
        <v>2216</v>
      </c>
      <c r="F295" s="255" t="s">
        <v>2217</v>
      </c>
      <c r="G295" s="256" t="s">
        <v>366</v>
      </c>
      <c r="H295" s="257">
        <v>3</v>
      </c>
      <c r="I295" s="258"/>
      <c r="J295" s="259">
        <f t="shared" si="40"/>
        <v>0</v>
      </c>
      <c r="K295" s="260"/>
      <c r="L295" s="261"/>
      <c r="M295" s="262" t="s">
        <v>1</v>
      </c>
      <c r="N295" s="263" t="s">
        <v>42</v>
      </c>
      <c r="O295" s="72"/>
      <c r="P295" s="215">
        <f t="shared" si="41"/>
        <v>0</v>
      </c>
      <c r="Q295" s="215">
        <v>1.0499999999999999E-3</v>
      </c>
      <c r="R295" s="215">
        <f t="shared" si="42"/>
        <v>3.15E-3</v>
      </c>
      <c r="S295" s="215">
        <v>0</v>
      </c>
      <c r="T295" s="216">
        <f t="shared" si="43"/>
        <v>0</v>
      </c>
      <c r="U295" s="288"/>
      <c r="V295" s="288"/>
      <c r="W295" s="288"/>
      <c r="X295" s="288"/>
      <c r="Y295" s="288"/>
      <c r="Z295" s="288"/>
      <c r="AA295" s="288"/>
      <c r="AB295" s="288"/>
      <c r="AC295" s="288"/>
      <c r="AD295" s="288"/>
      <c r="AE295" s="288"/>
      <c r="AR295" s="217" t="s">
        <v>426</v>
      </c>
      <c r="AT295" s="217" t="s">
        <v>585</v>
      </c>
      <c r="AU295" s="217" t="s">
        <v>88</v>
      </c>
      <c r="AY295" s="18" t="s">
        <v>201</v>
      </c>
      <c r="BE295" s="218">
        <f t="shared" si="44"/>
        <v>0</v>
      </c>
      <c r="BF295" s="218">
        <f t="shared" si="45"/>
        <v>0</v>
      </c>
      <c r="BG295" s="218">
        <f t="shared" si="46"/>
        <v>0</v>
      </c>
      <c r="BH295" s="218">
        <f t="shared" si="47"/>
        <v>0</v>
      </c>
      <c r="BI295" s="218">
        <f t="shared" si="48"/>
        <v>0</v>
      </c>
      <c r="BJ295" s="18" t="s">
        <v>88</v>
      </c>
      <c r="BK295" s="218">
        <f t="shared" si="49"/>
        <v>0</v>
      </c>
      <c r="BL295" s="18" t="s">
        <v>308</v>
      </c>
      <c r="BM295" s="217" t="s">
        <v>2218</v>
      </c>
    </row>
    <row r="296" spans="1:65" s="2" customFormat="1" ht="36.75" customHeight="1">
      <c r="A296" s="288"/>
      <c r="B296" s="36"/>
      <c r="C296" s="205" t="s">
        <v>793</v>
      </c>
      <c r="D296" s="205" t="s">
        <v>203</v>
      </c>
      <c r="E296" s="206" t="s">
        <v>2219</v>
      </c>
      <c r="F296" s="207" t="s">
        <v>2220</v>
      </c>
      <c r="G296" s="208" t="s">
        <v>366</v>
      </c>
      <c r="H296" s="209">
        <v>3</v>
      </c>
      <c r="I296" s="210"/>
      <c r="J296" s="211">
        <f t="shared" si="40"/>
        <v>0</v>
      </c>
      <c r="K296" s="212"/>
      <c r="L296" s="40"/>
      <c r="M296" s="213" t="s">
        <v>1</v>
      </c>
      <c r="N296" s="214" t="s">
        <v>42</v>
      </c>
      <c r="O296" s="72"/>
      <c r="P296" s="215">
        <f t="shared" si="41"/>
        <v>0</v>
      </c>
      <c r="Q296" s="215">
        <v>1.0000000000000001E-5</v>
      </c>
      <c r="R296" s="215">
        <f t="shared" si="42"/>
        <v>3.0000000000000004E-5</v>
      </c>
      <c r="S296" s="215">
        <v>0</v>
      </c>
      <c r="T296" s="216">
        <f t="shared" si="43"/>
        <v>0</v>
      </c>
      <c r="U296" s="288"/>
      <c r="V296" s="288"/>
      <c r="W296" s="288"/>
      <c r="X296" s="288"/>
      <c r="Y296" s="288"/>
      <c r="Z296" s="288"/>
      <c r="AA296" s="288"/>
      <c r="AB296" s="288"/>
      <c r="AC296" s="288"/>
      <c r="AD296" s="288"/>
      <c r="AE296" s="288"/>
      <c r="AR296" s="217" t="s">
        <v>308</v>
      </c>
      <c r="AT296" s="217" t="s">
        <v>203</v>
      </c>
      <c r="AU296" s="217" t="s">
        <v>88</v>
      </c>
      <c r="AY296" s="18" t="s">
        <v>201</v>
      </c>
      <c r="BE296" s="218">
        <f t="shared" si="44"/>
        <v>0</v>
      </c>
      <c r="BF296" s="218">
        <f t="shared" si="45"/>
        <v>0</v>
      </c>
      <c r="BG296" s="218">
        <f t="shared" si="46"/>
        <v>0</v>
      </c>
      <c r="BH296" s="218">
        <f t="shared" si="47"/>
        <v>0</v>
      </c>
      <c r="BI296" s="218">
        <f t="shared" si="48"/>
        <v>0</v>
      </c>
      <c r="BJ296" s="18" t="s">
        <v>88</v>
      </c>
      <c r="BK296" s="218">
        <f t="shared" si="49"/>
        <v>0</v>
      </c>
      <c r="BL296" s="18" t="s">
        <v>308</v>
      </c>
      <c r="BM296" s="217" t="s">
        <v>2221</v>
      </c>
    </row>
    <row r="297" spans="1:65" s="2" customFormat="1" ht="29.25" customHeight="1">
      <c r="A297" s="288"/>
      <c r="B297" s="36"/>
      <c r="C297" s="253" t="s">
        <v>797</v>
      </c>
      <c r="D297" s="253" t="s">
        <v>585</v>
      </c>
      <c r="E297" s="254" t="s">
        <v>2222</v>
      </c>
      <c r="F297" s="255" t="s">
        <v>2223</v>
      </c>
      <c r="G297" s="256" t="s">
        <v>366</v>
      </c>
      <c r="H297" s="257">
        <v>3</v>
      </c>
      <c r="I297" s="258"/>
      <c r="J297" s="259">
        <f t="shared" si="40"/>
        <v>0</v>
      </c>
      <c r="K297" s="260"/>
      <c r="L297" s="261"/>
      <c r="M297" s="262" t="s">
        <v>1</v>
      </c>
      <c r="N297" s="263" t="s">
        <v>42</v>
      </c>
      <c r="O297" s="72"/>
      <c r="P297" s="215">
        <f t="shared" si="41"/>
        <v>0</v>
      </c>
      <c r="Q297" s="215">
        <v>1.5E-3</v>
      </c>
      <c r="R297" s="215">
        <f t="shared" si="42"/>
        <v>4.5000000000000005E-3</v>
      </c>
      <c r="S297" s="215">
        <v>0</v>
      </c>
      <c r="T297" s="216">
        <f t="shared" si="43"/>
        <v>0</v>
      </c>
      <c r="U297" s="288"/>
      <c r="V297" s="288"/>
      <c r="W297" s="288"/>
      <c r="X297" s="288"/>
      <c r="Y297" s="288"/>
      <c r="Z297" s="288"/>
      <c r="AA297" s="288"/>
      <c r="AB297" s="288"/>
      <c r="AC297" s="288"/>
      <c r="AD297" s="288"/>
      <c r="AE297" s="288"/>
      <c r="AR297" s="217" t="s">
        <v>426</v>
      </c>
      <c r="AT297" s="217" t="s">
        <v>585</v>
      </c>
      <c r="AU297" s="217" t="s">
        <v>88</v>
      </c>
      <c r="AY297" s="18" t="s">
        <v>201</v>
      </c>
      <c r="BE297" s="218">
        <f t="shared" si="44"/>
        <v>0</v>
      </c>
      <c r="BF297" s="218">
        <f t="shared" si="45"/>
        <v>0</v>
      </c>
      <c r="BG297" s="218">
        <f t="shared" si="46"/>
        <v>0</v>
      </c>
      <c r="BH297" s="218">
        <f t="shared" si="47"/>
        <v>0</v>
      </c>
      <c r="BI297" s="218">
        <f t="shared" si="48"/>
        <v>0</v>
      </c>
      <c r="BJ297" s="18" t="s">
        <v>88</v>
      </c>
      <c r="BK297" s="218">
        <f t="shared" si="49"/>
        <v>0</v>
      </c>
      <c r="BL297" s="18" t="s">
        <v>308</v>
      </c>
      <c r="BM297" s="217" t="s">
        <v>2224</v>
      </c>
    </row>
    <row r="298" spans="1:65" s="2" customFormat="1" ht="29.25" customHeight="1">
      <c r="A298" s="288"/>
      <c r="B298" s="36"/>
      <c r="C298" s="205" t="s">
        <v>801</v>
      </c>
      <c r="D298" s="205" t="s">
        <v>203</v>
      </c>
      <c r="E298" s="206" t="s">
        <v>2225</v>
      </c>
      <c r="F298" s="207" t="s">
        <v>2226</v>
      </c>
      <c r="G298" s="208" t="s">
        <v>366</v>
      </c>
      <c r="H298" s="209">
        <v>3</v>
      </c>
      <c r="I298" s="210"/>
      <c r="J298" s="211">
        <f t="shared" si="40"/>
        <v>0</v>
      </c>
      <c r="K298" s="212"/>
      <c r="L298" s="40"/>
      <c r="M298" s="213" t="s">
        <v>1</v>
      </c>
      <c r="N298" s="214" t="s">
        <v>42</v>
      </c>
      <c r="O298" s="72"/>
      <c r="P298" s="215">
        <f t="shared" si="41"/>
        <v>0</v>
      </c>
      <c r="Q298" s="215">
        <v>1.0000000000000001E-5</v>
      </c>
      <c r="R298" s="215">
        <f t="shared" si="42"/>
        <v>3.0000000000000004E-5</v>
      </c>
      <c r="S298" s="215">
        <v>0</v>
      </c>
      <c r="T298" s="216">
        <f t="shared" si="43"/>
        <v>0</v>
      </c>
      <c r="U298" s="288"/>
      <c r="V298" s="288"/>
      <c r="W298" s="288"/>
      <c r="X298" s="288"/>
      <c r="Y298" s="288"/>
      <c r="Z298" s="288"/>
      <c r="AA298" s="288"/>
      <c r="AB298" s="288"/>
      <c r="AC298" s="288"/>
      <c r="AD298" s="288"/>
      <c r="AE298" s="288"/>
      <c r="AR298" s="217" t="s">
        <v>308</v>
      </c>
      <c r="AT298" s="217" t="s">
        <v>203</v>
      </c>
      <c r="AU298" s="217" t="s">
        <v>88</v>
      </c>
      <c r="AY298" s="18" t="s">
        <v>201</v>
      </c>
      <c r="BE298" s="218">
        <f t="shared" si="44"/>
        <v>0</v>
      </c>
      <c r="BF298" s="218">
        <f t="shared" si="45"/>
        <v>0</v>
      </c>
      <c r="BG298" s="218">
        <f t="shared" si="46"/>
        <v>0</v>
      </c>
      <c r="BH298" s="218">
        <f t="shared" si="47"/>
        <v>0</v>
      </c>
      <c r="BI298" s="218">
        <f t="shared" si="48"/>
        <v>0</v>
      </c>
      <c r="BJ298" s="18" t="s">
        <v>88</v>
      </c>
      <c r="BK298" s="218">
        <f t="shared" si="49"/>
        <v>0</v>
      </c>
      <c r="BL298" s="18" t="s">
        <v>308</v>
      </c>
      <c r="BM298" s="217" t="s">
        <v>2227</v>
      </c>
    </row>
    <row r="299" spans="1:65" s="2" customFormat="1" ht="39" customHeight="1">
      <c r="A299" s="288"/>
      <c r="B299" s="36"/>
      <c r="C299" s="253" t="s">
        <v>805</v>
      </c>
      <c r="D299" s="253" t="s">
        <v>585</v>
      </c>
      <c r="E299" s="254" t="s">
        <v>2228</v>
      </c>
      <c r="F299" s="255" t="s">
        <v>2229</v>
      </c>
      <c r="G299" s="256" t="s">
        <v>366</v>
      </c>
      <c r="H299" s="257">
        <v>3</v>
      </c>
      <c r="I299" s="258"/>
      <c r="J299" s="259">
        <f t="shared" si="40"/>
        <v>0</v>
      </c>
      <c r="K299" s="260"/>
      <c r="L299" s="261"/>
      <c r="M299" s="262" t="s">
        <v>1</v>
      </c>
      <c r="N299" s="263" t="s">
        <v>42</v>
      </c>
      <c r="O299" s="72"/>
      <c r="P299" s="215">
        <f t="shared" si="41"/>
        <v>0</v>
      </c>
      <c r="Q299" s="215">
        <v>2.4000000000000001E-4</v>
      </c>
      <c r="R299" s="215">
        <f t="shared" si="42"/>
        <v>7.2000000000000005E-4</v>
      </c>
      <c r="S299" s="215">
        <v>0</v>
      </c>
      <c r="T299" s="216">
        <f t="shared" si="43"/>
        <v>0</v>
      </c>
      <c r="U299" s="288"/>
      <c r="V299" s="288"/>
      <c r="W299" s="288"/>
      <c r="X299" s="288"/>
      <c r="Y299" s="288"/>
      <c r="Z299" s="288"/>
      <c r="AA299" s="288"/>
      <c r="AB299" s="288"/>
      <c r="AC299" s="288"/>
      <c r="AD299" s="288"/>
      <c r="AE299" s="288"/>
      <c r="AR299" s="217" t="s">
        <v>426</v>
      </c>
      <c r="AT299" s="217" t="s">
        <v>585</v>
      </c>
      <c r="AU299" s="217" t="s">
        <v>88</v>
      </c>
      <c r="AY299" s="18" t="s">
        <v>201</v>
      </c>
      <c r="BE299" s="218">
        <f t="shared" si="44"/>
        <v>0</v>
      </c>
      <c r="BF299" s="218">
        <f t="shared" si="45"/>
        <v>0</v>
      </c>
      <c r="BG299" s="218">
        <f t="shared" si="46"/>
        <v>0</v>
      </c>
      <c r="BH299" s="218">
        <f t="shared" si="47"/>
        <v>0</v>
      </c>
      <c r="BI299" s="218">
        <f t="shared" si="48"/>
        <v>0</v>
      </c>
      <c r="BJ299" s="18" t="s">
        <v>88</v>
      </c>
      <c r="BK299" s="218">
        <f t="shared" si="49"/>
        <v>0</v>
      </c>
      <c r="BL299" s="18" t="s">
        <v>308</v>
      </c>
      <c r="BM299" s="217" t="s">
        <v>2230</v>
      </c>
    </row>
    <row r="300" spans="1:65" s="2" customFormat="1" ht="26.25" customHeight="1">
      <c r="A300" s="288"/>
      <c r="B300" s="36"/>
      <c r="C300" s="205" t="s">
        <v>809</v>
      </c>
      <c r="D300" s="205" t="s">
        <v>203</v>
      </c>
      <c r="E300" s="206" t="s">
        <v>2231</v>
      </c>
      <c r="F300" s="207" t="s">
        <v>2232</v>
      </c>
      <c r="G300" s="208" t="s">
        <v>366</v>
      </c>
      <c r="H300" s="209">
        <v>3</v>
      </c>
      <c r="I300" s="210"/>
      <c r="J300" s="211">
        <f t="shared" si="40"/>
        <v>0</v>
      </c>
      <c r="K300" s="212"/>
      <c r="L300" s="40"/>
      <c r="M300" s="213" t="s">
        <v>1</v>
      </c>
      <c r="N300" s="214" t="s">
        <v>42</v>
      </c>
      <c r="O300" s="72"/>
      <c r="P300" s="215">
        <f t="shared" si="41"/>
        <v>0</v>
      </c>
      <c r="Q300" s="215">
        <v>0</v>
      </c>
      <c r="R300" s="215">
        <f t="shared" si="42"/>
        <v>0</v>
      </c>
      <c r="S300" s="215">
        <v>0</v>
      </c>
      <c r="T300" s="216">
        <f t="shared" si="43"/>
        <v>0</v>
      </c>
      <c r="U300" s="288"/>
      <c r="V300" s="288"/>
      <c r="W300" s="288"/>
      <c r="X300" s="288"/>
      <c r="Y300" s="288"/>
      <c r="Z300" s="288"/>
      <c r="AA300" s="288"/>
      <c r="AB300" s="288"/>
      <c r="AC300" s="288"/>
      <c r="AD300" s="288"/>
      <c r="AE300" s="288"/>
      <c r="AR300" s="217" t="s">
        <v>308</v>
      </c>
      <c r="AT300" s="217" t="s">
        <v>203</v>
      </c>
      <c r="AU300" s="217" t="s">
        <v>88</v>
      </c>
      <c r="AY300" s="18" t="s">
        <v>201</v>
      </c>
      <c r="BE300" s="218">
        <f t="shared" si="44"/>
        <v>0</v>
      </c>
      <c r="BF300" s="218">
        <f t="shared" si="45"/>
        <v>0</v>
      </c>
      <c r="BG300" s="218">
        <f t="shared" si="46"/>
        <v>0</v>
      </c>
      <c r="BH300" s="218">
        <f t="shared" si="47"/>
        <v>0</v>
      </c>
      <c r="BI300" s="218">
        <f t="shared" si="48"/>
        <v>0</v>
      </c>
      <c r="BJ300" s="18" t="s">
        <v>88</v>
      </c>
      <c r="BK300" s="218">
        <f t="shared" si="49"/>
        <v>0</v>
      </c>
      <c r="BL300" s="18" t="s">
        <v>308</v>
      </c>
      <c r="BM300" s="217" t="s">
        <v>2233</v>
      </c>
    </row>
    <row r="301" spans="1:65" s="2" customFormat="1" ht="48.75" customHeight="1">
      <c r="A301" s="288"/>
      <c r="B301" s="36"/>
      <c r="C301" s="253" t="s">
        <v>813</v>
      </c>
      <c r="D301" s="253" t="s">
        <v>585</v>
      </c>
      <c r="E301" s="254" t="s">
        <v>2234</v>
      </c>
      <c r="F301" s="255" t="s">
        <v>2235</v>
      </c>
      <c r="G301" s="256" t="s">
        <v>366</v>
      </c>
      <c r="H301" s="257">
        <v>3</v>
      </c>
      <c r="I301" s="258"/>
      <c r="J301" s="259">
        <f t="shared" si="40"/>
        <v>0</v>
      </c>
      <c r="K301" s="260"/>
      <c r="L301" s="261"/>
      <c r="M301" s="262" t="s">
        <v>1</v>
      </c>
      <c r="N301" s="263" t="s">
        <v>42</v>
      </c>
      <c r="O301" s="72"/>
      <c r="P301" s="215">
        <f t="shared" si="41"/>
        <v>0</v>
      </c>
      <c r="Q301" s="215">
        <v>4.0000000000000002E-4</v>
      </c>
      <c r="R301" s="215">
        <f t="shared" si="42"/>
        <v>1.2000000000000001E-3</v>
      </c>
      <c r="S301" s="215">
        <v>0</v>
      </c>
      <c r="T301" s="216">
        <f t="shared" si="43"/>
        <v>0</v>
      </c>
      <c r="U301" s="288"/>
      <c r="V301" s="288"/>
      <c r="W301" s="288"/>
      <c r="X301" s="288"/>
      <c r="Y301" s="288"/>
      <c r="Z301" s="288"/>
      <c r="AA301" s="288"/>
      <c r="AB301" s="288"/>
      <c r="AC301" s="288"/>
      <c r="AD301" s="288"/>
      <c r="AE301" s="288"/>
      <c r="AR301" s="217" t="s">
        <v>426</v>
      </c>
      <c r="AT301" s="217" t="s">
        <v>585</v>
      </c>
      <c r="AU301" s="217" t="s">
        <v>88</v>
      </c>
      <c r="AY301" s="18" t="s">
        <v>201</v>
      </c>
      <c r="BE301" s="218">
        <f t="shared" si="44"/>
        <v>0</v>
      </c>
      <c r="BF301" s="218">
        <f t="shared" si="45"/>
        <v>0</v>
      </c>
      <c r="BG301" s="218">
        <f t="shared" si="46"/>
        <v>0</v>
      </c>
      <c r="BH301" s="218">
        <f t="shared" si="47"/>
        <v>0</v>
      </c>
      <c r="BI301" s="218">
        <f t="shared" si="48"/>
        <v>0</v>
      </c>
      <c r="BJ301" s="18" t="s">
        <v>88</v>
      </c>
      <c r="BK301" s="218">
        <f t="shared" si="49"/>
        <v>0</v>
      </c>
      <c r="BL301" s="18" t="s">
        <v>308</v>
      </c>
      <c r="BM301" s="217" t="s">
        <v>2236</v>
      </c>
    </row>
    <row r="302" spans="1:65" s="2" customFormat="1" ht="29.25" customHeight="1">
      <c r="A302" s="288"/>
      <c r="B302" s="36"/>
      <c r="C302" s="205" t="s">
        <v>817</v>
      </c>
      <c r="D302" s="205" t="s">
        <v>203</v>
      </c>
      <c r="E302" s="206" t="s">
        <v>2237</v>
      </c>
      <c r="F302" s="207" t="s">
        <v>2238</v>
      </c>
      <c r="G302" s="208" t="s">
        <v>366</v>
      </c>
      <c r="H302" s="209">
        <v>2</v>
      </c>
      <c r="I302" s="210"/>
      <c r="J302" s="211">
        <f t="shared" si="40"/>
        <v>0</v>
      </c>
      <c r="K302" s="212"/>
      <c r="L302" s="40"/>
      <c r="M302" s="213" t="s">
        <v>1</v>
      </c>
      <c r="N302" s="214" t="s">
        <v>42</v>
      </c>
      <c r="O302" s="72"/>
      <c r="P302" s="215">
        <f t="shared" si="41"/>
        <v>0</v>
      </c>
      <c r="Q302" s="215">
        <v>1.0000000000000001E-5</v>
      </c>
      <c r="R302" s="215">
        <f t="shared" si="42"/>
        <v>2.0000000000000002E-5</v>
      </c>
      <c r="S302" s="215">
        <v>0</v>
      </c>
      <c r="T302" s="216">
        <f t="shared" si="43"/>
        <v>0</v>
      </c>
      <c r="U302" s="288"/>
      <c r="V302" s="288"/>
      <c r="W302" s="288"/>
      <c r="X302" s="288"/>
      <c r="Y302" s="288"/>
      <c r="Z302" s="288"/>
      <c r="AA302" s="288"/>
      <c r="AB302" s="288"/>
      <c r="AC302" s="288"/>
      <c r="AD302" s="288"/>
      <c r="AE302" s="288"/>
      <c r="AR302" s="217" t="s">
        <v>308</v>
      </c>
      <c r="AT302" s="217" t="s">
        <v>203</v>
      </c>
      <c r="AU302" s="217" t="s">
        <v>88</v>
      </c>
      <c r="AY302" s="18" t="s">
        <v>201</v>
      </c>
      <c r="BE302" s="218">
        <f t="shared" si="44"/>
        <v>0</v>
      </c>
      <c r="BF302" s="218">
        <f t="shared" si="45"/>
        <v>0</v>
      </c>
      <c r="BG302" s="218">
        <f t="shared" si="46"/>
        <v>0</v>
      </c>
      <c r="BH302" s="218">
        <f t="shared" si="47"/>
        <v>0</v>
      </c>
      <c r="BI302" s="218">
        <f t="shared" si="48"/>
        <v>0</v>
      </c>
      <c r="BJ302" s="18" t="s">
        <v>88</v>
      </c>
      <c r="BK302" s="218">
        <f t="shared" si="49"/>
        <v>0</v>
      </c>
      <c r="BL302" s="18" t="s">
        <v>308</v>
      </c>
      <c r="BM302" s="217" t="s">
        <v>2239</v>
      </c>
    </row>
    <row r="303" spans="1:65" s="2" customFormat="1" ht="37.5" customHeight="1">
      <c r="A303" s="288"/>
      <c r="B303" s="36"/>
      <c r="C303" s="253" t="s">
        <v>822</v>
      </c>
      <c r="D303" s="253" t="s">
        <v>585</v>
      </c>
      <c r="E303" s="254" t="s">
        <v>2240</v>
      </c>
      <c r="F303" s="255" t="s">
        <v>2241</v>
      </c>
      <c r="G303" s="256" t="s">
        <v>366</v>
      </c>
      <c r="H303" s="257">
        <v>2</v>
      </c>
      <c r="I303" s="258"/>
      <c r="J303" s="259">
        <f t="shared" si="40"/>
        <v>0</v>
      </c>
      <c r="K303" s="260"/>
      <c r="L303" s="261"/>
      <c r="M303" s="262" t="s">
        <v>1</v>
      </c>
      <c r="N303" s="263" t="s">
        <v>42</v>
      </c>
      <c r="O303" s="72"/>
      <c r="P303" s="215">
        <f t="shared" si="41"/>
        <v>0</v>
      </c>
      <c r="Q303" s="215">
        <v>8.9999999999999998E-4</v>
      </c>
      <c r="R303" s="215">
        <f t="shared" si="42"/>
        <v>1.8E-3</v>
      </c>
      <c r="S303" s="215">
        <v>0</v>
      </c>
      <c r="T303" s="216">
        <f t="shared" si="43"/>
        <v>0</v>
      </c>
      <c r="U303" s="288"/>
      <c r="V303" s="288"/>
      <c r="W303" s="288"/>
      <c r="X303" s="288"/>
      <c r="Y303" s="288"/>
      <c r="Z303" s="288"/>
      <c r="AA303" s="288"/>
      <c r="AB303" s="288"/>
      <c r="AC303" s="288"/>
      <c r="AD303" s="288"/>
      <c r="AE303" s="288"/>
      <c r="AR303" s="217" t="s">
        <v>426</v>
      </c>
      <c r="AT303" s="217" t="s">
        <v>585</v>
      </c>
      <c r="AU303" s="217" t="s">
        <v>88</v>
      </c>
      <c r="AY303" s="18" t="s">
        <v>201</v>
      </c>
      <c r="BE303" s="218">
        <f t="shared" si="44"/>
        <v>0</v>
      </c>
      <c r="BF303" s="218">
        <f t="shared" si="45"/>
        <v>0</v>
      </c>
      <c r="BG303" s="218">
        <f t="shared" si="46"/>
        <v>0</v>
      </c>
      <c r="BH303" s="218">
        <f t="shared" si="47"/>
        <v>0</v>
      </c>
      <c r="BI303" s="218">
        <f t="shared" si="48"/>
        <v>0</v>
      </c>
      <c r="BJ303" s="18" t="s">
        <v>88</v>
      </c>
      <c r="BK303" s="218">
        <f t="shared" si="49"/>
        <v>0</v>
      </c>
      <c r="BL303" s="18" t="s">
        <v>308</v>
      </c>
      <c r="BM303" s="217" t="s">
        <v>2242</v>
      </c>
    </row>
    <row r="304" spans="1:65" s="2" customFormat="1" ht="16.5" customHeight="1">
      <c r="A304" s="288"/>
      <c r="B304" s="36"/>
      <c r="C304" s="205" t="s">
        <v>829</v>
      </c>
      <c r="D304" s="205" t="s">
        <v>203</v>
      </c>
      <c r="E304" s="206" t="s">
        <v>2243</v>
      </c>
      <c r="F304" s="207" t="s">
        <v>2244</v>
      </c>
      <c r="G304" s="208" t="s">
        <v>366</v>
      </c>
      <c r="H304" s="209">
        <v>4</v>
      </c>
      <c r="I304" s="210"/>
      <c r="J304" s="211">
        <f t="shared" si="40"/>
        <v>0</v>
      </c>
      <c r="K304" s="212"/>
      <c r="L304" s="40"/>
      <c r="M304" s="213" t="s">
        <v>1</v>
      </c>
      <c r="N304" s="214" t="s">
        <v>42</v>
      </c>
      <c r="O304" s="72"/>
      <c r="P304" s="215">
        <f t="shared" si="41"/>
        <v>0</v>
      </c>
      <c r="Q304" s="215">
        <v>0</v>
      </c>
      <c r="R304" s="215">
        <f t="shared" si="42"/>
        <v>0</v>
      </c>
      <c r="S304" s="215">
        <v>0</v>
      </c>
      <c r="T304" s="216">
        <f t="shared" si="43"/>
        <v>0</v>
      </c>
      <c r="U304" s="288"/>
      <c r="V304" s="288"/>
      <c r="W304" s="288"/>
      <c r="X304" s="288"/>
      <c r="Y304" s="288"/>
      <c r="Z304" s="288"/>
      <c r="AA304" s="288"/>
      <c r="AB304" s="288"/>
      <c r="AC304" s="288"/>
      <c r="AD304" s="288"/>
      <c r="AE304" s="288"/>
      <c r="AR304" s="217" t="s">
        <v>308</v>
      </c>
      <c r="AT304" s="217" t="s">
        <v>203</v>
      </c>
      <c r="AU304" s="217" t="s">
        <v>88</v>
      </c>
      <c r="AY304" s="18" t="s">
        <v>201</v>
      </c>
      <c r="BE304" s="218">
        <f t="shared" si="44"/>
        <v>0</v>
      </c>
      <c r="BF304" s="218">
        <f t="shared" si="45"/>
        <v>0</v>
      </c>
      <c r="BG304" s="218">
        <f t="shared" si="46"/>
        <v>0</v>
      </c>
      <c r="BH304" s="218">
        <f t="shared" si="47"/>
        <v>0</v>
      </c>
      <c r="BI304" s="218">
        <f t="shared" si="48"/>
        <v>0</v>
      </c>
      <c r="BJ304" s="18" t="s">
        <v>88</v>
      </c>
      <c r="BK304" s="218">
        <f t="shared" si="49"/>
        <v>0</v>
      </c>
      <c r="BL304" s="18" t="s">
        <v>308</v>
      </c>
      <c r="BM304" s="217" t="s">
        <v>2245</v>
      </c>
    </row>
    <row r="305" spans="1:65" s="2" customFormat="1" ht="16.5" customHeight="1">
      <c r="A305" s="288"/>
      <c r="B305" s="36"/>
      <c r="C305" s="253" t="s">
        <v>834</v>
      </c>
      <c r="D305" s="253" t="s">
        <v>585</v>
      </c>
      <c r="E305" s="254" t="s">
        <v>2246</v>
      </c>
      <c r="F305" s="255" t="s">
        <v>2247</v>
      </c>
      <c r="G305" s="256" t="s">
        <v>366</v>
      </c>
      <c r="H305" s="257">
        <v>4</v>
      </c>
      <c r="I305" s="258"/>
      <c r="J305" s="259">
        <f t="shared" si="40"/>
        <v>0</v>
      </c>
      <c r="K305" s="260"/>
      <c r="L305" s="261"/>
      <c r="M305" s="262" t="s">
        <v>1</v>
      </c>
      <c r="N305" s="263" t="s">
        <v>42</v>
      </c>
      <c r="O305" s="72"/>
      <c r="P305" s="215">
        <f t="shared" si="41"/>
        <v>0</v>
      </c>
      <c r="Q305" s="215">
        <v>1.0200000000000001E-3</v>
      </c>
      <c r="R305" s="215">
        <f t="shared" si="42"/>
        <v>4.0800000000000003E-3</v>
      </c>
      <c r="S305" s="215">
        <v>0</v>
      </c>
      <c r="T305" s="216">
        <f t="shared" si="43"/>
        <v>0</v>
      </c>
      <c r="U305" s="288"/>
      <c r="V305" s="288"/>
      <c r="W305" s="288"/>
      <c r="X305" s="288"/>
      <c r="Y305" s="288"/>
      <c r="Z305" s="288"/>
      <c r="AA305" s="288"/>
      <c r="AB305" s="288"/>
      <c r="AC305" s="288"/>
      <c r="AD305" s="288"/>
      <c r="AE305" s="288"/>
      <c r="AR305" s="217" t="s">
        <v>426</v>
      </c>
      <c r="AT305" s="217" t="s">
        <v>585</v>
      </c>
      <c r="AU305" s="217" t="s">
        <v>88</v>
      </c>
      <c r="AY305" s="18" t="s">
        <v>201</v>
      </c>
      <c r="BE305" s="218">
        <f t="shared" si="44"/>
        <v>0</v>
      </c>
      <c r="BF305" s="218">
        <f t="shared" si="45"/>
        <v>0</v>
      </c>
      <c r="BG305" s="218">
        <f t="shared" si="46"/>
        <v>0</v>
      </c>
      <c r="BH305" s="218">
        <f t="shared" si="47"/>
        <v>0</v>
      </c>
      <c r="BI305" s="218">
        <f t="shared" si="48"/>
        <v>0</v>
      </c>
      <c r="BJ305" s="18" t="s">
        <v>88</v>
      </c>
      <c r="BK305" s="218">
        <f t="shared" si="49"/>
        <v>0</v>
      </c>
      <c r="BL305" s="18" t="s">
        <v>308</v>
      </c>
      <c r="BM305" s="217" t="s">
        <v>2248</v>
      </c>
    </row>
    <row r="306" spans="1:65" s="2" customFormat="1" ht="21.75" customHeight="1">
      <c r="A306" s="288"/>
      <c r="B306" s="36"/>
      <c r="C306" s="205" t="s">
        <v>838</v>
      </c>
      <c r="D306" s="205" t="s">
        <v>203</v>
      </c>
      <c r="E306" s="206" t="s">
        <v>2249</v>
      </c>
      <c r="F306" s="207" t="s">
        <v>2250</v>
      </c>
      <c r="G306" s="208" t="s">
        <v>329</v>
      </c>
      <c r="H306" s="209">
        <v>0.44800000000000001</v>
      </c>
      <c r="I306" s="210"/>
      <c r="J306" s="211">
        <f t="shared" si="40"/>
        <v>0</v>
      </c>
      <c r="K306" s="212"/>
      <c r="L306" s="40"/>
      <c r="M306" s="274" t="s">
        <v>1</v>
      </c>
      <c r="N306" s="275" t="s">
        <v>42</v>
      </c>
      <c r="O306" s="276"/>
      <c r="P306" s="277">
        <f t="shared" si="41"/>
        <v>0</v>
      </c>
      <c r="Q306" s="277">
        <v>0</v>
      </c>
      <c r="R306" s="277">
        <f t="shared" si="42"/>
        <v>0</v>
      </c>
      <c r="S306" s="277">
        <v>0</v>
      </c>
      <c r="T306" s="278">
        <f t="shared" si="43"/>
        <v>0</v>
      </c>
      <c r="U306" s="288"/>
      <c r="V306" s="288"/>
      <c r="W306" s="288"/>
      <c r="X306" s="288"/>
      <c r="Y306" s="288"/>
      <c r="Z306" s="288"/>
      <c r="AA306" s="288"/>
      <c r="AB306" s="288"/>
      <c r="AC306" s="288"/>
      <c r="AD306" s="288"/>
      <c r="AE306" s="288"/>
      <c r="AR306" s="217" t="s">
        <v>308</v>
      </c>
      <c r="AT306" s="217" t="s">
        <v>203</v>
      </c>
      <c r="AU306" s="217" t="s">
        <v>88</v>
      </c>
      <c r="AY306" s="18" t="s">
        <v>201</v>
      </c>
      <c r="BE306" s="218">
        <f t="shared" si="44"/>
        <v>0</v>
      </c>
      <c r="BF306" s="218">
        <f t="shared" si="45"/>
        <v>0</v>
      </c>
      <c r="BG306" s="218">
        <f t="shared" si="46"/>
        <v>0</v>
      </c>
      <c r="BH306" s="218">
        <f t="shared" si="47"/>
        <v>0</v>
      </c>
      <c r="BI306" s="218">
        <f t="shared" si="48"/>
        <v>0</v>
      </c>
      <c r="BJ306" s="18" t="s">
        <v>88</v>
      </c>
      <c r="BK306" s="218">
        <f t="shared" si="49"/>
        <v>0</v>
      </c>
      <c r="BL306" s="18" t="s">
        <v>308</v>
      </c>
      <c r="BM306" s="217" t="s">
        <v>2251</v>
      </c>
    </row>
    <row r="307" spans="1:65" s="2" customFormat="1" ht="6.95" customHeight="1">
      <c r="A307" s="35"/>
      <c r="B307" s="55"/>
      <c r="C307" s="56"/>
      <c r="D307" s="56"/>
      <c r="E307" s="56"/>
      <c r="F307" s="56"/>
      <c r="G307" s="56"/>
      <c r="H307" s="56"/>
      <c r="I307" s="155"/>
      <c r="J307" s="56"/>
      <c r="K307" s="56"/>
      <c r="L307" s="40"/>
      <c r="M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</row>
  </sheetData>
  <autoFilter ref="C124:K306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41"/>
  <sheetViews>
    <sheetView showGridLines="0" topLeftCell="A116" zoomScale="80" zoomScaleNormal="80" workbookViewId="0">
      <selection activeCell="W128" sqref="W128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12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1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AT2" s="18" t="s">
        <v>95</v>
      </c>
    </row>
    <row r="3" spans="1:46" s="1" customFormat="1" ht="6.95" customHeight="1">
      <c r="B3" s="113"/>
      <c r="C3" s="114"/>
      <c r="D3" s="114"/>
      <c r="E3" s="114"/>
      <c r="F3" s="114"/>
      <c r="G3" s="114"/>
      <c r="H3" s="114"/>
      <c r="I3" s="115"/>
      <c r="J3" s="114"/>
      <c r="K3" s="114"/>
      <c r="L3" s="21"/>
      <c r="AT3" s="18" t="s">
        <v>76</v>
      </c>
    </row>
    <row r="4" spans="1:46" s="1" customFormat="1" ht="24.95" customHeight="1">
      <c r="B4" s="21"/>
      <c r="D4" s="116" t="s">
        <v>149</v>
      </c>
      <c r="I4" s="112"/>
      <c r="L4" s="21"/>
      <c r="M4" s="117" t="s">
        <v>9</v>
      </c>
      <c r="AT4" s="18" t="s">
        <v>4</v>
      </c>
    </row>
    <row r="5" spans="1:46" s="1" customFormat="1" ht="6.95" customHeight="1">
      <c r="B5" s="21"/>
      <c r="I5" s="112"/>
      <c r="L5" s="21"/>
    </row>
    <row r="6" spans="1:46" s="1" customFormat="1" ht="12" customHeight="1">
      <c r="B6" s="21"/>
      <c r="D6" s="118" t="s">
        <v>15</v>
      </c>
      <c r="I6" s="112"/>
      <c r="L6" s="21"/>
    </row>
    <row r="7" spans="1:46" s="1" customFormat="1" ht="23.25" customHeight="1">
      <c r="B7" s="21"/>
      <c r="E7" s="339" t="str">
        <f>'Časť 1'!K6</f>
        <v>Detské jasle Komárno - výstavba zariadenia služieb rodinného a pracovného života</v>
      </c>
      <c r="F7" s="340"/>
      <c r="G7" s="340"/>
      <c r="H7" s="340"/>
      <c r="I7" s="112"/>
      <c r="L7" s="21"/>
    </row>
    <row r="8" spans="1:46" s="1" customFormat="1" ht="12" customHeight="1">
      <c r="B8" s="21"/>
      <c r="D8" s="118" t="s">
        <v>150</v>
      </c>
      <c r="I8" s="112"/>
      <c r="L8" s="21"/>
    </row>
    <row r="9" spans="1:46" s="2" customFormat="1" ht="16.5" customHeight="1">
      <c r="A9" s="35"/>
      <c r="B9" s="40"/>
      <c r="C9" s="35"/>
      <c r="D9" s="35"/>
      <c r="E9" s="339" t="s">
        <v>151</v>
      </c>
      <c r="F9" s="341"/>
      <c r="G9" s="341"/>
      <c r="H9" s="341"/>
      <c r="I9" s="119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18" t="s">
        <v>152</v>
      </c>
      <c r="E10" s="35"/>
      <c r="F10" s="35"/>
      <c r="G10" s="35"/>
      <c r="H10" s="35"/>
      <c r="I10" s="119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42" t="s">
        <v>2252</v>
      </c>
      <c r="F11" s="341"/>
      <c r="G11" s="341"/>
      <c r="H11" s="341"/>
      <c r="I11" s="119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>
      <c r="A12" s="35"/>
      <c r="B12" s="40"/>
      <c r="C12" s="35"/>
      <c r="D12" s="35"/>
      <c r="E12" s="35"/>
      <c r="F12" s="35"/>
      <c r="G12" s="35"/>
      <c r="H12" s="35"/>
      <c r="I12" s="119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18" t="s">
        <v>17</v>
      </c>
      <c r="E13" s="35"/>
      <c r="F13" s="111" t="s">
        <v>1</v>
      </c>
      <c r="G13" s="35"/>
      <c r="H13" s="35"/>
      <c r="I13" s="120" t="s">
        <v>18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8" t="s">
        <v>19</v>
      </c>
      <c r="E14" s="35"/>
      <c r="F14" s="111" t="s">
        <v>20</v>
      </c>
      <c r="G14" s="35"/>
      <c r="H14" s="35"/>
      <c r="I14" s="120" t="s">
        <v>21</v>
      </c>
      <c r="J14" s="121" t="str">
        <f>'Časť 1'!AN9</f>
        <v>21. 4. 2020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119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18" t="s">
        <v>23</v>
      </c>
      <c r="E16" s="35"/>
      <c r="F16" s="35"/>
      <c r="G16" s="35"/>
      <c r="H16" s="35"/>
      <c r="I16" s="120" t="s">
        <v>24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25</v>
      </c>
      <c r="F17" s="35"/>
      <c r="G17" s="35"/>
      <c r="H17" s="35"/>
      <c r="I17" s="120" t="s">
        <v>26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119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18" t="s">
        <v>27</v>
      </c>
      <c r="E19" s="35"/>
      <c r="F19" s="35"/>
      <c r="G19" s="35"/>
      <c r="H19" s="35"/>
      <c r="I19" s="120" t="s">
        <v>24</v>
      </c>
      <c r="J19" s="31" t="str">
        <f>'Časť 1'!AN14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43" t="str">
        <f>'Časť 1'!E15</f>
        <v>Vyplň údaj</v>
      </c>
      <c r="F20" s="344"/>
      <c r="G20" s="344"/>
      <c r="H20" s="344"/>
      <c r="I20" s="120" t="s">
        <v>26</v>
      </c>
      <c r="J20" s="31" t="str">
        <f>'Časť 1'!AN15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119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18" t="s">
        <v>29</v>
      </c>
      <c r="E22" s="35"/>
      <c r="F22" s="35"/>
      <c r="G22" s="35"/>
      <c r="H22" s="35"/>
      <c r="I22" s="120" t="s">
        <v>24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30</v>
      </c>
      <c r="F23" s="35"/>
      <c r="G23" s="35"/>
      <c r="H23" s="35"/>
      <c r="I23" s="120" t="s">
        <v>26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119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18" t="s">
        <v>32</v>
      </c>
      <c r="E25" s="35"/>
      <c r="F25" s="35"/>
      <c r="G25" s="35"/>
      <c r="H25" s="35"/>
      <c r="I25" s="120" t="s">
        <v>24</v>
      </c>
      <c r="J25" s="111" t="str">
        <f>IF('Časť 1'!AN20="","",'Časť 1'!AN20)</f>
        <v/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tr">
        <f>IF('Časť 1'!E21="","",'Časť 1'!E21)</f>
        <v xml:space="preserve"> </v>
      </c>
      <c r="F26" s="35"/>
      <c r="G26" s="35"/>
      <c r="H26" s="35"/>
      <c r="I26" s="120" t="s">
        <v>26</v>
      </c>
      <c r="J26" s="111" t="str">
        <f>IF('Časť 1'!AN21="","",'Časť 1'!AN21)</f>
        <v/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119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18" t="s">
        <v>34</v>
      </c>
      <c r="E28" s="35"/>
      <c r="F28" s="35"/>
      <c r="G28" s="35"/>
      <c r="H28" s="35"/>
      <c r="I28" s="119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23.25" customHeight="1">
      <c r="A29" s="122"/>
      <c r="B29" s="123"/>
      <c r="C29" s="122"/>
      <c r="D29" s="122"/>
      <c r="E29" s="345" t="s">
        <v>154</v>
      </c>
      <c r="F29" s="345"/>
      <c r="G29" s="345"/>
      <c r="H29" s="345"/>
      <c r="I29" s="124"/>
      <c r="J29" s="122"/>
      <c r="K29" s="122"/>
      <c r="L29" s="125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119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6"/>
      <c r="E31" s="126"/>
      <c r="F31" s="126"/>
      <c r="G31" s="126"/>
      <c r="H31" s="126"/>
      <c r="I31" s="127"/>
      <c r="J31" s="126"/>
      <c r="K31" s="126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8" t="s">
        <v>36</v>
      </c>
      <c r="E32" s="35"/>
      <c r="F32" s="35"/>
      <c r="G32" s="35"/>
      <c r="H32" s="35"/>
      <c r="I32" s="119"/>
      <c r="J32" s="129">
        <f>ROUND(J123,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6"/>
      <c r="E33" s="126"/>
      <c r="F33" s="126"/>
      <c r="G33" s="126"/>
      <c r="H33" s="126"/>
      <c r="I33" s="127"/>
      <c r="J33" s="126"/>
      <c r="K33" s="126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30" t="s">
        <v>38</v>
      </c>
      <c r="G34" s="35"/>
      <c r="H34" s="35"/>
      <c r="I34" s="131" t="s">
        <v>37</v>
      </c>
      <c r="J34" s="130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32" t="s">
        <v>40</v>
      </c>
      <c r="E35" s="118" t="s">
        <v>41</v>
      </c>
      <c r="F35" s="133">
        <f>ROUND((SUM(BE123:BE140)),  2)</f>
        <v>0</v>
      </c>
      <c r="G35" s="35"/>
      <c r="H35" s="35"/>
      <c r="I35" s="134">
        <v>0.2</v>
      </c>
      <c r="J35" s="133">
        <f>ROUND(((SUM(BE123:BE140))*I35),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18" t="s">
        <v>42</v>
      </c>
      <c r="F36" s="133">
        <f>ROUND((SUM(BF123:BF140)),  2)</f>
        <v>0</v>
      </c>
      <c r="G36" s="35"/>
      <c r="H36" s="35"/>
      <c r="I36" s="134">
        <v>0.2</v>
      </c>
      <c r="J36" s="133">
        <f>ROUND(((SUM(BF123:BF140))*I36),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8" t="s">
        <v>43</v>
      </c>
      <c r="F37" s="133">
        <f>ROUND((SUM(BG123:BG140)),  2)</f>
        <v>0</v>
      </c>
      <c r="G37" s="35"/>
      <c r="H37" s="35"/>
      <c r="I37" s="134">
        <v>0.2</v>
      </c>
      <c r="J37" s="133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18" t="s">
        <v>44</v>
      </c>
      <c r="F38" s="133">
        <f>ROUND((SUM(BH123:BH140)),  2)</f>
        <v>0</v>
      </c>
      <c r="G38" s="35"/>
      <c r="H38" s="35"/>
      <c r="I38" s="134">
        <v>0.2</v>
      </c>
      <c r="J38" s="133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18" t="s">
        <v>45</v>
      </c>
      <c r="F39" s="133">
        <f>ROUND((SUM(BI123:BI140)),  2)</f>
        <v>0</v>
      </c>
      <c r="G39" s="35"/>
      <c r="H39" s="35"/>
      <c r="I39" s="134">
        <v>0</v>
      </c>
      <c r="J39" s="133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119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5"/>
      <c r="D41" s="136" t="s">
        <v>46</v>
      </c>
      <c r="E41" s="137"/>
      <c r="F41" s="137"/>
      <c r="G41" s="138" t="s">
        <v>47</v>
      </c>
      <c r="H41" s="139" t="s">
        <v>48</v>
      </c>
      <c r="I41" s="140"/>
      <c r="J41" s="141">
        <f>SUM(J32:J39)</f>
        <v>0</v>
      </c>
      <c r="K41" s="142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119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I43" s="112"/>
      <c r="L43" s="21"/>
    </row>
    <row r="44" spans="1:31" s="1" customFormat="1" ht="14.45" customHeight="1">
      <c r="B44" s="21"/>
      <c r="I44" s="112"/>
      <c r="L44" s="21"/>
    </row>
    <row r="45" spans="1:31" s="1" customFormat="1" ht="14.45" customHeight="1">
      <c r="B45" s="21"/>
      <c r="I45" s="112"/>
      <c r="L45" s="21"/>
    </row>
    <row r="46" spans="1:31" s="1" customFormat="1" ht="14.45" customHeight="1">
      <c r="B46" s="21"/>
      <c r="I46" s="112"/>
      <c r="L46" s="21"/>
    </row>
    <row r="47" spans="1:31" s="1" customFormat="1" ht="14.45" customHeight="1">
      <c r="B47" s="21"/>
      <c r="I47" s="112"/>
      <c r="L47" s="21"/>
    </row>
    <row r="48" spans="1:31" s="1" customFormat="1" ht="14.45" customHeight="1">
      <c r="B48" s="21"/>
      <c r="I48" s="112"/>
      <c r="L48" s="21"/>
    </row>
    <row r="49" spans="1:31" s="1" customFormat="1" ht="14.45" customHeight="1">
      <c r="B49" s="21"/>
      <c r="I49" s="112"/>
      <c r="L49" s="21"/>
    </row>
    <row r="50" spans="1:31" s="2" customFormat="1" ht="14.45" customHeight="1">
      <c r="B50" s="52"/>
      <c r="D50" s="143" t="s">
        <v>49</v>
      </c>
      <c r="E50" s="144"/>
      <c r="F50" s="144"/>
      <c r="G50" s="143" t="s">
        <v>50</v>
      </c>
      <c r="H50" s="144"/>
      <c r="I50" s="145"/>
      <c r="J50" s="144"/>
      <c r="K50" s="144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6" t="s">
        <v>51</v>
      </c>
      <c r="E61" s="147"/>
      <c r="F61" s="148" t="s">
        <v>52</v>
      </c>
      <c r="G61" s="146" t="s">
        <v>51</v>
      </c>
      <c r="H61" s="147"/>
      <c r="I61" s="149"/>
      <c r="J61" s="150" t="s">
        <v>52</v>
      </c>
      <c r="K61" s="147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43" t="s">
        <v>53</v>
      </c>
      <c r="E65" s="151"/>
      <c r="F65" s="151"/>
      <c r="G65" s="143" t="s">
        <v>54</v>
      </c>
      <c r="H65" s="151"/>
      <c r="I65" s="152"/>
      <c r="J65" s="151"/>
      <c r="K65" s="151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6" t="s">
        <v>51</v>
      </c>
      <c r="E76" s="147"/>
      <c r="F76" s="148" t="s">
        <v>52</v>
      </c>
      <c r="G76" s="146" t="s">
        <v>51</v>
      </c>
      <c r="H76" s="147"/>
      <c r="I76" s="149"/>
      <c r="J76" s="150" t="s">
        <v>52</v>
      </c>
      <c r="K76" s="147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53"/>
      <c r="C77" s="154"/>
      <c r="D77" s="154"/>
      <c r="E77" s="154"/>
      <c r="F77" s="154"/>
      <c r="G77" s="154"/>
      <c r="H77" s="154"/>
      <c r="I77" s="155"/>
      <c r="J77" s="154"/>
      <c r="K77" s="154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56"/>
      <c r="C81" s="157"/>
      <c r="D81" s="157"/>
      <c r="E81" s="157"/>
      <c r="F81" s="157"/>
      <c r="G81" s="157"/>
      <c r="H81" s="157"/>
      <c r="I81" s="158"/>
      <c r="J81" s="157"/>
      <c r="K81" s="157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155</v>
      </c>
      <c r="D82" s="37"/>
      <c r="E82" s="37"/>
      <c r="F82" s="37"/>
      <c r="G82" s="37"/>
      <c r="H82" s="37"/>
      <c r="I82" s="119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119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119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23.25" customHeight="1">
      <c r="A85" s="35"/>
      <c r="B85" s="36"/>
      <c r="C85" s="37"/>
      <c r="D85" s="37"/>
      <c r="E85" s="337" t="str">
        <f>E7</f>
        <v>Detské jasle Komárno - výstavba zariadenia služieb rodinného a pracovného života</v>
      </c>
      <c r="F85" s="338"/>
      <c r="G85" s="338"/>
      <c r="H85" s="338"/>
      <c r="I85" s="119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150</v>
      </c>
      <c r="D86" s="23"/>
      <c r="E86" s="23"/>
      <c r="F86" s="23"/>
      <c r="G86" s="23"/>
      <c r="H86" s="23"/>
      <c r="I86" s="112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37" t="s">
        <v>151</v>
      </c>
      <c r="F87" s="336"/>
      <c r="G87" s="336"/>
      <c r="H87" s="336"/>
      <c r="I87" s="119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152</v>
      </c>
      <c r="D88" s="37"/>
      <c r="E88" s="37"/>
      <c r="F88" s="37"/>
      <c r="G88" s="37"/>
      <c r="H88" s="37"/>
      <c r="I88" s="119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305" t="str">
        <f>E11</f>
        <v>03 - SO-01.3  Vnútorná plynoinštalácia</v>
      </c>
      <c r="F89" s="336"/>
      <c r="G89" s="336"/>
      <c r="H89" s="336"/>
      <c r="I89" s="119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119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19</v>
      </c>
      <c r="D91" s="37"/>
      <c r="E91" s="37"/>
      <c r="F91" s="28" t="str">
        <f>F14</f>
        <v>Komárno, Ul. gen. Klapku, p. č. 7046/4, 7051/393</v>
      </c>
      <c r="G91" s="37"/>
      <c r="H91" s="37"/>
      <c r="I91" s="120" t="s">
        <v>21</v>
      </c>
      <c r="J91" s="67" t="str">
        <f>IF(J14="","",J14)</f>
        <v>21. 4. 2020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119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23</v>
      </c>
      <c r="D93" s="37"/>
      <c r="E93" s="37"/>
      <c r="F93" s="28" t="str">
        <f>E17</f>
        <v>Amante n. o., Marcelová</v>
      </c>
      <c r="G93" s="37"/>
      <c r="H93" s="37"/>
      <c r="I93" s="120" t="s">
        <v>29</v>
      </c>
      <c r="J93" s="33" t="str">
        <f>E23</f>
        <v>Ing. Olivér Csémy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27</v>
      </c>
      <c r="D94" s="37"/>
      <c r="E94" s="37"/>
      <c r="F94" s="28" t="str">
        <f>IF(E20="","",E20)</f>
        <v>Vyplň údaj</v>
      </c>
      <c r="G94" s="37"/>
      <c r="H94" s="37"/>
      <c r="I94" s="120" t="s">
        <v>32</v>
      </c>
      <c r="J94" s="33" t="str">
        <f>E26</f>
        <v xml:space="preserve"> 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119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9" t="s">
        <v>156</v>
      </c>
      <c r="D96" s="160"/>
      <c r="E96" s="160"/>
      <c r="F96" s="160"/>
      <c r="G96" s="160"/>
      <c r="H96" s="160"/>
      <c r="I96" s="161"/>
      <c r="J96" s="162" t="s">
        <v>157</v>
      </c>
      <c r="K96" s="160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119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63" t="s">
        <v>158</v>
      </c>
      <c r="D98" s="37"/>
      <c r="E98" s="37"/>
      <c r="F98" s="37"/>
      <c r="G98" s="37"/>
      <c r="H98" s="37"/>
      <c r="I98" s="119"/>
      <c r="J98" s="85">
        <f>J123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159</v>
      </c>
    </row>
    <row r="99" spans="1:47" s="9" customFormat="1" ht="24.95" customHeight="1">
      <c r="B99" s="164"/>
      <c r="C99" s="165"/>
      <c r="D99" s="166" t="s">
        <v>169</v>
      </c>
      <c r="E99" s="167"/>
      <c r="F99" s="167"/>
      <c r="G99" s="167"/>
      <c r="H99" s="167"/>
      <c r="I99" s="168"/>
      <c r="J99" s="169">
        <f>J124</f>
        <v>0</v>
      </c>
      <c r="K99" s="165"/>
      <c r="L99" s="170"/>
    </row>
    <row r="100" spans="1:47" s="10" customFormat="1" ht="19.899999999999999" customHeight="1">
      <c r="B100" s="171"/>
      <c r="C100" s="105"/>
      <c r="D100" s="172" t="s">
        <v>2253</v>
      </c>
      <c r="E100" s="173"/>
      <c r="F100" s="173"/>
      <c r="G100" s="173"/>
      <c r="H100" s="173"/>
      <c r="I100" s="174"/>
      <c r="J100" s="175">
        <f>J125</f>
        <v>0</v>
      </c>
      <c r="K100" s="105"/>
      <c r="L100" s="176"/>
    </row>
    <row r="101" spans="1:47" s="10" customFormat="1" ht="19.899999999999999" customHeight="1">
      <c r="B101" s="171"/>
      <c r="C101" s="105"/>
      <c r="D101" s="172" t="s">
        <v>185</v>
      </c>
      <c r="E101" s="173"/>
      <c r="F101" s="173"/>
      <c r="G101" s="173"/>
      <c r="H101" s="173"/>
      <c r="I101" s="174"/>
      <c r="J101" s="175">
        <f>J138</f>
        <v>0</v>
      </c>
      <c r="K101" s="105"/>
      <c r="L101" s="176"/>
    </row>
    <row r="102" spans="1:47" s="2" customFormat="1" ht="21.75" customHeight="1">
      <c r="A102" s="35"/>
      <c r="B102" s="36"/>
      <c r="C102" s="37"/>
      <c r="D102" s="37"/>
      <c r="E102" s="37"/>
      <c r="F102" s="37"/>
      <c r="G102" s="37"/>
      <c r="H102" s="37"/>
      <c r="I102" s="119"/>
      <c r="J102" s="37"/>
      <c r="K102" s="37"/>
      <c r="L102" s="52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spans="1:47" s="2" customFormat="1" ht="6.95" customHeight="1">
      <c r="A103" s="35"/>
      <c r="B103" s="55"/>
      <c r="C103" s="56"/>
      <c r="D103" s="56"/>
      <c r="E103" s="56"/>
      <c r="F103" s="56"/>
      <c r="G103" s="56"/>
      <c r="H103" s="56"/>
      <c r="I103" s="155"/>
      <c r="J103" s="56"/>
      <c r="K103" s="56"/>
      <c r="L103" s="52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7" spans="1:47" s="2" customFormat="1" ht="6.95" customHeight="1">
      <c r="A107" s="35"/>
      <c r="B107" s="57"/>
      <c r="C107" s="58"/>
      <c r="D107" s="58"/>
      <c r="E107" s="58"/>
      <c r="F107" s="58"/>
      <c r="G107" s="58"/>
      <c r="H107" s="58"/>
      <c r="I107" s="158"/>
      <c r="J107" s="58"/>
      <c r="K107" s="58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47" s="2" customFormat="1" ht="24.95" customHeight="1">
      <c r="A108" s="35"/>
      <c r="B108" s="36"/>
      <c r="C108" s="24" t="s">
        <v>188</v>
      </c>
      <c r="D108" s="37"/>
      <c r="E108" s="37"/>
      <c r="F108" s="37"/>
      <c r="G108" s="37"/>
      <c r="H108" s="37"/>
      <c r="I108" s="119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47" s="2" customFormat="1" ht="6.95" customHeight="1">
      <c r="A109" s="35"/>
      <c r="B109" s="36"/>
      <c r="C109" s="37"/>
      <c r="D109" s="37"/>
      <c r="E109" s="37"/>
      <c r="F109" s="37"/>
      <c r="G109" s="37"/>
      <c r="H109" s="37"/>
      <c r="I109" s="119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12" customHeight="1">
      <c r="A110" s="35"/>
      <c r="B110" s="36"/>
      <c r="C110" s="30" t="s">
        <v>15</v>
      </c>
      <c r="D110" s="37"/>
      <c r="E110" s="37"/>
      <c r="F110" s="37"/>
      <c r="G110" s="37"/>
      <c r="H110" s="37"/>
      <c r="I110" s="119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47" s="2" customFormat="1" ht="23.25" customHeight="1">
      <c r="A111" s="35"/>
      <c r="B111" s="36"/>
      <c r="C111" s="37"/>
      <c r="D111" s="37"/>
      <c r="E111" s="337" t="str">
        <f>E7</f>
        <v>Detské jasle Komárno - výstavba zariadenia služieb rodinného a pracovného života</v>
      </c>
      <c r="F111" s="338"/>
      <c r="G111" s="338"/>
      <c r="H111" s="338"/>
      <c r="I111" s="119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1" customFormat="1" ht="12" customHeight="1">
      <c r="B112" s="22"/>
      <c r="C112" s="30" t="s">
        <v>150</v>
      </c>
      <c r="D112" s="23"/>
      <c r="E112" s="23"/>
      <c r="F112" s="23"/>
      <c r="G112" s="23"/>
      <c r="H112" s="23"/>
      <c r="I112" s="112"/>
      <c r="J112" s="23"/>
      <c r="K112" s="23"/>
      <c r="L112" s="21"/>
    </row>
    <row r="113" spans="1:65" s="2" customFormat="1" ht="16.5" customHeight="1">
      <c r="A113" s="35"/>
      <c r="B113" s="36"/>
      <c r="C113" s="37"/>
      <c r="D113" s="37"/>
      <c r="E113" s="337" t="s">
        <v>151</v>
      </c>
      <c r="F113" s="336"/>
      <c r="G113" s="336"/>
      <c r="H113" s="336"/>
      <c r="I113" s="119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2" customHeight="1">
      <c r="A114" s="35"/>
      <c r="B114" s="36"/>
      <c r="C114" s="30" t="s">
        <v>152</v>
      </c>
      <c r="D114" s="37"/>
      <c r="E114" s="37"/>
      <c r="F114" s="37"/>
      <c r="G114" s="37"/>
      <c r="H114" s="37"/>
      <c r="I114" s="119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6.5" customHeight="1">
      <c r="A115" s="35"/>
      <c r="B115" s="36"/>
      <c r="C115" s="37"/>
      <c r="D115" s="37"/>
      <c r="E115" s="305" t="str">
        <f>E11</f>
        <v>03 - SO-01.3  Vnútorná plynoinštalácia</v>
      </c>
      <c r="F115" s="336"/>
      <c r="G115" s="336"/>
      <c r="H115" s="336"/>
      <c r="I115" s="119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6.95" customHeight="1">
      <c r="A116" s="35"/>
      <c r="B116" s="36"/>
      <c r="C116" s="37"/>
      <c r="D116" s="37"/>
      <c r="E116" s="37"/>
      <c r="F116" s="37"/>
      <c r="G116" s="37"/>
      <c r="H116" s="37"/>
      <c r="I116" s="119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2" customHeight="1">
      <c r="A117" s="35"/>
      <c r="B117" s="36"/>
      <c r="C117" s="30" t="s">
        <v>19</v>
      </c>
      <c r="D117" s="37"/>
      <c r="E117" s="37"/>
      <c r="F117" s="28" t="str">
        <f>F14</f>
        <v>Komárno, Ul. gen. Klapku, p. č. 7046/4, 7051/393</v>
      </c>
      <c r="G117" s="37"/>
      <c r="H117" s="37"/>
      <c r="I117" s="120" t="s">
        <v>21</v>
      </c>
      <c r="J117" s="67" t="str">
        <f>IF(J14="","",J14)</f>
        <v>21. 4. 2020</v>
      </c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6.95" customHeight="1">
      <c r="A118" s="35"/>
      <c r="B118" s="36"/>
      <c r="C118" s="37"/>
      <c r="D118" s="37"/>
      <c r="E118" s="37"/>
      <c r="F118" s="37"/>
      <c r="G118" s="37"/>
      <c r="H118" s="37"/>
      <c r="I118" s="119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2" customHeight="1">
      <c r="A119" s="35"/>
      <c r="B119" s="36"/>
      <c r="C119" s="30" t="s">
        <v>23</v>
      </c>
      <c r="D119" s="37"/>
      <c r="E119" s="37"/>
      <c r="F119" s="28" t="str">
        <f>E17</f>
        <v>Amante n. o., Marcelová</v>
      </c>
      <c r="G119" s="37"/>
      <c r="H119" s="37"/>
      <c r="I119" s="120" t="s">
        <v>29</v>
      </c>
      <c r="J119" s="33" t="str">
        <f>E23</f>
        <v>Ing. Olivér Csémy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5.2" customHeight="1">
      <c r="A120" s="35"/>
      <c r="B120" s="36"/>
      <c r="C120" s="30" t="s">
        <v>27</v>
      </c>
      <c r="D120" s="37"/>
      <c r="E120" s="37"/>
      <c r="F120" s="28" t="str">
        <f>IF(E20="","",E20)</f>
        <v>Vyplň údaj</v>
      </c>
      <c r="G120" s="37"/>
      <c r="H120" s="37"/>
      <c r="I120" s="120" t="s">
        <v>32</v>
      </c>
      <c r="J120" s="33" t="str">
        <f>E26</f>
        <v xml:space="preserve"> </v>
      </c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0.35" customHeight="1">
      <c r="A121" s="35"/>
      <c r="B121" s="36"/>
      <c r="C121" s="37"/>
      <c r="D121" s="37"/>
      <c r="E121" s="37"/>
      <c r="F121" s="37"/>
      <c r="G121" s="37"/>
      <c r="H121" s="37"/>
      <c r="I121" s="119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11" customFormat="1" ht="49.5" customHeight="1">
      <c r="A122" s="177"/>
      <c r="B122" s="178"/>
      <c r="C122" s="179" t="s">
        <v>189</v>
      </c>
      <c r="D122" s="180" t="s">
        <v>61</v>
      </c>
      <c r="E122" s="180" t="s">
        <v>57</v>
      </c>
      <c r="F122" s="180" t="s">
        <v>58</v>
      </c>
      <c r="G122" s="180" t="s">
        <v>190</v>
      </c>
      <c r="H122" s="180" t="s">
        <v>191</v>
      </c>
      <c r="I122" s="181" t="s">
        <v>3986</v>
      </c>
      <c r="J122" s="182" t="s">
        <v>3987</v>
      </c>
      <c r="K122" s="183" t="s">
        <v>192</v>
      </c>
      <c r="L122" s="286" t="s">
        <v>3988</v>
      </c>
      <c r="M122" s="76" t="s">
        <v>1</v>
      </c>
      <c r="N122" s="77" t="s">
        <v>40</v>
      </c>
      <c r="O122" s="77" t="s">
        <v>193</v>
      </c>
      <c r="P122" s="77" t="s">
        <v>194</v>
      </c>
      <c r="Q122" s="77" t="s">
        <v>195</v>
      </c>
      <c r="R122" s="77" t="s">
        <v>196</v>
      </c>
      <c r="S122" s="77" t="s">
        <v>197</v>
      </c>
      <c r="T122" s="78" t="s">
        <v>198</v>
      </c>
      <c r="U122" s="177"/>
      <c r="V122" s="177"/>
      <c r="W122" s="177"/>
      <c r="X122" s="177"/>
      <c r="Y122" s="177"/>
      <c r="Z122" s="177"/>
      <c r="AA122" s="177"/>
      <c r="AB122" s="177"/>
      <c r="AC122" s="177"/>
      <c r="AD122" s="177"/>
      <c r="AE122" s="177"/>
    </row>
    <row r="123" spans="1:65" s="2" customFormat="1" ht="22.9" customHeight="1">
      <c r="A123" s="35"/>
      <c r="B123" s="36"/>
      <c r="C123" s="83" t="s">
        <v>158</v>
      </c>
      <c r="D123" s="37"/>
      <c r="E123" s="37"/>
      <c r="F123" s="37"/>
      <c r="G123" s="37"/>
      <c r="H123" s="37"/>
      <c r="I123" s="119"/>
      <c r="J123" s="184">
        <f>BK123</f>
        <v>0</v>
      </c>
      <c r="K123" s="37"/>
      <c r="L123" s="40"/>
      <c r="M123" s="79"/>
      <c r="N123" s="185"/>
      <c r="O123" s="80"/>
      <c r="P123" s="186">
        <f>P124</f>
        <v>0</v>
      </c>
      <c r="Q123" s="80"/>
      <c r="R123" s="186">
        <f>R124</f>
        <v>2.3251999999999998E-2</v>
      </c>
      <c r="S123" s="80"/>
      <c r="T123" s="187">
        <f>T124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8" t="s">
        <v>75</v>
      </c>
      <c r="AU123" s="18" t="s">
        <v>159</v>
      </c>
      <c r="BK123" s="188">
        <f>BK124</f>
        <v>0</v>
      </c>
    </row>
    <row r="124" spans="1:65" s="12" customFormat="1" ht="25.9" customHeight="1">
      <c r="B124" s="189"/>
      <c r="C124" s="190"/>
      <c r="D124" s="191" t="s">
        <v>75</v>
      </c>
      <c r="E124" s="192" t="s">
        <v>889</v>
      </c>
      <c r="F124" s="192" t="s">
        <v>890</v>
      </c>
      <c r="G124" s="190"/>
      <c r="H124" s="190"/>
      <c r="I124" s="193"/>
      <c r="J124" s="194">
        <f>BK124</f>
        <v>0</v>
      </c>
      <c r="K124" s="190"/>
      <c r="L124" s="195"/>
      <c r="M124" s="196"/>
      <c r="N124" s="197"/>
      <c r="O124" s="197"/>
      <c r="P124" s="198">
        <f>P125+P138</f>
        <v>0</v>
      </c>
      <c r="Q124" s="197"/>
      <c r="R124" s="198">
        <f>R125+R138</f>
        <v>2.3251999999999998E-2</v>
      </c>
      <c r="S124" s="197"/>
      <c r="T124" s="199">
        <f>T125+T138</f>
        <v>0</v>
      </c>
      <c r="AR124" s="200" t="s">
        <v>88</v>
      </c>
      <c r="AT124" s="201" t="s">
        <v>75</v>
      </c>
      <c r="AU124" s="201" t="s">
        <v>76</v>
      </c>
      <c r="AY124" s="200" t="s">
        <v>201</v>
      </c>
      <c r="BK124" s="202">
        <f>BK125+BK138</f>
        <v>0</v>
      </c>
    </row>
    <row r="125" spans="1:65" s="12" customFormat="1" ht="22.9" customHeight="1">
      <c r="B125" s="189"/>
      <c r="C125" s="190"/>
      <c r="D125" s="191" t="s">
        <v>75</v>
      </c>
      <c r="E125" s="203" t="s">
        <v>2254</v>
      </c>
      <c r="F125" s="203" t="s">
        <v>2255</v>
      </c>
      <c r="G125" s="190"/>
      <c r="H125" s="190"/>
      <c r="I125" s="193"/>
      <c r="J125" s="204">
        <f>BK125</f>
        <v>0</v>
      </c>
      <c r="K125" s="190"/>
      <c r="L125" s="195"/>
      <c r="M125" s="196"/>
      <c r="N125" s="197"/>
      <c r="O125" s="197"/>
      <c r="P125" s="198">
        <f>SUM(P126:P137)</f>
        <v>0</v>
      </c>
      <c r="Q125" s="197"/>
      <c r="R125" s="198">
        <f>SUM(R126:R137)</f>
        <v>2.2636E-2</v>
      </c>
      <c r="S125" s="197"/>
      <c r="T125" s="199">
        <f>SUM(T126:T137)</f>
        <v>0</v>
      </c>
      <c r="AR125" s="200" t="s">
        <v>88</v>
      </c>
      <c r="AT125" s="201" t="s">
        <v>75</v>
      </c>
      <c r="AU125" s="201" t="s">
        <v>83</v>
      </c>
      <c r="AY125" s="200" t="s">
        <v>201</v>
      </c>
      <c r="BK125" s="202">
        <f>SUM(BK126:BK137)</f>
        <v>0</v>
      </c>
    </row>
    <row r="126" spans="1:65" s="2" customFormat="1" ht="32.25" customHeight="1">
      <c r="A126" s="35"/>
      <c r="B126" s="36"/>
      <c r="C126" s="205" t="s">
        <v>83</v>
      </c>
      <c r="D126" s="205" t="s">
        <v>203</v>
      </c>
      <c r="E126" s="206" t="s">
        <v>2256</v>
      </c>
      <c r="F126" s="207" t="s">
        <v>2257</v>
      </c>
      <c r="G126" s="208" t="s">
        <v>618</v>
      </c>
      <c r="H126" s="209">
        <v>3.2</v>
      </c>
      <c r="I126" s="210"/>
      <c r="J126" s="211">
        <f>ROUND(I126*H126,2)</f>
        <v>0</v>
      </c>
      <c r="K126" s="212"/>
      <c r="L126" s="40"/>
      <c r="M126" s="213" t="s">
        <v>1</v>
      </c>
      <c r="N126" s="214" t="s">
        <v>42</v>
      </c>
      <c r="O126" s="72"/>
      <c r="P126" s="215">
        <f>O126*H126</f>
        <v>0</v>
      </c>
      <c r="Q126" s="215">
        <v>1.48E-3</v>
      </c>
      <c r="R126" s="215">
        <f>Q126*H126</f>
        <v>4.7360000000000006E-3</v>
      </c>
      <c r="S126" s="215">
        <v>0</v>
      </c>
      <c r="T126" s="216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17" t="s">
        <v>308</v>
      </c>
      <c r="AT126" s="217" t="s">
        <v>203</v>
      </c>
      <c r="AU126" s="217" t="s">
        <v>88</v>
      </c>
      <c r="AY126" s="18" t="s">
        <v>201</v>
      </c>
      <c r="BE126" s="218">
        <f>IF(N126="základná",J126,0)</f>
        <v>0</v>
      </c>
      <c r="BF126" s="218">
        <f>IF(N126="znížená",J126,0)</f>
        <v>0</v>
      </c>
      <c r="BG126" s="218">
        <f>IF(N126="zákl. prenesená",J126,0)</f>
        <v>0</v>
      </c>
      <c r="BH126" s="218">
        <f>IF(N126="zníž. prenesená",J126,0)</f>
        <v>0</v>
      </c>
      <c r="BI126" s="218">
        <f>IF(N126="nulová",J126,0)</f>
        <v>0</v>
      </c>
      <c r="BJ126" s="18" t="s">
        <v>88</v>
      </c>
      <c r="BK126" s="218">
        <f>ROUND(I126*H126,2)</f>
        <v>0</v>
      </c>
      <c r="BL126" s="18" t="s">
        <v>308</v>
      </c>
      <c r="BM126" s="217" t="s">
        <v>2258</v>
      </c>
    </row>
    <row r="127" spans="1:65" s="2" customFormat="1" ht="29.25" customHeight="1">
      <c r="A127" s="35"/>
      <c r="B127" s="36"/>
      <c r="C127" s="205" t="s">
        <v>88</v>
      </c>
      <c r="D127" s="205" t="s">
        <v>203</v>
      </c>
      <c r="E127" s="206" t="s">
        <v>2259</v>
      </c>
      <c r="F127" s="207" t="s">
        <v>2260</v>
      </c>
      <c r="G127" s="208" t="s">
        <v>618</v>
      </c>
      <c r="H127" s="209">
        <v>1.6</v>
      </c>
      <c r="I127" s="210"/>
      <c r="J127" s="211">
        <f>ROUND(I127*H127,2)</f>
        <v>0</v>
      </c>
      <c r="K127" s="212"/>
      <c r="L127" s="40"/>
      <c r="M127" s="213" t="s">
        <v>1</v>
      </c>
      <c r="N127" s="214" t="s">
        <v>42</v>
      </c>
      <c r="O127" s="72"/>
      <c r="P127" s="215">
        <f>O127*H127</f>
        <v>0</v>
      </c>
      <c r="Q127" s="215">
        <v>1.8500000000000001E-3</v>
      </c>
      <c r="R127" s="215">
        <f>Q127*H127</f>
        <v>2.9600000000000004E-3</v>
      </c>
      <c r="S127" s="215">
        <v>0</v>
      </c>
      <c r="T127" s="216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17" t="s">
        <v>308</v>
      </c>
      <c r="AT127" s="217" t="s">
        <v>203</v>
      </c>
      <c r="AU127" s="217" t="s">
        <v>88</v>
      </c>
      <c r="AY127" s="18" t="s">
        <v>201</v>
      </c>
      <c r="BE127" s="218">
        <f>IF(N127="základná",J127,0)</f>
        <v>0</v>
      </c>
      <c r="BF127" s="218">
        <f>IF(N127="znížená",J127,0)</f>
        <v>0</v>
      </c>
      <c r="BG127" s="218">
        <f>IF(N127="zákl. prenesená",J127,0)</f>
        <v>0</v>
      </c>
      <c r="BH127" s="218">
        <f>IF(N127="zníž. prenesená",J127,0)</f>
        <v>0</v>
      </c>
      <c r="BI127" s="218">
        <f>IF(N127="nulová",J127,0)</f>
        <v>0</v>
      </c>
      <c r="BJ127" s="18" t="s">
        <v>88</v>
      </c>
      <c r="BK127" s="218">
        <f>ROUND(I127*H127,2)</f>
        <v>0</v>
      </c>
      <c r="BL127" s="18" t="s">
        <v>308</v>
      </c>
      <c r="BM127" s="217" t="s">
        <v>2261</v>
      </c>
    </row>
    <row r="128" spans="1:65" s="2" customFormat="1" ht="31.5" customHeight="1">
      <c r="A128" s="35"/>
      <c r="B128" s="36"/>
      <c r="C128" s="205" t="s">
        <v>219</v>
      </c>
      <c r="D128" s="205" t="s">
        <v>203</v>
      </c>
      <c r="E128" s="206" t="s">
        <v>2262</v>
      </c>
      <c r="F128" s="207" t="s">
        <v>2263</v>
      </c>
      <c r="G128" s="208" t="s">
        <v>618</v>
      </c>
      <c r="H128" s="209">
        <v>4</v>
      </c>
      <c r="I128" s="210"/>
      <c r="J128" s="211">
        <f>ROUND(I128*H128,2)</f>
        <v>0</v>
      </c>
      <c r="K128" s="212"/>
      <c r="L128" s="40"/>
      <c r="M128" s="213" t="s">
        <v>1</v>
      </c>
      <c r="N128" s="214" t="s">
        <v>42</v>
      </c>
      <c r="O128" s="72"/>
      <c r="P128" s="215">
        <f>O128*H128</f>
        <v>0</v>
      </c>
      <c r="Q128" s="215">
        <v>2.7299999999999998E-3</v>
      </c>
      <c r="R128" s="215">
        <f>Q128*H128</f>
        <v>1.0919999999999999E-2</v>
      </c>
      <c r="S128" s="215">
        <v>0</v>
      </c>
      <c r="T128" s="216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17" t="s">
        <v>308</v>
      </c>
      <c r="AT128" s="217" t="s">
        <v>203</v>
      </c>
      <c r="AU128" s="217" t="s">
        <v>88</v>
      </c>
      <c r="AY128" s="18" t="s">
        <v>201</v>
      </c>
      <c r="BE128" s="218">
        <f>IF(N128="základná",J128,0)</f>
        <v>0</v>
      </c>
      <c r="BF128" s="218">
        <f>IF(N128="znížená",J128,0)</f>
        <v>0</v>
      </c>
      <c r="BG128" s="218">
        <f>IF(N128="zákl. prenesená",J128,0)</f>
        <v>0</v>
      </c>
      <c r="BH128" s="218">
        <f>IF(N128="zníž. prenesená",J128,0)</f>
        <v>0</v>
      </c>
      <c r="BI128" s="218">
        <f>IF(N128="nulová",J128,0)</f>
        <v>0</v>
      </c>
      <c r="BJ128" s="18" t="s">
        <v>88</v>
      </c>
      <c r="BK128" s="218">
        <f>ROUND(I128*H128,2)</f>
        <v>0</v>
      </c>
      <c r="BL128" s="18" t="s">
        <v>308</v>
      </c>
      <c r="BM128" s="217" t="s">
        <v>2264</v>
      </c>
    </row>
    <row r="129" spans="1:65" s="13" customFormat="1">
      <c r="B129" s="219"/>
      <c r="C129" s="220"/>
      <c r="D129" s="221" t="s">
        <v>209</v>
      </c>
      <c r="E129" s="222" t="s">
        <v>1</v>
      </c>
      <c r="F129" s="223" t="s">
        <v>2265</v>
      </c>
      <c r="G129" s="220"/>
      <c r="H129" s="224">
        <v>4</v>
      </c>
      <c r="I129" s="225"/>
      <c r="J129" s="220"/>
      <c r="K129" s="220"/>
      <c r="L129" s="226"/>
      <c r="M129" s="227"/>
      <c r="N129" s="228"/>
      <c r="O129" s="228"/>
      <c r="P129" s="228"/>
      <c r="Q129" s="228"/>
      <c r="R129" s="228"/>
      <c r="S129" s="228"/>
      <c r="T129" s="229"/>
      <c r="AT129" s="230" t="s">
        <v>209</v>
      </c>
      <c r="AU129" s="230" t="s">
        <v>88</v>
      </c>
      <c r="AV129" s="13" t="s">
        <v>88</v>
      </c>
      <c r="AW129" s="13" t="s">
        <v>31</v>
      </c>
      <c r="AX129" s="13" t="s">
        <v>83</v>
      </c>
      <c r="AY129" s="230" t="s">
        <v>201</v>
      </c>
    </row>
    <row r="130" spans="1:65" s="2" customFormat="1" ht="21.75" customHeight="1">
      <c r="A130" s="35"/>
      <c r="B130" s="36"/>
      <c r="C130" s="205" t="s">
        <v>207</v>
      </c>
      <c r="D130" s="205" t="s">
        <v>203</v>
      </c>
      <c r="E130" s="206" t="s">
        <v>2266</v>
      </c>
      <c r="F130" s="207" t="s">
        <v>2267</v>
      </c>
      <c r="G130" s="208" t="s">
        <v>618</v>
      </c>
      <c r="H130" s="209">
        <v>1</v>
      </c>
      <c r="I130" s="210"/>
      <c r="J130" s="211">
        <f t="shared" ref="J130:J137" si="0">ROUND(I130*H130,2)</f>
        <v>0</v>
      </c>
      <c r="K130" s="212"/>
      <c r="L130" s="40"/>
      <c r="M130" s="213" t="s">
        <v>1</v>
      </c>
      <c r="N130" s="214" t="s">
        <v>42</v>
      </c>
      <c r="O130" s="72"/>
      <c r="P130" s="215">
        <f t="shared" ref="P130:P137" si="1">O130*H130</f>
        <v>0</v>
      </c>
      <c r="Q130" s="215">
        <v>3.0100000000000001E-3</v>
      </c>
      <c r="R130" s="215">
        <f t="shared" ref="R130:R137" si="2">Q130*H130</f>
        <v>3.0100000000000001E-3</v>
      </c>
      <c r="S130" s="215">
        <v>0</v>
      </c>
      <c r="T130" s="216">
        <f t="shared" ref="T130:T137" si="3"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17" t="s">
        <v>308</v>
      </c>
      <c r="AT130" s="217" t="s">
        <v>203</v>
      </c>
      <c r="AU130" s="217" t="s">
        <v>88</v>
      </c>
      <c r="AY130" s="18" t="s">
        <v>201</v>
      </c>
      <c r="BE130" s="218">
        <f t="shared" ref="BE130:BE137" si="4">IF(N130="základná",J130,0)</f>
        <v>0</v>
      </c>
      <c r="BF130" s="218">
        <f t="shared" ref="BF130:BF137" si="5">IF(N130="znížená",J130,0)</f>
        <v>0</v>
      </c>
      <c r="BG130" s="218">
        <f t="shared" ref="BG130:BG137" si="6">IF(N130="zákl. prenesená",J130,0)</f>
        <v>0</v>
      </c>
      <c r="BH130" s="218">
        <f t="shared" ref="BH130:BH137" si="7">IF(N130="zníž. prenesená",J130,0)</f>
        <v>0</v>
      </c>
      <c r="BI130" s="218">
        <f t="shared" ref="BI130:BI137" si="8">IF(N130="nulová",J130,0)</f>
        <v>0</v>
      </c>
      <c r="BJ130" s="18" t="s">
        <v>88</v>
      </c>
      <c r="BK130" s="218">
        <f t="shared" ref="BK130:BK137" si="9">ROUND(I130*H130,2)</f>
        <v>0</v>
      </c>
      <c r="BL130" s="18" t="s">
        <v>308</v>
      </c>
      <c r="BM130" s="217" t="s">
        <v>2268</v>
      </c>
    </row>
    <row r="131" spans="1:65" s="2" customFormat="1" ht="33" customHeight="1">
      <c r="A131" s="35"/>
      <c r="B131" s="36"/>
      <c r="C131" s="205" t="s">
        <v>233</v>
      </c>
      <c r="D131" s="205" t="s">
        <v>203</v>
      </c>
      <c r="E131" s="206" t="s">
        <v>2269</v>
      </c>
      <c r="F131" s="207" t="s">
        <v>2270</v>
      </c>
      <c r="G131" s="208" t="s">
        <v>366</v>
      </c>
      <c r="H131" s="209">
        <v>1</v>
      </c>
      <c r="I131" s="210"/>
      <c r="J131" s="211">
        <f t="shared" si="0"/>
        <v>0</v>
      </c>
      <c r="K131" s="212"/>
      <c r="L131" s="40"/>
      <c r="M131" s="213" t="s">
        <v>1</v>
      </c>
      <c r="N131" s="214" t="s">
        <v>42</v>
      </c>
      <c r="O131" s="72"/>
      <c r="P131" s="215">
        <f t="shared" si="1"/>
        <v>0</v>
      </c>
      <c r="Q131" s="215">
        <v>1.2999999999999999E-4</v>
      </c>
      <c r="R131" s="215">
        <f t="shared" si="2"/>
        <v>1.2999999999999999E-4</v>
      </c>
      <c r="S131" s="215">
        <v>0</v>
      </c>
      <c r="T131" s="216">
        <f t="shared" si="3"/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17" t="s">
        <v>308</v>
      </c>
      <c r="AT131" s="217" t="s">
        <v>203</v>
      </c>
      <c r="AU131" s="217" t="s">
        <v>88</v>
      </c>
      <c r="AY131" s="18" t="s">
        <v>201</v>
      </c>
      <c r="BE131" s="218">
        <f t="shared" si="4"/>
        <v>0</v>
      </c>
      <c r="BF131" s="218">
        <f t="shared" si="5"/>
        <v>0</v>
      </c>
      <c r="BG131" s="218">
        <f t="shared" si="6"/>
        <v>0</v>
      </c>
      <c r="BH131" s="218">
        <f t="shared" si="7"/>
        <v>0</v>
      </c>
      <c r="BI131" s="218">
        <f t="shared" si="8"/>
        <v>0</v>
      </c>
      <c r="BJ131" s="18" t="s">
        <v>88</v>
      </c>
      <c r="BK131" s="218">
        <f t="shared" si="9"/>
        <v>0</v>
      </c>
      <c r="BL131" s="18" t="s">
        <v>308</v>
      </c>
      <c r="BM131" s="217" t="s">
        <v>2271</v>
      </c>
    </row>
    <row r="132" spans="1:65" s="2" customFormat="1" ht="40.5" customHeight="1">
      <c r="A132" s="35"/>
      <c r="B132" s="36"/>
      <c r="C132" s="205" t="s">
        <v>242</v>
      </c>
      <c r="D132" s="205" t="s">
        <v>203</v>
      </c>
      <c r="E132" s="206" t="s">
        <v>2272</v>
      </c>
      <c r="F132" s="207" t="s">
        <v>2273</v>
      </c>
      <c r="G132" s="208" t="s">
        <v>366</v>
      </c>
      <c r="H132" s="209">
        <v>1</v>
      </c>
      <c r="I132" s="210"/>
      <c r="J132" s="211">
        <f t="shared" si="0"/>
        <v>0</v>
      </c>
      <c r="K132" s="212"/>
      <c r="L132" s="40"/>
      <c r="M132" s="213" t="s">
        <v>1</v>
      </c>
      <c r="N132" s="214" t="s">
        <v>42</v>
      </c>
      <c r="O132" s="72"/>
      <c r="P132" s="215">
        <f t="shared" si="1"/>
        <v>0</v>
      </c>
      <c r="Q132" s="215">
        <v>2.2000000000000001E-4</v>
      </c>
      <c r="R132" s="215">
        <f t="shared" si="2"/>
        <v>2.2000000000000001E-4</v>
      </c>
      <c r="S132" s="215">
        <v>0</v>
      </c>
      <c r="T132" s="216">
        <f t="shared" si="3"/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17" t="s">
        <v>308</v>
      </c>
      <c r="AT132" s="217" t="s">
        <v>203</v>
      </c>
      <c r="AU132" s="217" t="s">
        <v>88</v>
      </c>
      <c r="AY132" s="18" t="s">
        <v>201</v>
      </c>
      <c r="BE132" s="218">
        <f t="shared" si="4"/>
        <v>0</v>
      </c>
      <c r="BF132" s="218">
        <f t="shared" si="5"/>
        <v>0</v>
      </c>
      <c r="BG132" s="218">
        <f t="shared" si="6"/>
        <v>0</v>
      </c>
      <c r="BH132" s="218">
        <f t="shared" si="7"/>
        <v>0</v>
      </c>
      <c r="BI132" s="218">
        <f t="shared" si="8"/>
        <v>0</v>
      </c>
      <c r="BJ132" s="18" t="s">
        <v>88</v>
      </c>
      <c r="BK132" s="218">
        <f t="shared" si="9"/>
        <v>0</v>
      </c>
      <c r="BL132" s="18" t="s">
        <v>308</v>
      </c>
      <c r="BM132" s="217" t="s">
        <v>2274</v>
      </c>
    </row>
    <row r="133" spans="1:65" s="2" customFormat="1" ht="28.5" customHeight="1">
      <c r="A133" s="35"/>
      <c r="B133" s="36"/>
      <c r="C133" s="205" t="s">
        <v>246</v>
      </c>
      <c r="D133" s="205" t="s">
        <v>203</v>
      </c>
      <c r="E133" s="206" t="s">
        <v>2275</v>
      </c>
      <c r="F133" s="207" t="s">
        <v>2276</v>
      </c>
      <c r="G133" s="208" t="s">
        <v>366</v>
      </c>
      <c r="H133" s="209">
        <v>1</v>
      </c>
      <c r="I133" s="210"/>
      <c r="J133" s="211">
        <f t="shared" si="0"/>
        <v>0</v>
      </c>
      <c r="K133" s="212"/>
      <c r="L133" s="40"/>
      <c r="M133" s="213" t="s">
        <v>1</v>
      </c>
      <c r="N133" s="214" t="s">
        <v>42</v>
      </c>
      <c r="O133" s="72"/>
      <c r="P133" s="215">
        <f t="shared" si="1"/>
        <v>0</v>
      </c>
      <c r="Q133" s="215">
        <v>3.0000000000000001E-5</v>
      </c>
      <c r="R133" s="215">
        <f t="shared" si="2"/>
        <v>3.0000000000000001E-5</v>
      </c>
      <c r="S133" s="215">
        <v>0</v>
      </c>
      <c r="T133" s="216">
        <f t="shared" si="3"/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17" t="s">
        <v>308</v>
      </c>
      <c r="AT133" s="217" t="s">
        <v>203</v>
      </c>
      <c r="AU133" s="217" t="s">
        <v>88</v>
      </c>
      <c r="AY133" s="18" t="s">
        <v>201</v>
      </c>
      <c r="BE133" s="218">
        <f t="shared" si="4"/>
        <v>0</v>
      </c>
      <c r="BF133" s="218">
        <f t="shared" si="5"/>
        <v>0</v>
      </c>
      <c r="BG133" s="218">
        <f t="shared" si="6"/>
        <v>0</v>
      </c>
      <c r="BH133" s="218">
        <f t="shared" si="7"/>
        <v>0</v>
      </c>
      <c r="BI133" s="218">
        <f t="shared" si="8"/>
        <v>0</v>
      </c>
      <c r="BJ133" s="18" t="s">
        <v>88</v>
      </c>
      <c r="BK133" s="218">
        <f t="shared" si="9"/>
        <v>0</v>
      </c>
      <c r="BL133" s="18" t="s">
        <v>308</v>
      </c>
      <c r="BM133" s="217" t="s">
        <v>2277</v>
      </c>
    </row>
    <row r="134" spans="1:65" s="2" customFormat="1" ht="16.5" customHeight="1">
      <c r="A134" s="35"/>
      <c r="B134" s="36"/>
      <c r="C134" s="253" t="s">
        <v>253</v>
      </c>
      <c r="D134" s="253" t="s">
        <v>585</v>
      </c>
      <c r="E134" s="254" t="s">
        <v>2278</v>
      </c>
      <c r="F134" s="255" t="s">
        <v>2279</v>
      </c>
      <c r="G134" s="256" t="s">
        <v>366</v>
      </c>
      <c r="H134" s="257">
        <v>1</v>
      </c>
      <c r="I134" s="258"/>
      <c r="J134" s="259">
        <f t="shared" si="0"/>
        <v>0</v>
      </c>
      <c r="K134" s="260"/>
      <c r="L134" s="261"/>
      <c r="M134" s="262" t="s">
        <v>1</v>
      </c>
      <c r="N134" s="263" t="s">
        <v>42</v>
      </c>
      <c r="O134" s="72"/>
      <c r="P134" s="215">
        <f t="shared" si="1"/>
        <v>0</v>
      </c>
      <c r="Q134" s="215">
        <v>2.0000000000000001E-4</v>
      </c>
      <c r="R134" s="215">
        <f t="shared" si="2"/>
        <v>2.0000000000000001E-4</v>
      </c>
      <c r="S134" s="215">
        <v>0</v>
      </c>
      <c r="T134" s="216">
        <f t="shared" si="3"/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17" t="s">
        <v>426</v>
      </c>
      <c r="AT134" s="217" t="s">
        <v>585</v>
      </c>
      <c r="AU134" s="217" t="s">
        <v>88</v>
      </c>
      <c r="AY134" s="18" t="s">
        <v>201</v>
      </c>
      <c r="BE134" s="218">
        <f t="shared" si="4"/>
        <v>0</v>
      </c>
      <c r="BF134" s="218">
        <f t="shared" si="5"/>
        <v>0</v>
      </c>
      <c r="BG134" s="218">
        <f t="shared" si="6"/>
        <v>0</v>
      </c>
      <c r="BH134" s="218">
        <f t="shared" si="7"/>
        <v>0</v>
      </c>
      <c r="BI134" s="218">
        <f t="shared" si="8"/>
        <v>0</v>
      </c>
      <c r="BJ134" s="18" t="s">
        <v>88</v>
      </c>
      <c r="BK134" s="218">
        <f t="shared" si="9"/>
        <v>0</v>
      </c>
      <c r="BL134" s="18" t="s">
        <v>308</v>
      </c>
      <c r="BM134" s="217" t="s">
        <v>2280</v>
      </c>
    </row>
    <row r="135" spans="1:65" s="2" customFormat="1" ht="21.75" customHeight="1">
      <c r="A135" s="35"/>
      <c r="B135" s="36"/>
      <c r="C135" s="205" t="s">
        <v>259</v>
      </c>
      <c r="D135" s="205" t="s">
        <v>203</v>
      </c>
      <c r="E135" s="206" t="s">
        <v>2281</v>
      </c>
      <c r="F135" s="207" t="s">
        <v>2282</v>
      </c>
      <c r="G135" s="208" t="s">
        <v>366</v>
      </c>
      <c r="H135" s="209">
        <v>1</v>
      </c>
      <c r="I135" s="210"/>
      <c r="J135" s="211">
        <f t="shared" si="0"/>
        <v>0</v>
      </c>
      <c r="K135" s="212"/>
      <c r="L135" s="40"/>
      <c r="M135" s="213" t="s">
        <v>1</v>
      </c>
      <c r="N135" s="214" t="s">
        <v>42</v>
      </c>
      <c r="O135" s="72"/>
      <c r="P135" s="215">
        <f t="shared" si="1"/>
        <v>0</v>
      </c>
      <c r="Q135" s="215">
        <v>3.0000000000000001E-5</v>
      </c>
      <c r="R135" s="215">
        <f t="shared" si="2"/>
        <v>3.0000000000000001E-5</v>
      </c>
      <c r="S135" s="215">
        <v>0</v>
      </c>
      <c r="T135" s="216">
        <f t="shared" si="3"/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17" t="s">
        <v>308</v>
      </c>
      <c r="AT135" s="217" t="s">
        <v>203</v>
      </c>
      <c r="AU135" s="217" t="s">
        <v>88</v>
      </c>
      <c r="AY135" s="18" t="s">
        <v>201</v>
      </c>
      <c r="BE135" s="218">
        <f t="shared" si="4"/>
        <v>0</v>
      </c>
      <c r="BF135" s="218">
        <f t="shared" si="5"/>
        <v>0</v>
      </c>
      <c r="BG135" s="218">
        <f t="shared" si="6"/>
        <v>0</v>
      </c>
      <c r="BH135" s="218">
        <f t="shared" si="7"/>
        <v>0</v>
      </c>
      <c r="BI135" s="218">
        <f t="shared" si="8"/>
        <v>0</v>
      </c>
      <c r="BJ135" s="18" t="s">
        <v>88</v>
      </c>
      <c r="BK135" s="218">
        <f t="shared" si="9"/>
        <v>0</v>
      </c>
      <c r="BL135" s="18" t="s">
        <v>308</v>
      </c>
      <c r="BM135" s="217" t="s">
        <v>2283</v>
      </c>
    </row>
    <row r="136" spans="1:65" s="2" customFormat="1" ht="16.5" customHeight="1">
      <c r="A136" s="35"/>
      <c r="B136" s="36"/>
      <c r="C136" s="253" t="s">
        <v>263</v>
      </c>
      <c r="D136" s="253" t="s">
        <v>585</v>
      </c>
      <c r="E136" s="254" t="s">
        <v>2284</v>
      </c>
      <c r="F136" s="255" t="s">
        <v>2285</v>
      </c>
      <c r="G136" s="256" t="s">
        <v>366</v>
      </c>
      <c r="H136" s="257">
        <v>1</v>
      </c>
      <c r="I136" s="258"/>
      <c r="J136" s="259">
        <f t="shared" si="0"/>
        <v>0</v>
      </c>
      <c r="K136" s="260"/>
      <c r="L136" s="261"/>
      <c r="M136" s="262" t="s">
        <v>1</v>
      </c>
      <c r="N136" s="263" t="s">
        <v>42</v>
      </c>
      <c r="O136" s="72"/>
      <c r="P136" s="215">
        <f t="shared" si="1"/>
        <v>0</v>
      </c>
      <c r="Q136" s="215">
        <v>4.0000000000000002E-4</v>
      </c>
      <c r="R136" s="215">
        <f t="shared" si="2"/>
        <v>4.0000000000000002E-4</v>
      </c>
      <c r="S136" s="215">
        <v>0</v>
      </c>
      <c r="T136" s="216">
        <f t="shared" si="3"/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17" t="s">
        <v>426</v>
      </c>
      <c r="AT136" s="217" t="s">
        <v>585</v>
      </c>
      <c r="AU136" s="217" t="s">
        <v>88</v>
      </c>
      <c r="AY136" s="18" t="s">
        <v>201</v>
      </c>
      <c r="BE136" s="218">
        <f t="shared" si="4"/>
        <v>0</v>
      </c>
      <c r="BF136" s="218">
        <f t="shared" si="5"/>
        <v>0</v>
      </c>
      <c r="BG136" s="218">
        <f t="shared" si="6"/>
        <v>0</v>
      </c>
      <c r="BH136" s="218">
        <f t="shared" si="7"/>
        <v>0</v>
      </c>
      <c r="BI136" s="218">
        <f t="shared" si="8"/>
        <v>0</v>
      </c>
      <c r="BJ136" s="18" t="s">
        <v>88</v>
      </c>
      <c r="BK136" s="218">
        <f t="shared" si="9"/>
        <v>0</v>
      </c>
      <c r="BL136" s="18" t="s">
        <v>308</v>
      </c>
      <c r="BM136" s="217" t="s">
        <v>2286</v>
      </c>
    </row>
    <row r="137" spans="1:65" s="2" customFormat="1" ht="21.75" customHeight="1">
      <c r="A137" s="35"/>
      <c r="B137" s="36"/>
      <c r="C137" s="205" t="s">
        <v>273</v>
      </c>
      <c r="D137" s="205" t="s">
        <v>203</v>
      </c>
      <c r="E137" s="206" t="s">
        <v>2287</v>
      </c>
      <c r="F137" s="207" t="s">
        <v>2288</v>
      </c>
      <c r="G137" s="208" t="s">
        <v>329</v>
      </c>
      <c r="H137" s="209">
        <v>2.3E-2</v>
      </c>
      <c r="I137" s="210"/>
      <c r="J137" s="211">
        <f t="shared" si="0"/>
        <v>0</v>
      </c>
      <c r="K137" s="212"/>
      <c r="L137" s="40"/>
      <c r="M137" s="213" t="s">
        <v>1</v>
      </c>
      <c r="N137" s="214" t="s">
        <v>42</v>
      </c>
      <c r="O137" s="72"/>
      <c r="P137" s="215">
        <f t="shared" si="1"/>
        <v>0</v>
      </c>
      <c r="Q137" s="215">
        <v>0</v>
      </c>
      <c r="R137" s="215">
        <f t="shared" si="2"/>
        <v>0</v>
      </c>
      <c r="S137" s="215">
        <v>0</v>
      </c>
      <c r="T137" s="216">
        <f t="shared" si="3"/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17" t="s">
        <v>308</v>
      </c>
      <c r="AT137" s="217" t="s">
        <v>203</v>
      </c>
      <c r="AU137" s="217" t="s">
        <v>88</v>
      </c>
      <c r="AY137" s="18" t="s">
        <v>201</v>
      </c>
      <c r="BE137" s="218">
        <f t="shared" si="4"/>
        <v>0</v>
      </c>
      <c r="BF137" s="218">
        <f t="shared" si="5"/>
        <v>0</v>
      </c>
      <c r="BG137" s="218">
        <f t="shared" si="6"/>
        <v>0</v>
      </c>
      <c r="BH137" s="218">
        <f t="shared" si="7"/>
        <v>0</v>
      </c>
      <c r="BI137" s="218">
        <f t="shared" si="8"/>
        <v>0</v>
      </c>
      <c r="BJ137" s="18" t="s">
        <v>88</v>
      </c>
      <c r="BK137" s="218">
        <f t="shared" si="9"/>
        <v>0</v>
      </c>
      <c r="BL137" s="18" t="s">
        <v>308</v>
      </c>
      <c r="BM137" s="217" t="s">
        <v>2289</v>
      </c>
    </row>
    <row r="138" spans="1:65" s="12" customFormat="1" ht="22.9" customHeight="1">
      <c r="B138" s="189"/>
      <c r="C138" s="190"/>
      <c r="D138" s="191" t="s">
        <v>75</v>
      </c>
      <c r="E138" s="203" t="s">
        <v>1852</v>
      </c>
      <c r="F138" s="203" t="s">
        <v>1853</v>
      </c>
      <c r="G138" s="190"/>
      <c r="H138" s="190"/>
      <c r="I138" s="193"/>
      <c r="J138" s="204">
        <f>BK138</f>
        <v>0</v>
      </c>
      <c r="K138" s="190"/>
      <c r="L138" s="195"/>
      <c r="M138" s="196"/>
      <c r="N138" s="197"/>
      <c r="O138" s="197"/>
      <c r="P138" s="198">
        <f>SUM(P139:P140)</f>
        <v>0</v>
      </c>
      <c r="Q138" s="197"/>
      <c r="R138" s="198">
        <f>SUM(R139:R140)</f>
        <v>6.1600000000000001E-4</v>
      </c>
      <c r="S138" s="197"/>
      <c r="T138" s="199">
        <f>SUM(T139:T140)</f>
        <v>0</v>
      </c>
      <c r="AR138" s="200" t="s">
        <v>88</v>
      </c>
      <c r="AT138" s="201" t="s">
        <v>75</v>
      </c>
      <c r="AU138" s="201" t="s">
        <v>83</v>
      </c>
      <c r="AY138" s="200" t="s">
        <v>201</v>
      </c>
      <c r="BK138" s="202">
        <f>SUM(BK139:BK140)</f>
        <v>0</v>
      </c>
    </row>
    <row r="139" spans="1:65" s="2" customFormat="1" ht="31.5" customHeight="1">
      <c r="A139" s="35"/>
      <c r="B139" s="36"/>
      <c r="C139" s="205" t="s">
        <v>280</v>
      </c>
      <c r="D139" s="205" t="s">
        <v>203</v>
      </c>
      <c r="E139" s="206" t="s">
        <v>2290</v>
      </c>
      <c r="F139" s="207" t="s">
        <v>2291</v>
      </c>
      <c r="G139" s="208" t="s">
        <v>618</v>
      </c>
      <c r="H139" s="209">
        <v>8.8000000000000007</v>
      </c>
      <c r="I139" s="210"/>
      <c r="J139" s="211">
        <f>ROUND(I139*H139,2)</f>
        <v>0</v>
      </c>
      <c r="K139" s="212"/>
      <c r="L139" s="40"/>
      <c r="M139" s="213" t="s">
        <v>1</v>
      </c>
      <c r="N139" s="214" t="s">
        <v>42</v>
      </c>
      <c r="O139" s="72"/>
      <c r="P139" s="215">
        <f>O139*H139</f>
        <v>0</v>
      </c>
      <c r="Q139" s="215">
        <v>6.9999999999999994E-5</v>
      </c>
      <c r="R139" s="215">
        <f>Q139*H139</f>
        <v>6.1600000000000001E-4</v>
      </c>
      <c r="S139" s="215">
        <v>0</v>
      </c>
      <c r="T139" s="216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17" t="s">
        <v>308</v>
      </c>
      <c r="AT139" s="217" t="s">
        <v>203</v>
      </c>
      <c r="AU139" s="217" t="s">
        <v>88</v>
      </c>
      <c r="AY139" s="18" t="s">
        <v>201</v>
      </c>
      <c r="BE139" s="218">
        <f>IF(N139="základná",J139,0)</f>
        <v>0</v>
      </c>
      <c r="BF139" s="218">
        <f>IF(N139="znížená",J139,0)</f>
        <v>0</v>
      </c>
      <c r="BG139" s="218">
        <f>IF(N139="zákl. prenesená",J139,0)</f>
        <v>0</v>
      </c>
      <c r="BH139" s="218">
        <f>IF(N139="zníž. prenesená",J139,0)</f>
        <v>0</v>
      </c>
      <c r="BI139" s="218">
        <f>IF(N139="nulová",J139,0)</f>
        <v>0</v>
      </c>
      <c r="BJ139" s="18" t="s">
        <v>88</v>
      </c>
      <c r="BK139" s="218">
        <f>ROUND(I139*H139,2)</f>
        <v>0</v>
      </c>
      <c r="BL139" s="18" t="s">
        <v>308</v>
      </c>
      <c r="BM139" s="217" t="s">
        <v>2292</v>
      </c>
    </row>
    <row r="140" spans="1:65" s="13" customFormat="1">
      <c r="B140" s="219"/>
      <c r="C140" s="220"/>
      <c r="D140" s="221" t="s">
        <v>209</v>
      </c>
      <c r="E140" s="222" t="s">
        <v>1</v>
      </c>
      <c r="F140" s="223" t="s">
        <v>2293</v>
      </c>
      <c r="G140" s="220"/>
      <c r="H140" s="224">
        <v>8.8000000000000007</v>
      </c>
      <c r="I140" s="225"/>
      <c r="J140" s="220"/>
      <c r="K140" s="220"/>
      <c r="L140" s="226"/>
      <c r="M140" s="279"/>
      <c r="N140" s="280"/>
      <c r="O140" s="280"/>
      <c r="P140" s="280"/>
      <c r="Q140" s="280"/>
      <c r="R140" s="280"/>
      <c r="S140" s="280"/>
      <c r="T140" s="281"/>
      <c r="AT140" s="230" t="s">
        <v>209</v>
      </c>
      <c r="AU140" s="230" t="s">
        <v>88</v>
      </c>
      <c r="AV140" s="13" t="s">
        <v>88</v>
      </c>
      <c r="AW140" s="13" t="s">
        <v>31</v>
      </c>
      <c r="AX140" s="13" t="s">
        <v>83</v>
      </c>
      <c r="AY140" s="230" t="s">
        <v>201</v>
      </c>
    </row>
    <row r="141" spans="1:65" s="2" customFormat="1" ht="6.95" customHeight="1">
      <c r="A141" s="35"/>
      <c r="B141" s="55"/>
      <c r="C141" s="56"/>
      <c r="D141" s="56"/>
      <c r="E141" s="56"/>
      <c r="F141" s="56"/>
      <c r="G141" s="56"/>
      <c r="H141" s="56"/>
      <c r="I141" s="155"/>
      <c r="J141" s="56"/>
      <c r="K141" s="56"/>
      <c r="L141" s="40"/>
      <c r="M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</row>
  </sheetData>
  <autoFilter ref="C122:K140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63"/>
  <sheetViews>
    <sheetView showGridLines="0" topLeftCell="A234" zoomScaleNormal="100" workbookViewId="0">
      <selection activeCell="AB138" sqref="AB138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12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1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AT2" s="18" t="s">
        <v>98</v>
      </c>
    </row>
    <row r="3" spans="1:46" s="1" customFormat="1" ht="6.95" customHeight="1">
      <c r="B3" s="113"/>
      <c r="C3" s="114"/>
      <c r="D3" s="114"/>
      <c r="E3" s="114"/>
      <c r="F3" s="114"/>
      <c r="G3" s="114"/>
      <c r="H3" s="114"/>
      <c r="I3" s="115"/>
      <c r="J3" s="114"/>
      <c r="K3" s="114"/>
      <c r="L3" s="21"/>
      <c r="AT3" s="18" t="s">
        <v>76</v>
      </c>
    </row>
    <row r="4" spans="1:46" s="1" customFormat="1" ht="24.95" customHeight="1">
      <c r="B4" s="21"/>
      <c r="D4" s="116" t="s">
        <v>149</v>
      </c>
      <c r="I4" s="112"/>
      <c r="L4" s="21"/>
      <c r="M4" s="117" t="s">
        <v>9</v>
      </c>
      <c r="AT4" s="18" t="s">
        <v>4</v>
      </c>
    </row>
    <row r="5" spans="1:46" s="1" customFormat="1" ht="6.95" customHeight="1">
      <c r="B5" s="21"/>
      <c r="I5" s="112"/>
      <c r="L5" s="21"/>
    </row>
    <row r="6" spans="1:46" s="1" customFormat="1" ht="12" customHeight="1">
      <c r="B6" s="21"/>
      <c r="D6" s="118" t="s">
        <v>15</v>
      </c>
      <c r="I6" s="112"/>
      <c r="L6" s="21"/>
    </row>
    <row r="7" spans="1:46" s="1" customFormat="1" ht="23.25" customHeight="1">
      <c r="B7" s="21"/>
      <c r="E7" s="339" t="str">
        <f>'Časť 1'!K6</f>
        <v>Detské jasle Komárno - výstavba zariadenia služieb rodinného a pracovného života</v>
      </c>
      <c r="F7" s="340"/>
      <c r="G7" s="340"/>
      <c r="H7" s="340"/>
      <c r="I7" s="112"/>
      <c r="L7" s="21"/>
    </row>
    <row r="8" spans="1:46" s="1" customFormat="1" ht="12" customHeight="1">
      <c r="B8" s="21"/>
      <c r="D8" s="118" t="s">
        <v>150</v>
      </c>
      <c r="I8" s="112"/>
      <c r="L8" s="21"/>
    </row>
    <row r="9" spans="1:46" s="2" customFormat="1" ht="16.5" customHeight="1">
      <c r="A9" s="35"/>
      <c r="B9" s="40"/>
      <c r="C9" s="35"/>
      <c r="D9" s="35"/>
      <c r="E9" s="339" t="s">
        <v>151</v>
      </c>
      <c r="F9" s="341"/>
      <c r="G9" s="341"/>
      <c r="H9" s="341"/>
      <c r="I9" s="119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18" t="s">
        <v>152</v>
      </c>
      <c r="E10" s="35"/>
      <c r="F10" s="35"/>
      <c r="G10" s="35"/>
      <c r="H10" s="35"/>
      <c r="I10" s="119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42" t="s">
        <v>2294</v>
      </c>
      <c r="F11" s="341"/>
      <c r="G11" s="341"/>
      <c r="H11" s="341"/>
      <c r="I11" s="119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>
      <c r="A12" s="35"/>
      <c r="B12" s="40"/>
      <c r="C12" s="35"/>
      <c r="D12" s="35"/>
      <c r="E12" s="35"/>
      <c r="F12" s="35"/>
      <c r="G12" s="35"/>
      <c r="H12" s="35"/>
      <c r="I12" s="119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18" t="s">
        <v>17</v>
      </c>
      <c r="E13" s="35"/>
      <c r="F13" s="111" t="s">
        <v>1</v>
      </c>
      <c r="G13" s="35"/>
      <c r="H13" s="35"/>
      <c r="I13" s="120" t="s">
        <v>18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8" t="s">
        <v>19</v>
      </c>
      <c r="E14" s="35"/>
      <c r="F14" s="111" t="s">
        <v>20</v>
      </c>
      <c r="G14" s="35"/>
      <c r="H14" s="35"/>
      <c r="I14" s="120" t="s">
        <v>21</v>
      </c>
      <c r="J14" s="121" t="str">
        <f>'Časť 1'!AN9</f>
        <v>21. 4. 2020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119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18" t="s">
        <v>23</v>
      </c>
      <c r="E16" s="35"/>
      <c r="F16" s="35"/>
      <c r="G16" s="35"/>
      <c r="H16" s="35"/>
      <c r="I16" s="120" t="s">
        <v>24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25</v>
      </c>
      <c r="F17" s="35"/>
      <c r="G17" s="35"/>
      <c r="H17" s="35"/>
      <c r="I17" s="120" t="s">
        <v>26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119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18" t="s">
        <v>27</v>
      </c>
      <c r="E19" s="35"/>
      <c r="F19" s="35"/>
      <c r="G19" s="35"/>
      <c r="H19" s="35"/>
      <c r="I19" s="120" t="s">
        <v>24</v>
      </c>
      <c r="J19" s="31" t="str">
        <f>'Časť 1'!AN14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43" t="str">
        <f>'Časť 1'!E15</f>
        <v>Vyplň údaj</v>
      </c>
      <c r="F20" s="344"/>
      <c r="G20" s="344"/>
      <c r="H20" s="344"/>
      <c r="I20" s="120" t="s">
        <v>26</v>
      </c>
      <c r="J20" s="31" t="str">
        <f>'Časť 1'!AN15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119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18" t="s">
        <v>29</v>
      </c>
      <c r="E22" s="35"/>
      <c r="F22" s="35"/>
      <c r="G22" s="35"/>
      <c r="H22" s="35"/>
      <c r="I22" s="120" t="s">
        <v>24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30</v>
      </c>
      <c r="F23" s="35"/>
      <c r="G23" s="35"/>
      <c r="H23" s="35"/>
      <c r="I23" s="120" t="s">
        <v>26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119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18" t="s">
        <v>32</v>
      </c>
      <c r="E25" s="35"/>
      <c r="F25" s="35"/>
      <c r="G25" s="35"/>
      <c r="H25" s="35"/>
      <c r="I25" s="120" t="s">
        <v>24</v>
      </c>
      <c r="J25" s="111" t="str">
        <f>IF('Časť 1'!AN20="","",'Časť 1'!AN20)</f>
        <v/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tr">
        <f>IF('Časť 1'!E21="","",'Časť 1'!E21)</f>
        <v xml:space="preserve"> </v>
      </c>
      <c r="F26" s="35"/>
      <c r="G26" s="35"/>
      <c r="H26" s="35"/>
      <c r="I26" s="120" t="s">
        <v>26</v>
      </c>
      <c r="J26" s="111" t="str">
        <f>IF('Časť 1'!AN21="","",'Časť 1'!AN21)</f>
        <v/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119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18" t="s">
        <v>34</v>
      </c>
      <c r="E28" s="35"/>
      <c r="F28" s="35"/>
      <c r="G28" s="35"/>
      <c r="H28" s="35"/>
      <c r="I28" s="119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23.25" customHeight="1">
      <c r="A29" s="122"/>
      <c r="B29" s="123"/>
      <c r="C29" s="122"/>
      <c r="D29" s="122"/>
      <c r="E29" s="345" t="s">
        <v>154</v>
      </c>
      <c r="F29" s="345"/>
      <c r="G29" s="345"/>
      <c r="H29" s="345"/>
      <c r="I29" s="124"/>
      <c r="J29" s="122"/>
      <c r="K29" s="122"/>
      <c r="L29" s="125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119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6"/>
      <c r="E31" s="126"/>
      <c r="F31" s="126"/>
      <c r="G31" s="126"/>
      <c r="H31" s="126"/>
      <c r="I31" s="127"/>
      <c r="J31" s="126"/>
      <c r="K31" s="126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8" t="s">
        <v>36</v>
      </c>
      <c r="E32" s="35"/>
      <c r="F32" s="35"/>
      <c r="G32" s="35"/>
      <c r="H32" s="35"/>
      <c r="I32" s="119"/>
      <c r="J32" s="129">
        <f>ROUND(J129,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6"/>
      <c r="E33" s="126"/>
      <c r="F33" s="126"/>
      <c r="G33" s="126"/>
      <c r="H33" s="126"/>
      <c r="I33" s="127"/>
      <c r="J33" s="126"/>
      <c r="K33" s="126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30" t="s">
        <v>38</v>
      </c>
      <c r="G34" s="35"/>
      <c r="H34" s="35"/>
      <c r="I34" s="131" t="s">
        <v>37</v>
      </c>
      <c r="J34" s="130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32" t="s">
        <v>40</v>
      </c>
      <c r="E35" s="118" t="s">
        <v>41</v>
      </c>
      <c r="F35" s="133">
        <f>ROUND((SUM(BE129:BE262)),  2)</f>
        <v>0</v>
      </c>
      <c r="G35" s="35"/>
      <c r="H35" s="35"/>
      <c r="I35" s="134">
        <v>0.2</v>
      </c>
      <c r="J35" s="133">
        <f>ROUND(((SUM(BE129:BE262))*I35),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18" t="s">
        <v>42</v>
      </c>
      <c r="F36" s="133">
        <f>ROUND((SUM(BF129:BF262)),  2)</f>
        <v>0</v>
      </c>
      <c r="G36" s="35"/>
      <c r="H36" s="35"/>
      <c r="I36" s="134">
        <v>0.2</v>
      </c>
      <c r="J36" s="133">
        <f>ROUND(((SUM(BF129:BF262))*I36),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8" t="s">
        <v>43</v>
      </c>
      <c r="F37" s="133">
        <f>ROUND((SUM(BG129:BG262)),  2)</f>
        <v>0</v>
      </c>
      <c r="G37" s="35"/>
      <c r="H37" s="35"/>
      <c r="I37" s="134">
        <v>0.2</v>
      </c>
      <c r="J37" s="133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18" t="s">
        <v>44</v>
      </c>
      <c r="F38" s="133">
        <f>ROUND((SUM(BH129:BH262)),  2)</f>
        <v>0</v>
      </c>
      <c r="G38" s="35"/>
      <c r="H38" s="35"/>
      <c r="I38" s="134">
        <v>0.2</v>
      </c>
      <c r="J38" s="133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18" t="s">
        <v>45</v>
      </c>
      <c r="F39" s="133">
        <f>ROUND((SUM(BI129:BI262)),  2)</f>
        <v>0</v>
      </c>
      <c r="G39" s="35"/>
      <c r="H39" s="35"/>
      <c r="I39" s="134">
        <v>0</v>
      </c>
      <c r="J39" s="133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119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5"/>
      <c r="D41" s="136" t="s">
        <v>46</v>
      </c>
      <c r="E41" s="137"/>
      <c r="F41" s="137"/>
      <c r="G41" s="138" t="s">
        <v>47</v>
      </c>
      <c r="H41" s="139" t="s">
        <v>48</v>
      </c>
      <c r="I41" s="140"/>
      <c r="J41" s="141">
        <f>SUM(J32:J39)</f>
        <v>0</v>
      </c>
      <c r="K41" s="142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119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I43" s="112"/>
      <c r="L43" s="21"/>
    </row>
    <row r="44" spans="1:31" s="1" customFormat="1" ht="14.45" customHeight="1">
      <c r="B44" s="21"/>
      <c r="I44" s="112"/>
      <c r="L44" s="21"/>
    </row>
    <row r="45" spans="1:31" s="1" customFormat="1" ht="14.45" customHeight="1">
      <c r="B45" s="21"/>
      <c r="I45" s="112"/>
      <c r="L45" s="21"/>
    </row>
    <row r="46" spans="1:31" s="1" customFormat="1" ht="14.45" customHeight="1">
      <c r="B46" s="21"/>
      <c r="I46" s="112"/>
      <c r="L46" s="21"/>
    </row>
    <row r="47" spans="1:31" s="1" customFormat="1" ht="14.45" customHeight="1">
      <c r="B47" s="21"/>
      <c r="I47" s="112"/>
      <c r="L47" s="21"/>
    </row>
    <row r="48" spans="1:31" s="1" customFormat="1" ht="14.45" customHeight="1">
      <c r="B48" s="21"/>
      <c r="I48" s="112"/>
      <c r="L48" s="21"/>
    </row>
    <row r="49" spans="1:31" s="1" customFormat="1" ht="14.45" customHeight="1">
      <c r="B49" s="21"/>
      <c r="I49" s="112"/>
      <c r="L49" s="21"/>
    </row>
    <row r="50" spans="1:31" s="2" customFormat="1" ht="14.45" customHeight="1">
      <c r="B50" s="52"/>
      <c r="D50" s="143" t="s">
        <v>49</v>
      </c>
      <c r="E50" s="144"/>
      <c r="F50" s="144"/>
      <c r="G50" s="143" t="s">
        <v>50</v>
      </c>
      <c r="H50" s="144"/>
      <c r="I50" s="145"/>
      <c r="J50" s="144"/>
      <c r="K50" s="144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6" t="s">
        <v>51</v>
      </c>
      <c r="E61" s="147"/>
      <c r="F61" s="148" t="s">
        <v>52</v>
      </c>
      <c r="G61" s="146" t="s">
        <v>51</v>
      </c>
      <c r="H61" s="147"/>
      <c r="I61" s="149"/>
      <c r="J61" s="150" t="s">
        <v>52</v>
      </c>
      <c r="K61" s="147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43" t="s">
        <v>53</v>
      </c>
      <c r="E65" s="151"/>
      <c r="F65" s="151"/>
      <c r="G65" s="143" t="s">
        <v>54</v>
      </c>
      <c r="H65" s="151"/>
      <c r="I65" s="152"/>
      <c r="J65" s="151"/>
      <c r="K65" s="151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6" t="s">
        <v>51</v>
      </c>
      <c r="E76" s="147"/>
      <c r="F76" s="148" t="s">
        <v>52</v>
      </c>
      <c r="G76" s="146" t="s">
        <v>51</v>
      </c>
      <c r="H76" s="147"/>
      <c r="I76" s="149"/>
      <c r="J76" s="150" t="s">
        <v>52</v>
      </c>
      <c r="K76" s="147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53"/>
      <c r="C77" s="154"/>
      <c r="D77" s="154"/>
      <c r="E77" s="154"/>
      <c r="F77" s="154"/>
      <c r="G77" s="154"/>
      <c r="H77" s="154"/>
      <c r="I77" s="155"/>
      <c r="J77" s="154"/>
      <c r="K77" s="154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56"/>
      <c r="C81" s="157"/>
      <c r="D81" s="157"/>
      <c r="E81" s="157"/>
      <c r="F81" s="157"/>
      <c r="G81" s="157"/>
      <c r="H81" s="157"/>
      <c r="I81" s="158"/>
      <c r="J81" s="157"/>
      <c r="K81" s="157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155</v>
      </c>
      <c r="D82" s="37"/>
      <c r="E82" s="37"/>
      <c r="F82" s="37"/>
      <c r="G82" s="37"/>
      <c r="H82" s="37"/>
      <c r="I82" s="119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119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119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23.25" customHeight="1">
      <c r="A85" s="35"/>
      <c r="B85" s="36"/>
      <c r="C85" s="37"/>
      <c r="D85" s="37"/>
      <c r="E85" s="337" t="str">
        <f>E7</f>
        <v>Detské jasle Komárno - výstavba zariadenia služieb rodinného a pracovného života</v>
      </c>
      <c r="F85" s="338"/>
      <c r="G85" s="338"/>
      <c r="H85" s="338"/>
      <c r="I85" s="119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150</v>
      </c>
      <c r="D86" s="23"/>
      <c r="E86" s="23"/>
      <c r="F86" s="23"/>
      <c r="G86" s="23"/>
      <c r="H86" s="23"/>
      <c r="I86" s="112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37" t="s">
        <v>151</v>
      </c>
      <c r="F87" s="336"/>
      <c r="G87" s="336"/>
      <c r="H87" s="336"/>
      <c r="I87" s="119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152</v>
      </c>
      <c r="D88" s="37"/>
      <c r="E88" s="37"/>
      <c r="F88" s="37"/>
      <c r="G88" s="37"/>
      <c r="H88" s="37"/>
      <c r="I88" s="119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305" t="str">
        <f>E11</f>
        <v>04 - SO-01.4  Ústredné vykurovanie</v>
      </c>
      <c r="F89" s="336"/>
      <c r="G89" s="336"/>
      <c r="H89" s="336"/>
      <c r="I89" s="119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119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19</v>
      </c>
      <c r="D91" s="37"/>
      <c r="E91" s="37"/>
      <c r="F91" s="28" t="str">
        <f>F14</f>
        <v>Komárno, Ul. gen. Klapku, p. č. 7046/4, 7051/393</v>
      </c>
      <c r="G91" s="37"/>
      <c r="H91" s="37"/>
      <c r="I91" s="120" t="s">
        <v>21</v>
      </c>
      <c r="J91" s="67" t="str">
        <f>IF(J14="","",J14)</f>
        <v>21. 4. 2020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119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23</v>
      </c>
      <c r="D93" s="37"/>
      <c r="E93" s="37"/>
      <c r="F93" s="28" t="str">
        <f>E17</f>
        <v>Amante n. o., Marcelová</v>
      </c>
      <c r="G93" s="37"/>
      <c r="H93" s="37"/>
      <c r="I93" s="120" t="s">
        <v>29</v>
      </c>
      <c r="J93" s="33" t="str">
        <f>E23</f>
        <v>Ing. Olivér Csémy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27</v>
      </c>
      <c r="D94" s="37"/>
      <c r="E94" s="37"/>
      <c r="F94" s="28" t="str">
        <f>IF(E20="","",E20)</f>
        <v>Vyplň údaj</v>
      </c>
      <c r="G94" s="37"/>
      <c r="H94" s="37"/>
      <c r="I94" s="120" t="s">
        <v>32</v>
      </c>
      <c r="J94" s="33" t="str">
        <f>E26</f>
        <v xml:space="preserve"> 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119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9" t="s">
        <v>156</v>
      </c>
      <c r="D96" s="160"/>
      <c r="E96" s="160"/>
      <c r="F96" s="160"/>
      <c r="G96" s="160"/>
      <c r="H96" s="160"/>
      <c r="I96" s="161"/>
      <c r="J96" s="162" t="s">
        <v>157</v>
      </c>
      <c r="K96" s="160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119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63" t="s">
        <v>158</v>
      </c>
      <c r="D98" s="37"/>
      <c r="E98" s="37"/>
      <c r="F98" s="37"/>
      <c r="G98" s="37"/>
      <c r="H98" s="37"/>
      <c r="I98" s="119"/>
      <c r="J98" s="85">
        <f>J129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159</v>
      </c>
    </row>
    <row r="99" spans="1:47" s="9" customFormat="1" ht="24.95" customHeight="1">
      <c r="B99" s="164"/>
      <c r="C99" s="165"/>
      <c r="D99" s="166" t="s">
        <v>169</v>
      </c>
      <c r="E99" s="167"/>
      <c r="F99" s="167"/>
      <c r="G99" s="167"/>
      <c r="H99" s="167"/>
      <c r="I99" s="168"/>
      <c r="J99" s="169">
        <f>J130</f>
        <v>0</v>
      </c>
      <c r="K99" s="165"/>
      <c r="L99" s="170"/>
    </row>
    <row r="100" spans="1:47" s="10" customFormat="1" ht="19.899999999999999" customHeight="1">
      <c r="B100" s="171"/>
      <c r="C100" s="105"/>
      <c r="D100" s="172" t="s">
        <v>172</v>
      </c>
      <c r="E100" s="173"/>
      <c r="F100" s="173"/>
      <c r="G100" s="173"/>
      <c r="H100" s="173"/>
      <c r="I100" s="174"/>
      <c r="J100" s="175">
        <f>J131</f>
        <v>0</v>
      </c>
      <c r="K100" s="105"/>
      <c r="L100" s="176"/>
    </row>
    <row r="101" spans="1:47" s="10" customFormat="1" ht="19.899999999999999" customHeight="1">
      <c r="B101" s="171"/>
      <c r="C101" s="105"/>
      <c r="D101" s="172" t="s">
        <v>2295</v>
      </c>
      <c r="E101" s="173"/>
      <c r="F101" s="173"/>
      <c r="G101" s="173"/>
      <c r="H101" s="173"/>
      <c r="I101" s="174"/>
      <c r="J101" s="175">
        <f>J136</f>
        <v>0</v>
      </c>
      <c r="K101" s="105"/>
      <c r="L101" s="176"/>
    </row>
    <row r="102" spans="1:47" s="10" customFormat="1" ht="19.899999999999999" customHeight="1">
      <c r="B102" s="171"/>
      <c r="C102" s="105"/>
      <c r="D102" s="172" t="s">
        <v>2296</v>
      </c>
      <c r="E102" s="173"/>
      <c r="F102" s="173"/>
      <c r="G102" s="173"/>
      <c r="H102" s="173"/>
      <c r="I102" s="174"/>
      <c r="J102" s="175">
        <f>J146</f>
        <v>0</v>
      </c>
      <c r="K102" s="105"/>
      <c r="L102" s="176"/>
    </row>
    <row r="103" spans="1:47" s="10" customFormat="1" ht="19.899999999999999" customHeight="1">
      <c r="B103" s="171"/>
      <c r="C103" s="105"/>
      <c r="D103" s="172" t="s">
        <v>2297</v>
      </c>
      <c r="E103" s="173"/>
      <c r="F103" s="173"/>
      <c r="G103" s="173"/>
      <c r="H103" s="173"/>
      <c r="I103" s="174"/>
      <c r="J103" s="175">
        <f>J157</f>
        <v>0</v>
      </c>
      <c r="K103" s="105"/>
      <c r="L103" s="176"/>
    </row>
    <row r="104" spans="1:47" s="10" customFormat="1" ht="19.899999999999999" customHeight="1">
      <c r="B104" s="171"/>
      <c r="C104" s="105"/>
      <c r="D104" s="172" t="s">
        <v>2298</v>
      </c>
      <c r="E104" s="173"/>
      <c r="F104" s="173"/>
      <c r="G104" s="173"/>
      <c r="H104" s="173"/>
      <c r="I104" s="174"/>
      <c r="J104" s="175">
        <f>J194</f>
        <v>0</v>
      </c>
      <c r="K104" s="105"/>
      <c r="L104" s="176"/>
    </row>
    <row r="105" spans="1:47" s="10" customFormat="1" ht="19.899999999999999" customHeight="1">
      <c r="B105" s="171"/>
      <c r="C105" s="105"/>
      <c r="D105" s="172" t="s">
        <v>2299</v>
      </c>
      <c r="E105" s="173"/>
      <c r="F105" s="173"/>
      <c r="G105" s="173"/>
      <c r="H105" s="173"/>
      <c r="I105" s="174"/>
      <c r="J105" s="175">
        <f>J213</f>
        <v>0</v>
      </c>
      <c r="K105" s="105"/>
      <c r="L105" s="176"/>
    </row>
    <row r="106" spans="1:47" s="9" customFormat="1" ht="24.95" customHeight="1">
      <c r="B106" s="164"/>
      <c r="C106" s="165"/>
      <c r="D106" s="166" t="s">
        <v>2300</v>
      </c>
      <c r="E106" s="167"/>
      <c r="F106" s="167"/>
      <c r="G106" s="167"/>
      <c r="H106" s="167"/>
      <c r="I106" s="168"/>
      <c r="J106" s="169">
        <f>J257</f>
        <v>0</v>
      </c>
      <c r="K106" s="165"/>
      <c r="L106" s="170"/>
    </row>
    <row r="107" spans="1:47" s="9" customFormat="1" ht="24.95" customHeight="1">
      <c r="B107" s="164"/>
      <c r="C107" s="165"/>
      <c r="D107" s="166" t="s">
        <v>2301</v>
      </c>
      <c r="E107" s="167"/>
      <c r="F107" s="167"/>
      <c r="G107" s="167"/>
      <c r="H107" s="167"/>
      <c r="I107" s="168"/>
      <c r="J107" s="169">
        <f>J259</f>
        <v>0</v>
      </c>
      <c r="K107" s="165"/>
      <c r="L107" s="170"/>
    </row>
    <row r="108" spans="1:47" s="2" customFormat="1" ht="21.75" customHeight="1">
      <c r="A108" s="35"/>
      <c r="B108" s="36"/>
      <c r="C108" s="37"/>
      <c r="D108" s="37"/>
      <c r="E108" s="37"/>
      <c r="F108" s="37"/>
      <c r="G108" s="37"/>
      <c r="H108" s="37"/>
      <c r="I108" s="119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47" s="2" customFormat="1" ht="6.95" customHeight="1">
      <c r="A109" s="35"/>
      <c r="B109" s="55"/>
      <c r="C109" s="56"/>
      <c r="D109" s="56"/>
      <c r="E109" s="56"/>
      <c r="F109" s="56"/>
      <c r="G109" s="56"/>
      <c r="H109" s="56"/>
      <c r="I109" s="155"/>
      <c r="J109" s="56"/>
      <c r="K109" s="56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3" spans="1:31" s="2" customFormat="1" ht="6.95" customHeight="1">
      <c r="A113" s="35"/>
      <c r="B113" s="57"/>
      <c r="C113" s="58"/>
      <c r="D113" s="58"/>
      <c r="E113" s="58"/>
      <c r="F113" s="58"/>
      <c r="G113" s="58"/>
      <c r="H113" s="58"/>
      <c r="I113" s="158"/>
      <c r="J113" s="58"/>
      <c r="K113" s="58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31" s="2" customFormat="1" ht="24.95" customHeight="1">
      <c r="A114" s="35"/>
      <c r="B114" s="36"/>
      <c r="C114" s="24" t="s">
        <v>188</v>
      </c>
      <c r="D114" s="37"/>
      <c r="E114" s="37"/>
      <c r="F114" s="37"/>
      <c r="G114" s="37"/>
      <c r="H114" s="37"/>
      <c r="I114" s="119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31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119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12" customHeight="1">
      <c r="A116" s="35"/>
      <c r="B116" s="36"/>
      <c r="C116" s="30" t="s">
        <v>15</v>
      </c>
      <c r="D116" s="37"/>
      <c r="E116" s="37"/>
      <c r="F116" s="37"/>
      <c r="G116" s="37"/>
      <c r="H116" s="37"/>
      <c r="I116" s="119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23.25" customHeight="1">
      <c r="A117" s="35"/>
      <c r="B117" s="36"/>
      <c r="C117" s="37"/>
      <c r="D117" s="37"/>
      <c r="E117" s="337" t="str">
        <f>E7</f>
        <v>Detské jasle Komárno - výstavba zariadenia služieb rodinného a pracovného života</v>
      </c>
      <c r="F117" s="338"/>
      <c r="G117" s="338"/>
      <c r="H117" s="338"/>
      <c r="I117" s="119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1" customFormat="1" ht="12" customHeight="1">
      <c r="B118" s="22"/>
      <c r="C118" s="30" t="s">
        <v>150</v>
      </c>
      <c r="D118" s="23"/>
      <c r="E118" s="23"/>
      <c r="F118" s="23"/>
      <c r="G118" s="23"/>
      <c r="H118" s="23"/>
      <c r="I118" s="112"/>
      <c r="J118" s="23"/>
      <c r="K118" s="23"/>
      <c r="L118" s="21"/>
    </row>
    <row r="119" spans="1:31" s="2" customFormat="1" ht="16.5" customHeight="1">
      <c r="A119" s="35"/>
      <c r="B119" s="36"/>
      <c r="C119" s="37"/>
      <c r="D119" s="37"/>
      <c r="E119" s="337" t="s">
        <v>151</v>
      </c>
      <c r="F119" s="336"/>
      <c r="G119" s="336"/>
      <c r="H119" s="336"/>
      <c r="I119" s="119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12" customHeight="1">
      <c r="A120" s="35"/>
      <c r="B120" s="36"/>
      <c r="C120" s="30" t="s">
        <v>152</v>
      </c>
      <c r="D120" s="37"/>
      <c r="E120" s="37"/>
      <c r="F120" s="37"/>
      <c r="G120" s="37"/>
      <c r="H120" s="37"/>
      <c r="I120" s="119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16.5" customHeight="1">
      <c r="A121" s="35"/>
      <c r="B121" s="36"/>
      <c r="C121" s="37"/>
      <c r="D121" s="37"/>
      <c r="E121" s="305" t="str">
        <f>E11</f>
        <v>04 - SO-01.4  Ústredné vykurovanie</v>
      </c>
      <c r="F121" s="336"/>
      <c r="G121" s="336"/>
      <c r="H121" s="336"/>
      <c r="I121" s="119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6.95" customHeight="1">
      <c r="A122" s="35"/>
      <c r="B122" s="36"/>
      <c r="C122" s="37"/>
      <c r="D122" s="37"/>
      <c r="E122" s="37"/>
      <c r="F122" s="37"/>
      <c r="G122" s="37"/>
      <c r="H122" s="37"/>
      <c r="I122" s="119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2" customHeight="1">
      <c r="A123" s="35"/>
      <c r="B123" s="36"/>
      <c r="C123" s="30" t="s">
        <v>19</v>
      </c>
      <c r="D123" s="37"/>
      <c r="E123" s="37"/>
      <c r="F123" s="28" t="str">
        <f>F14</f>
        <v>Komárno, Ul. gen. Klapku, p. č. 7046/4, 7051/393</v>
      </c>
      <c r="G123" s="37"/>
      <c r="H123" s="37"/>
      <c r="I123" s="120" t="s">
        <v>21</v>
      </c>
      <c r="J123" s="67" t="str">
        <f>IF(J14="","",J14)</f>
        <v>21. 4. 2020</v>
      </c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6.95" customHeight="1">
      <c r="A124" s="35"/>
      <c r="B124" s="36"/>
      <c r="C124" s="37"/>
      <c r="D124" s="37"/>
      <c r="E124" s="37"/>
      <c r="F124" s="37"/>
      <c r="G124" s="37"/>
      <c r="H124" s="37"/>
      <c r="I124" s="119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5.2" customHeight="1">
      <c r="A125" s="35"/>
      <c r="B125" s="36"/>
      <c r="C125" s="30" t="s">
        <v>23</v>
      </c>
      <c r="D125" s="37"/>
      <c r="E125" s="37"/>
      <c r="F125" s="28" t="str">
        <f>E17</f>
        <v>Amante n. o., Marcelová</v>
      </c>
      <c r="G125" s="37"/>
      <c r="H125" s="37"/>
      <c r="I125" s="120" t="s">
        <v>29</v>
      </c>
      <c r="J125" s="33" t="str">
        <f>E23</f>
        <v>Ing. Olivér Csémy</v>
      </c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5.2" customHeight="1">
      <c r="A126" s="35"/>
      <c r="B126" s="36"/>
      <c r="C126" s="30" t="s">
        <v>27</v>
      </c>
      <c r="D126" s="37"/>
      <c r="E126" s="37"/>
      <c r="F126" s="28" t="str">
        <f>IF(E20="","",E20)</f>
        <v>Vyplň údaj</v>
      </c>
      <c r="G126" s="37"/>
      <c r="H126" s="37"/>
      <c r="I126" s="120" t="s">
        <v>32</v>
      </c>
      <c r="J126" s="33" t="str">
        <f>E26</f>
        <v xml:space="preserve"> </v>
      </c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0.35" customHeight="1">
      <c r="A127" s="35"/>
      <c r="B127" s="36"/>
      <c r="C127" s="37"/>
      <c r="D127" s="37"/>
      <c r="E127" s="37"/>
      <c r="F127" s="37"/>
      <c r="G127" s="37"/>
      <c r="H127" s="37"/>
      <c r="I127" s="119"/>
      <c r="J127" s="37"/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11" customFormat="1" ht="45" customHeight="1">
      <c r="A128" s="177"/>
      <c r="B128" s="178"/>
      <c r="C128" s="179" t="s">
        <v>189</v>
      </c>
      <c r="D128" s="180" t="s">
        <v>61</v>
      </c>
      <c r="E128" s="180" t="s">
        <v>57</v>
      </c>
      <c r="F128" s="180" t="s">
        <v>58</v>
      </c>
      <c r="G128" s="180" t="s">
        <v>190</v>
      </c>
      <c r="H128" s="180" t="s">
        <v>191</v>
      </c>
      <c r="I128" s="181" t="s">
        <v>3986</v>
      </c>
      <c r="J128" s="182" t="s">
        <v>3987</v>
      </c>
      <c r="K128" s="183" t="s">
        <v>192</v>
      </c>
      <c r="L128" s="286" t="s">
        <v>3988</v>
      </c>
      <c r="M128" s="76" t="s">
        <v>1</v>
      </c>
      <c r="N128" s="77" t="s">
        <v>40</v>
      </c>
      <c r="O128" s="77" t="s">
        <v>193</v>
      </c>
      <c r="P128" s="77" t="s">
        <v>194</v>
      </c>
      <c r="Q128" s="77" t="s">
        <v>195</v>
      </c>
      <c r="R128" s="77" t="s">
        <v>196</v>
      </c>
      <c r="S128" s="77" t="s">
        <v>197</v>
      </c>
      <c r="T128" s="78" t="s">
        <v>198</v>
      </c>
      <c r="U128" s="177"/>
      <c r="V128" s="177"/>
      <c r="W128" s="177"/>
      <c r="X128" s="177"/>
      <c r="Y128" s="177"/>
      <c r="Z128" s="177"/>
      <c r="AA128" s="177"/>
      <c r="AB128" s="177"/>
      <c r="AC128" s="177"/>
      <c r="AD128" s="177"/>
      <c r="AE128" s="177"/>
    </row>
    <row r="129" spans="1:65" s="2" customFormat="1" ht="22.9" customHeight="1">
      <c r="A129" s="35"/>
      <c r="B129" s="36"/>
      <c r="C129" s="83" t="s">
        <v>158</v>
      </c>
      <c r="D129" s="37"/>
      <c r="E129" s="37"/>
      <c r="F129" s="37"/>
      <c r="G129" s="37"/>
      <c r="H129" s="37"/>
      <c r="I129" s="119"/>
      <c r="J129" s="184">
        <f>BK129</f>
        <v>0</v>
      </c>
      <c r="K129" s="37"/>
      <c r="L129" s="40"/>
      <c r="M129" s="79"/>
      <c r="N129" s="185"/>
      <c r="O129" s="80"/>
      <c r="P129" s="186">
        <f>P130+P257+P259</f>
        <v>0</v>
      </c>
      <c r="Q129" s="80"/>
      <c r="R129" s="186">
        <f>R130+R257+R259</f>
        <v>1.2942329999999997</v>
      </c>
      <c r="S129" s="80"/>
      <c r="T129" s="187">
        <f>T130+T257+T259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8" t="s">
        <v>75</v>
      </c>
      <c r="AU129" s="18" t="s">
        <v>159</v>
      </c>
      <c r="BK129" s="188">
        <f>BK130+BK257+BK259</f>
        <v>0</v>
      </c>
    </row>
    <row r="130" spans="1:65" s="12" customFormat="1" ht="25.9" customHeight="1">
      <c r="B130" s="189"/>
      <c r="C130" s="190"/>
      <c r="D130" s="191" t="s">
        <v>75</v>
      </c>
      <c r="E130" s="192" t="s">
        <v>889</v>
      </c>
      <c r="F130" s="192" t="s">
        <v>890</v>
      </c>
      <c r="G130" s="190"/>
      <c r="H130" s="190"/>
      <c r="I130" s="193"/>
      <c r="J130" s="194">
        <f>BK130</f>
        <v>0</v>
      </c>
      <c r="K130" s="190"/>
      <c r="L130" s="195"/>
      <c r="M130" s="196"/>
      <c r="N130" s="197"/>
      <c r="O130" s="197"/>
      <c r="P130" s="198">
        <f>P131+P136+P146+P157+P194+P213</f>
        <v>0</v>
      </c>
      <c r="Q130" s="197"/>
      <c r="R130" s="198">
        <f>R131+R136+R146+R157+R194+R213</f>
        <v>1.2942329999999997</v>
      </c>
      <c r="S130" s="197"/>
      <c r="T130" s="199">
        <f>T131+T136+T146+T157+T194+T213</f>
        <v>0</v>
      </c>
      <c r="AR130" s="200" t="s">
        <v>88</v>
      </c>
      <c r="AT130" s="201" t="s">
        <v>75</v>
      </c>
      <c r="AU130" s="201" t="s">
        <v>76</v>
      </c>
      <c r="AY130" s="200" t="s">
        <v>201</v>
      </c>
      <c r="BK130" s="202">
        <f>BK131+BK136+BK146+BK157+BK194+BK213</f>
        <v>0</v>
      </c>
    </row>
    <row r="131" spans="1:65" s="12" customFormat="1" ht="22.9" customHeight="1">
      <c r="B131" s="189"/>
      <c r="C131" s="190"/>
      <c r="D131" s="191" t="s">
        <v>75</v>
      </c>
      <c r="E131" s="203" t="s">
        <v>953</v>
      </c>
      <c r="F131" s="203" t="s">
        <v>954</v>
      </c>
      <c r="G131" s="190"/>
      <c r="H131" s="190"/>
      <c r="I131" s="193"/>
      <c r="J131" s="204">
        <f>BK131</f>
        <v>0</v>
      </c>
      <c r="K131" s="190"/>
      <c r="L131" s="195"/>
      <c r="M131" s="196"/>
      <c r="N131" s="197"/>
      <c r="O131" s="197"/>
      <c r="P131" s="198">
        <f>SUM(P132:P135)</f>
        <v>0</v>
      </c>
      <c r="Q131" s="197"/>
      <c r="R131" s="198">
        <f>SUM(R132:R135)</f>
        <v>1.17E-2</v>
      </c>
      <c r="S131" s="197"/>
      <c r="T131" s="199">
        <f>SUM(T132:T135)</f>
        <v>0</v>
      </c>
      <c r="AR131" s="200" t="s">
        <v>88</v>
      </c>
      <c r="AT131" s="201" t="s">
        <v>75</v>
      </c>
      <c r="AU131" s="201" t="s">
        <v>83</v>
      </c>
      <c r="AY131" s="200" t="s">
        <v>201</v>
      </c>
      <c r="BK131" s="202">
        <f>SUM(BK132:BK135)</f>
        <v>0</v>
      </c>
    </row>
    <row r="132" spans="1:65" s="2" customFormat="1" ht="16.5" customHeight="1">
      <c r="A132" s="35"/>
      <c r="B132" s="36"/>
      <c r="C132" s="205" t="s">
        <v>83</v>
      </c>
      <c r="D132" s="205" t="s">
        <v>203</v>
      </c>
      <c r="E132" s="206" t="s">
        <v>2302</v>
      </c>
      <c r="F132" s="207" t="s">
        <v>2303</v>
      </c>
      <c r="G132" s="208" t="s">
        <v>618</v>
      </c>
      <c r="H132" s="209">
        <v>120</v>
      </c>
      <c r="I132" s="210"/>
      <c r="J132" s="211">
        <f>ROUND(I132*H132,2)</f>
        <v>0</v>
      </c>
      <c r="K132" s="212"/>
      <c r="L132" s="40"/>
      <c r="M132" s="213" t="s">
        <v>1</v>
      </c>
      <c r="N132" s="214" t="s">
        <v>42</v>
      </c>
      <c r="O132" s="72"/>
      <c r="P132" s="215">
        <f>O132*H132</f>
        <v>0</v>
      </c>
      <c r="Q132" s="215">
        <v>4.0000000000000003E-5</v>
      </c>
      <c r="R132" s="215">
        <f>Q132*H132</f>
        <v>4.8000000000000004E-3</v>
      </c>
      <c r="S132" s="215">
        <v>0</v>
      </c>
      <c r="T132" s="216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17" t="s">
        <v>308</v>
      </c>
      <c r="AT132" s="217" t="s">
        <v>203</v>
      </c>
      <c r="AU132" s="217" t="s">
        <v>88</v>
      </c>
      <c r="AY132" s="18" t="s">
        <v>201</v>
      </c>
      <c r="BE132" s="218">
        <f>IF(N132="základná",J132,0)</f>
        <v>0</v>
      </c>
      <c r="BF132" s="218">
        <f>IF(N132="znížená",J132,0)</f>
        <v>0</v>
      </c>
      <c r="BG132" s="218">
        <f>IF(N132="zákl. prenesená",J132,0)</f>
        <v>0</v>
      </c>
      <c r="BH132" s="218">
        <f>IF(N132="zníž. prenesená",J132,0)</f>
        <v>0</v>
      </c>
      <c r="BI132" s="218">
        <f>IF(N132="nulová",J132,0)</f>
        <v>0</v>
      </c>
      <c r="BJ132" s="18" t="s">
        <v>88</v>
      </c>
      <c r="BK132" s="218">
        <f>ROUND(I132*H132,2)</f>
        <v>0</v>
      </c>
      <c r="BL132" s="18" t="s">
        <v>308</v>
      </c>
      <c r="BM132" s="217" t="s">
        <v>2304</v>
      </c>
    </row>
    <row r="133" spans="1:65" s="2" customFormat="1" ht="21.75" customHeight="1">
      <c r="A133" s="35"/>
      <c r="B133" s="36"/>
      <c r="C133" s="253" t="s">
        <v>88</v>
      </c>
      <c r="D133" s="253" t="s">
        <v>585</v>
      </c>
      <c r="E133" s="254" t="s">
        <v>2305</v>
      </c>
      <c r="F133" s="255" t="s">
        <v>2306</v>
      </c>
      <c r="G133" s="256" t="s">
        <v>618</v>
      </c>
      <c r="H133" s="257">
        <v>10</v>
      </c>
      <c r="I133" s="258"/>
      <c r="J133" s="259">
        <f>ROUND(I133*H133,2)</f>
        <v>0</v>
      </c>
      <c r="K133" s="260"/>
      <c r="L133" s="261"/>
      <c r="M133" s="262" t="s">
        <v>1</v>
      </c>
      <c r="N133" s="263" t="s">
        <v>42</v>
      </c>
      <c r="O133" s="72"/>
      <c r="P133" s="215">
        <f>O133*H133</f>
        <v>0</v>
      </c>
      <c r="Q133" s="215">
        <v>3.0000000000000001E-5</v>
      </c>
      <c r="R133" s="215">
        <f>Q133*H133</f>
        <v>3.0000000000000003E-4</v>
      </c>
      <c r="S133" s="215">
        <v>0</v>
      </c>
      <c r="T133" s="216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17" t="s">
        <v>426</v>
      </c>
      <c r="AT133" s="217" t="s">
        <v>585</v>
      </c>
      <c r="AU133" s="217" t="s">
        <v>88</v>
      </c>
      <c r="AY133" s="18" t="s">
        <v>201</v>
      </c>
      <c r="BE133" s="218">
        <f>IF(N133="základná",J133,0)</f>
        <v>0</v>
      </c>
      <c r="BF133" s="218">
        <f>IF(N133="znížená",J133,0)</f>
        <v>0</v>
      </c>
      <c r="BG133" s="218">
        <f>IF(N133="zákl. prenesená",J133,0)</f>
        <v>0</v>
      </c>
      <c r="BH133" s="218">
        <f>IF(N133="zníž. prenesená",J133,0)</f>
        <v>0</v>
      </c>
      <c r="BI133" s="218">
        <f>IF(N133="nulová",J133,0)</f>
        <v>0</v>
      </c>
      <c r="BJ133" s="18" t="s">
        <v>88</v>
      </c>
      <c r="BK133" s="218">
        <f>ROUND(I133*H133,2)</f>
        <v>0</v>
      </c>
      <c r="BL133" s="18" t="s">
        <v>308</v>
      </c>
      <c r="BM133" s="217" t="s">
        <v>2307</v>
      </c>
    </row>
    <row r="134" spans="1:65" s="2" customFormat="1" ht="21.75" customHeight="1">
      <c r="A134" s="35"/>
      <c r="B134" s="36"/>
      <c r="C134" s="253" t="s">
        <v>219</v>
      </c>
      <c r="D134" s="253" t="s">
        <v>585</v>
      </c>
      <c r="E134" s="254" t="s">
        <v>2308</v>
      </c>
      <c r="F134" s="255" t="s">
        <v>2309</v>
      </c>
      <c r="G134" s="256" t="s">
        <v>618</v>
      </c>
      <c r="H134" s="257">
        <v>110</v>
      </c>
      <c r="I134" s="258"/>
      <c r="J134" s="259">
        <f>ROUND(I134*H134,2)</f>
        <v>0</v>
      </c>
      <c r="K134" s="260"/>
      <c r="L134" s="261"/>
      <c r="M134" s="262" t="s">
        <v>1</v>
      </c>
      <c r="N134" s="263" t="s">
        <v>42</v>
      </c>
      <c r="O134" s="72"/>
      <c r="P134" s="215">
        <f>O134*H134</f>
        <v>0</v>
      </c>
      <c r="Q134" s="215">
        <v>6.0000000000000002E-5</v>
      </c>
      <c r="R134" s="215">
        <f>Q134*H134</f>
        <v>6.6E-3</v>
      </c>
      <c r="S134" s="215">
        <v>0</v>
      </c>
      <c r="T134" s="216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17" t="s">
        <v>426</v>
      </c>
      <c r="AT134" s="217" t="s">
        <v>585</v>
      </c>
      <c r="AU134" s="217" t="s">
        <v>88</v>
      </c>
      <c r="AY134" s="18" t="s">
        <v>201</v>
      </c>
      <c r="BE134" s="218">
        <f>IF(N134="základná",J134,0)</f>
        <v>0</v>
      </c>
      <c r="BF134" s="218">
        <f>IF(N134="znížená",J134,0)</f>
        <v>0</v>
      </c>
      <c r="BG134" s="218">
        <f>IF(N134="zákl. prenesená",J134,0)</f>
        <v>0</v>
      </c>
      <c r="BH134" s="218">
        <f>IF(N134="zníž. prenesená",J134,0)</f>
        <v>0</v>
      </c>
      <c r="BI134" s="218">
        <f>IF(N134="nulová",J134,0)</f>
        <v>0</v>
      </c>
      <c r="BJ134" s="18" t="s">
        <v>88</v>
      </c>
      <c r="BK134" s="218">
        <f>ROUND(I134*H134,2)</f>
        <v>0</v>
      </c>
      <c r="BL134" s="18" t="s">
        <v>308</v>
      </c>
      <c r="BM134" s="217" t="s">
        <v>2310</v>
      </c>
    </row>
    <row r="135" spans="1:65" s="2" customFormat="1" ht="21.75" customHeight="1">
      <c r="A135" s="35"/>
      <c r="B135" s="36"/>
      <c r="C135" s="205" t="s">
        <v>207</v>
      </c>
      <c r="D135" s="205" t="s">
        <v>203</v>
      </c>
      <c r="E135" s="206" t="s">
        <v>2311</v>
      </c>
      <c r="F135" s="207" t="s">
        <v>1929</v>
      </c>
      <c r="G135" s="208" t="s">
        <v>329</v>
      </c>
      <c r="H135" s="209">
        <v>1.2E-2</v>
      </c>
      <c r="I135" s="210"/>
      <c r="J135" s="211">
        <f>ROUND(I135*H135,2)</f>
        <v>0</v>
      </c>
      <c r="K135" s="212"/>
      <c r="L135" s="40"/>
      <c r="M135" s="213" t="s">
        <v>1</v>
      </c>
      <c r="N135" s="214" t="s">
        <v>42</v>
      </c>
      <c r="O135" s="72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17" t="s">
        <v>308</v>
      </c>
      <c r="AT135" s="217" t="s">
        <v>203</v>
      </c>
      <c r="AU135" s="217" t="s">
        <v>88</v>
      </c>
      <c r="AY135" s="18" t="s">
        <v>201</v>
      </c>
      <c r="BE135" s="218">
        <f>IF(N135="základná",J135,0)</f>
        <v>0</v>
      </c>
      <c r="BF135" s="218">
        <f>IF(N135="znížená",J135,0)</f>
        <v>0</v>
      </c>
      <c r="BG135" s="218">
        <f>IF(N135="zákl. prenesená",J135,0)</f>
        <v>0</v>
      </c>
      <c r="BH135" s="218">
        <f>IF(N135="zníž. prenesená",J135,0)</f>
        <v>0</v>
      </c>
      <c r="BI135" s="218">
        <f>IF(N135="nulová",J135,0)</f>
        <v>0</v>
      </c>
      <c r="BJ135" s="18" t="s">
        <v>88</v>
      </c>
      <c r="BK135" s="218">
        <f>ROUND(I135*H135,2)</f>
        <v>0</v>
      </c>
      <c r="BL135" s="18" t="s">
        <v>308</v>
      </c>
      <c r="BM135" s="217" t="s">
        <v>2312</v>
      </c>
    </row>
    <row r="136" spans="1:65" s="12" customFormat="1" ht="22.9" customHeight="1">
      <c r="B136" s="189"/>
      <c r="C136" s="190"/>
      <c r="D136" s="191" t="s">
        <v>75</v>
      </c>
      <c r="E136" s="203" t="s">
        <v>2313</v>
      </c>
      <c r="F136" s="203" t="s">
        <v>2314</v>
      </c>
      <c r="G136" s="190"/>
      <c r="H136" s="190"/>
      <c r="I136" s="193"/>
      <c r="J136" s="204">
        <f>BK136</f>
        <v>0</v>
      </c>
      <c r="K136" s="190"/>
      <c r="L136" s="195"/>
      <c r="M136" s="196"/>
      <c r="N136" s="197"/>
      <c r="O136" s="197"/>
      <c r="P136" s="198">
        <f>SUM(P137:P145)</f>
        <v>0</v>
      </c>
      <c r="Q136" s="197"/>
      <c r="R136" s="198">
        <f>SUM(R137:R145)</f>
        <v>6.3060000000000005E-2</v>
      </c>
      <c r="S136" s="197"/>
      <c r="T136" s="199">
        <f>SUM(T137:T145)</f>
        <v>0</v>
      </c>
      <c r="AR136" s="200" t="s">
        <v>88</v>
      </c>
      <c r="AT136" s="201" t="s">
        <v>75</v>
      </c>
      <c r="AU136" s="201" t="s">
        <v>83</v>
      </c>
      <c r="AY136" s="200" t="s">
        <v>201</v>
      </c>
      <c r="BK136" s="202">
        <f>SUM(BK137:BK145)</f>
        <v>0</v>
      </c>
    </row>
    <row r="137" spans="1:65" s="2" customFormat="1" ht="16.5" customHeight="1">
      <c r="A137" s="35"/>
      <c r="B137" s="36"/>
      <c r="C137" s="205" t="s">
        <v>233</v>
      </c>
      <c r="D137" s="205" t="s">
        <v>203</v>
      </c>
      <c r="E137" s="206" t="s">
        <v>2315</v>
      </c>
      <c r="F137" s="207" t="s">
        <v>2316</v>
      </c>
      <c r="G137" s="208" t="s">
        <v>366</v>
      </c>
      <c r="H137" s="209">
        <v>1</v>
      </c>
      <c r="I137" s="210"/>
      <c r="J137" s="211">
        <f t="shared" ref="J137:J145" si="0">ROUND(I137*H137,2)</f>
        <v>0</v>
      </c>
      <c r="K137" s="212"/>
      <c r="L137" s="40"/>
      <c r="M137" s="213" t="s">
        <v>1</v>
      </c>
      <c r="N137" s="214" t="s">
        <v>42</v>
      </c>
      <c r="O137" s="72"/>
      <c r="P137" s="215">
        <f t="shared" ref="P137:P145" si="1">O137*H137</f>
        <v>0</v>
      </c>
      <c r="Q137" s="215">
        <v>0</v>
      </c>
      <c r="R137" s="215">
        <f t="shared" ref="R137:R145" si="2">Q137*H137</f>
        <v>0</v>
      </c>
      <c r="S137" s="215">
        <v>0</v>
      </c>
      <c r="T137" s="216">
        <f t="shared" ref="T137:T145" si="3"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17" t="s">
        <v>308</v>
      </c>
      <c r="AT137" s="217" t="s">
        <v>203</v>
      </c>
      <c r="AU137" s="217" t="s">
        <v>88</v>
      </c>
      <c r="AY137" s="18" t="s">
        <v>201</v>
      </c>
      <c r="BE137" s="218">
        <f t="shared" ref="BE137:BE145" si="4">IF(N137="základná",J137,0)</f>
        <v>0</v>
      </c>
      <c r="BF137" s="218">
        <f t="shared" ref="BF137:BF145" si="5">IF(N137="znížená",J137,0)</f>
        <v>0</v>
      </c>
      <c r="BG137" s="218">
        <f t="shared" ref="BG137:BG145" si="6">IF(N137="zákl. prenesená",J137,0)</f>
        <v>0</v>
      </c>
      <c r="BH137" s="218">
        <f t="shared" ref="BH137:BH145" si="7">IF(N137="zníž. prenesená",J137,0)</f>
        <v>0</v>
      </c>
      <c r="BI137" s="218">
        <f t="shared" ref="BI137:BI145" si="8">IF(N137="nulová",J137,0)</f>
        <v>0</v>
      </c>
      <c r="BJ137" s="18" t="s">
        <v>88</v>
      </c>
      <c r="BK137" s="218">
        <f t="shared" ref="BK137:BK145" si="9">ROUND(I137*H137,2)</f>
        <v>0</v>
      </c>
      <c r="BL137" s="18" t="s">
        <v>308</v>
      </c>
      <c r="BM137" s="217" t="s">
        <v>2317</v>
      </c>
    </row>
    <row r="138" spans="1:65" s="2" customFormat="1" ht="44.25" customHeight="1">
      <c r="A138" s="35"/>
      <c r="B138" s="36"/>
      <c r="C138" s="253" t="s">
        <v>242</v>
      </c>
      <c r="D138" s="253" t="s">
        <v>585</v>
      </c>
      <c r="E138" s="254" t="s">
        <v>2318</v>
      </c>
      <c r="F138" s="255" t="s">
        <v>2319</v>
      </c>
      <c r="G138" s="256" t="s">
        <v>366</v>
      </c>
      <c r="H138" s="257">
        <v>1</v>
      </c>
      <c r="I138" s="258"/>
      <c r="J138" s="259">
        <f t="shared" si="0"/>
        <v>0</v>
      </c>
      <c r="K138" s="260"/>
      <c r="L138" s="261"/>
      <c r="M138" s="262" t="s">
        <v>1</v>
      </c>
      <c r="N138" s="263" t="s">
        <v>42</v>
      </c>
      <c r="O138" s="72"/>
      <c r="P138" s="215">
        <f t="shared" si="1"/>
        <v>0</v>
      </c>
      <c r="Q138" s="215">
        <v>0.05</v>
      </c>
      <c r="R138" s="215">
        <f t="shared" si="2"/>
        <v>0.05</v>
      </c>
      <c r="S138" s="215">
        <v>0</v>
      </c>
      <c r="T138" s="216">
        <f t="shared" si="3"/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17" t="s">
        <v>426</v>
      </c>
      <c r="AT138" s="217" t="s">
        <v>585</v>
      </c>
      <c r="AU138" s="217" t="s">
        <v>88</v>
      </c>
      <c r="AY138" s="18" t="s">
        <v>201</v>
      </c>
      <c r="BE138" s="218">
        <f t="shared" si="4"/>
        <v>0</v>
      </c>
      <c r="BF138" s="218">
        <f t="shared" si="5"/>
        <v>0</v>
      </c>
      <c r="BG138" s="218">
        <f t="shared" si="6"/>
        <v>0</v>
      </c>
      <c r="BH138" s="218">
        <f t="shared" si="7"/>
        <v>0</v>
      </c>
      <c r="BI138" s="218">
        <f t="shared" si="8"/>
        <v>0</v>
      </c>
      <c r="BJ138" s="18" t="s">
        <v>88</v>
      </c>
      <c r="BK138" s="218">
        <f t="shared" si="9"/>
        <v>0</v>
      </c>
      <c r="BL138" s="18" t="s">
        <v>308</v>
      </c>
      <c r="BM138" s="217" t="s">
        <v>2320</v>
      </c>
    </row>
    <row r="139" spans="1:65" s="2" customFormat="1" ht="16.5" customHeight="1">
      <c r="A139" s="35"/>
      <c r="B139" s="36"/>
      <c r="C139" s="205" t="s">
        <v>246</v>
      </c>
      <c r="D139" s="205" t="s">
        <v>203</v>
      </c>
      <c r="E139" s="206" t="s">
        <v>2321</v>
      </c>
      <c r="F139" s="207" t="s">
        <v>2322</v>
      </c>
      <c r="G139" s="208" t="s">
        <v>366</v>
      </c>
      <c r="H139" s="209">
        <v>1</v>
      </c>
      <c r="I139" s="210"/>
      <c r="J139" s="211">
        <f t="shared" si="0"/>
        <v>0</v>
      </c>
      <c r="K139" s="212"/>
      <c r="L139" s="40"/>
      <c r="M139" s="213" t="s">
        <v>1</v>
      </c>
      <c r="N139" s="214" t="s">
        <v>42</v>
      </c>
      <c r="O139" s="72"/>
      <c r="P139" s="215">
        <f t="shared" si="1"/>
        <v>0</v>
      </c>
      <c r="Q139" s="215">
        <v>2.7000000000000001E-3</v>
      </c>
      <c r="R139" s="215">
        <f t="shared" si="2"/>
        <v>2.7000000000000001E-3</v>
      </c>
      <c r="S139" s="215">
        <v>0</v>
      </c>
      <c r="T139" s="216">
        <f t="shared" si="3"/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17" t="s">
        <v>308</v>
      </c>
      <c r="AT139" s="217" t="s">
        <v>203</v>
      </c>
      <c r="AU139" s="217" t="s">
        <v>88</v>
      </c>
      <c r="AY139" s="18" t="s">
        <v>201</v>
      </c>
      <c r="BE139" s="218">
        <f t="shared" si="4"/>
        <v>0</v>
      </c>
      <c r="BF139" s="218">
        <f t="shared" si="5"/>
        <v>0</v>
      </c>
      <c r="BG139" s="218">
        <f t="shared" si="6"/>
        <v>0</v>
      </c>
      <c r="BH139" s="218">
        <f t="shared" si="7"/>
        <v>0</v>
      </c>
      <c r="BI139" s="218">
        <f t="shared" si="8"/>
        <v>0</v>
      </c>
      <c r="BJ139" s="18" t="s">
        <v>88</v>
      </c>
      <c r="BK139" s="218">
        <f t="shared" si="9"/>
        <v>0</v>
      </c>
      <c r="BL139" s="18" t="s">
        <v>308</v>
      </c>
      <c r="BM139" s="217" t="s">
        <v>2323</v>
      </c>
    </row>
    <row r="140" spans="1:65" s="2" customFormat="1" ht="21.75" customHeight="1">
      <c r="A140" s="35"/>
      <c r="B140" s="36"/>
      <c r="C140" s="253" t="s">
        <v>253</v>
      </c>
      <c r="D140" s="253" t="s">
        <v>585</v>
      </c>
      <c r="E140" s="254" t="s">
        <v>2324</v>
      </c>
      <c r="F140" s="255" t="s">
        <v>2325</v>
      </c>
      <c r="G140" s="256" t="s">
        <v>366</v>
      </c>
      <c r="H140" s="257">
        <v>1</v>
      </c>
      <c r="I140" s="258"/>
      <c r="J140" s="259">
        <f t="shared" si="0"/>
        <v>0</v>
      </c>
      <c r="K140" s="260"/>
      <c r="L140" s="261"/>
      <c r="M140" s="262" t="s">
        <v>1</v>
      </c>
      <c r="N140" s="263" t="s">
        <v>42</v>
      </c>
      <c r="O140" s="72"/>
      <c r="P140" s="215">
        <f t="shared" si="1"/>
        <v>0</v>
      </c>
      <c r="Q140" s="215">
        <v>5.0000000000000001E-3</v>
      </c>
      <c r="R140" s="215">
        <f t="shared" si="2"/>
        <v>5.0000000000000001E-3</v>
      </c>
      <c r="S140" s="215">
        <v>0</v>
      </c>
      <c r="T140" s="216">
        <f t="shared" si="3"/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17" t="s">
        <v>426</v>
      </c>
      <c r="AT140" s="217" t="s">
        <v>585</v>
      </c>
      <c r="AU140" s="217" t="s">
        <v>88</v>
      </c>
      <c r="AY140" s="18" t="s">
        <v>201</v>
      </c>
      <c r="BE140" s="218">
        <f t="shared" si="4"/>
        <v>0</v>
      </c>
      <c r="BF140" s="218">
        <f t="shared" si="5"/>
        <v>0</v>
      </c>
      <c r="BG140" s="218">
        <f t="shared" si="6"/>
        <v>0</v>
      </c>
      <c r="BH140" s="218">
        <f t="shared" si="7"/>
        <v>0</v>
      </c>
      <c r="BI140" s="218">
        <f t="shared" si="8"/>
        <v>0</v>
      </c>
      <c r="BJ140" s="18" t="s">
        <v>88</v>
      </c>
      <c r="BK140" s="218">
        <f t="shared" si="9"/>
        <v>0</v>
      </c>
      <c r="BL140" s="18" t="s">
        <v>308</v>
      </c>
      <c r="BM140" s="217" t="s">
        <v>2326</v>
      </c>
    </row>
    <row r="141" spans="1:65" s="2" customFormat="1" ht="21.75" customHeight="1">
      <c r="A141" s="35"/>
      <c r="B141" s="36"/>
      <c r="C141" s="205" t="s">
        <v>259</v>
      </c>
      <c r="D141" s="205" t="s">
        <v>203</v>
      </c>
      <c r="E141" s="206" t="s">
        <v>2327</v>
      </c>
      <c r="F141" s="207" t="s">
        <v>2328</v>
      </c>
      <c r="G141" s="208" t="s">
        <v>366</v>
      </c>
      <c r="H141" s="209">
        <v>2</v>
      </c>
      <c r="I141" s="210"/>
      <c r="J141" s="211">
        <f t="shared" si="0"/>
        <v>0</v>
      </c>
      <c r="K141" s="212"/>
      <c r="L141" s="40"/>
      <c r="M141" s="213" t="s">
        <v>1</v>
      </c>
      <c r="N141" s="214" t="s">
        <v>42</v>
      </c>
      <c r="O141" s="72"/>
      <c r="P141" s="215">
        <f t="shared" si="1"/>
        <v>0</v>
      </c>
      <c r="Q141" s="215">
        <v>2.6800000000000001E-3</v>
      </c>
      <c r="R141" s="215">
        <f t="shared" si="2"/>
        <v>5.3600000000000002E-3</v>
      </c>
      <c r="S141" s="215">
        <v>0</v>
      </c>
      <c r="T141" s="216">
        <f t="shared" si="3"/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17" t="s">
        <v>308</v>
      </c>
      <c r="AT141" s="217" t="s">
        <v>203</v>
      </c>
      <c r="AU141" s="217" t="s">
        <v>88</v>
      </c>
      <c r="AY141" s="18" t="s">
        <v>201</v>
      </c>
      <c r="BE141" s="218">
        <f t="shared" si="4"/>
        <v>0</v>
      </c>
      <c r="BF141" s="218">
        <f t="shared" si="5"/>
        <v>0</v>
      </c>
      <c r="BG141" s="218">
        <f t="shared" si="6"/>
        <v>0</v>
      </c>
      <c r="BH141" s="218">
        <f t="shared" si="7"/>
        <v>0</v>
      </c>
      <c r="BI141" s="218">
        <f t="shared" si="8"/>
        <v>0</v>
      </c>
      <c r="BJ141" s="18" t="s">
        <v>88</v>
      </c>
      <c r="BK141" s="218">
        <f t="shared" si="9"/>
        <v>0</v>
      </c>
      <c r="BL141" s="18" t="s">
        <v>308</v>
      </c>
      <c r="BM141" s="217" t="s">
        <v>2329</v>
      </c>
    </row>
    <row r="142" spans="1:65" s="2" customFormat="1" ht="21.75" customHeight="1">
      <c r="A142" s="35"/>
      <c r="B142" s="36"/>
      <c r="C142" s="253" t="s">
        <v>263</v>
      </c>
      <c r="D142" s="253" t="s">
        <v>585</v>
      </c>
      <c r="E142" s="254" t="s">
        <v>2330</v>
      </c>
      <c r="F142" s="255" t="s">
        <v>2331</v>
      </c>
      <c r="G142" s="256" t="s">
        <v>2332</v>
      </c>
      <c r="H142" s="257">
        <v>2</v>
      </c>
      <c r="I142" s="258"/>
      <c r="J142" s="259">
        <f t="shared" si="0"/>
        <v>0</v>
      </c>
      <c r="K142" s="260"/>
      <c r="L142" s="261"/>
      <c r="M142" s="262" t="s">
        <v>1</v>
      </c>
      <c r="N142" s="263" t="s">
        <v>42</v>
      </c>
      <c r="O142" s="72"/>
      <c r="P142" s="215">
        <f t="shared" si="1"/>
        <v>0</v>
      </c>
      <c r="Q142" s="215">
        <v>0</v>
      </c>
      <c r="R142" s="215">
        <f t="shared" si="2"/>
        <v>0</v>
      </c>
      <c r="S142" s="215">
        <v>0</v>
      </c>
      <c r="T142" s="216">
        <f t="shared" si="3"/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17" t="s">
        <v>426</v>
      </c>
      <c r="AT142" s="217" t="s">
        <v>585</v>
      </c>
      <c r="AU142" s="217" t="s">
        <v>88</v>
      </c>
      <c r="AY142" s="18" t="s">
        <v>201</v>
      </c>
      <c r="BE142" s="218">
        <f t="shared" si="4"/>
        <v>0</v>
      </c>
      <c r="BF142" s="218">
        <f t="shared" si="5"/>
        <v>0</v>
      </c>
      <c r="BG142" s="218">
        <f t="shared" si="6"/>
        <v>0</v>
      </c>
      <c r="BH142" s="218">
        <f t="shared" si="7"/>
        <v>0</v>
      </c>
      <c r="BI142" s="218">
        <f t="shared" si="8"/>
        <v>0</v>
      </c>
      <c r="BJ142" s="18" t="s">
        <v>88</v>
      </c>
      <c r="BK142" s="218">
        <f t="shared" si="9"/>
        <v>0</v>
      </c>
      <c r="BL142" s="18" t="s">
        <v>308</v>
      </c>
      <c r="BM142" s="217" t="s">
        <v>2333</v>
      </c>
    </row>
    <row r="143" spans="1:65" s="2" customFormat="1" ht="16.5" customHeight="1">
      <c r="A143" s="35"/>
      <c r="B143" s="36"/>
      <c r="C143" s="253" t="s">
        <v>273</v>
      </c>
      <c r="D143" s="253" t="s">
        <v>585</v>
      </c>
      <c r="E143" s="254" t="s">
        <v>2334</v>
      </c>
      <c r="F143" s="255" t="s">
        <v>2335</v>
      </c>
      <c r="G143" s="256" t="s">
        <v>366</v>
      </c>
      <c r="H143" s="257">
        <v>2</v>
      </c>
      <c r="I143" s="258"/>
      <c r="J143" s="259">
        <f t="shared" si="0"/>
        <v>0</v>
      </c>
      <c r="K143" s="260"/>
      <c r="L143" s="261"/>
      <c r="M143" s="262" t="s">
        <v>1</v>
      </c>
      <c r="N143" s="263" t="s">
        <v>42</v>
      </c>
      <c r="O143" s="72"/>
      <c r="P143" s="215">
        <f t="shared" si="1"/>
        <v>0</v>
      </c>
      <c r="Q143" s="215">
        <v>0</v>
      </c>
      <c r="R143" s="215">
        <f t="shared" si="2"/>
        <v>0</v>
      </c>
      <c r="S143" s="215">
        <v>0</v>
      </c>
      <c r="T143" s="216">
        <f t="shared" si="3"/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17" t="s">
        <v>426</v>
      </c>
      <c r="AT143" s="217" t="s">
        <v>585</v>
      </c>
      <c r="AU143" s="217" t="s">
        <v>88</v>
      </c>
      <c r="AY143" s="18" t="s">
        <v>201</v>
      </c>
      <c r="BE143" s="218">
        <f t="shared" si="4"/>
        <v>0</v>
      </c>
      <c r="BF143" s="218">
        <f t="shared" si="5"/>
        <v>0</v>
      </c>
      <c r="BG143" s="218">
        <f t="shared" si="6"/>
        <v>0</v>
      </c>
      <c r="BH143" s="218">
        <f t="shared" si="7"/>
        <v>0</v>
      </c>
      <c r="BI143" s="218">
        <f t="shared" si="8"/>
        <v>0</v>
      </c>
      <c r="BJ143" s="18" t="s">
        <v>88</v>
      </c>
      <c r="BK143" s="218">
        <f t="shared" si="9"/>
        <v>0</v>
      </c>
      <c r="BL143" s="18" t="s">
        <v>308</v>
      </c>
      <c r="BM143" s="217" t="s">
        <v>2336</v>
      </c>
    </row>
    <row r="144" spans="1:65" s="2" customFormat="1" ht="16.5" customHeight="1">
      <c r="A144" s="35"/>
      <c r="B144" s="36"/>
      <c r="C144" s="253" t="s">
        <v>280</v>
      </c>
      <c r="D144" s="253" t="s">
        <v>585</v>
      </c>
      <c r="E144" s="254" t="s">
        <v>2337</v>
      </c>
      <c r="F144" s="255" t="s">
        <v>2338</v>
      </c>
      <c r="G144" s="256" t="s">
        <v>366</v>
      </c>
      <c r="H144" s="257">
        <v>2</v>
      </c>
      <c r="I144" s="258"/>
      <c r="J144" s="259">
        <f t="shared" si="0"/>
        <v>0</v>
      </c>
      <c r="K144" s="260"/>
      <c r="L144" s="261"/>
      <c r="M144" s="262" t="s">
        <v>1</v>
      </c>
      <c r="N144" s="263" t="s">
        <v>42</v>
      </c>
      <c r="O144" s="72"/>
      <c r="P144" s="215">
        <f t="shared" si="1"/>
        <v>0</v>
      </c>
      <c r="Q144" s="215">
        <v>0</v>
      </c>
      <c r="R144" s="215">
        <f t="shared" si="2"/>
        <v>0</v>
      </c>
      <c r="S144" s="215">
        <v>0</v>
      </c>
      <c r="T144" s="216">
        <f t="shared" si="3"/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17" t="s">
        <v>426</v>
      </c>
      <c r="AT144" s="217" t="s">
        <v>585</v>
      </c>
      <c r="AU144" s="217" t="s">
        <v>88</v>
      </c>
      <c r="AY144" s="18" t="s">
        <v>201</v>
      </c>
      <c r="BE144" s="218">
        <f t="shared" si="4"/>
        <v>0</v>
      </c>
      <c r="BF144" s="218">
        <f t="shared" si="5"/>
        <v>0</v>
      </c>
      <c r="BG144" s="218">
        <f t="shared" si="6"/>
        <v>0</v>
      </c>
      <c r="BH144" s="218">
        <f t="shared" si="7"/>
        <v>0</v>
      </c>
      <c r="BI144" s="218">
        <f t="shared" si="8"/>
        <v>0</v>
      </c>
      <c r="BJ144" s="18" t="s">
        <v>88</v>
      </c>
      <c r="BK144" s="218">
        <f t="shared" si="9"/>
        <v>0</v>
      </c>
      <c r="BL144" s="18" t="s">
        <v>308</v>
      </c>
      <c r="BM144" s="217" t="s">
        <v>2339</v>
      </c>
    </row>
    <row r="145" spans="1:65" s="2" customFormat="1" ht="21.75" customHeight="1">
      <c r="A145" s="35"/>
      <c r="B145" s="36"/>
      <c r="C145" s="205" t="s">
        <v>291</v>
      </c>
      <c r="D145" s="205" t="s">
        <v>203</v>
      </c>
      <c r="E145" s="206" t="s">
        <v>2340</v>
      </c>
      <c r="F145" s="207" t="s">
        <v>2341</v>
      </c>
      <c r="G145" s="208" t="s">
        <v>329</v>
      </c>
      <c r="H145" s="209">
        <v>6.3E-2</v>
      </c>
      <c r="I145" s="210"/>
      <c r="J145" s="211">
        <f t="shared" si="0"/>
        <v>0</v>
      </c>
      <c r="K145" s="212"/>
      <c r="L145" s="40"/>
      <c r="M145" s="213" t="s">
        <v>1</v>
      </c>
      <c r="N145" s="214" t="s">
        <v>42</v>
      </c>
      <c r="O145" s="72"/>
      <c r="P145" s="215">
        <f t="shared" si="1"/>
        <v>0</v>
      </c>
      <c r="Q145" s="215">
        <v>0</v>
      </c>
      <c r="R145" s="215">
        <f t="shared" si="2"/>
        <v>0</v>
      </c>
      <c r="S145" s="215">
        <v>0</v>
      </c>
      <c r="T145" s="216">
        <f t="shared" si="3"/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17" t="s">
        <v>308</v>
      </c>
      <c r="AT145" s="217" t="s">
        <v>203</v>
      </c>
      <c r="AU145" s="217" t="s">
        <v>88</v>
      </c>
      <c r="AY145" s="18" t="s">
        <v>201</v>
      </c>
      <c r="BE145" s="218">
        <f t="shared" si="4"/>
        <v>0</v>
      </c>
      <c r="BF145" s="218">
        <f t="shared" si="5"/>
        <v>0</v>
      </c>
      <c r="BG145" s="218">
        <f t="shared" si="6"/>
        <v>0</v>
      </c>
      <c r="BH145" s="218">
        <f t="shared" si="7"/>
        <v>0</v>
      </c>
      <c r="BI145" s="218">
        <f t="shared" si="8"/>
        <v>0</v>
      </c>
      <c r="BJ145" s="18" t="s">
        <v>88</v>
      </c>
      <c r="BK145" s="218">
        <f t="shared" si="9"/>
        <v>0</v>
      </c>
      <c r="BL145" s="18" t="s">
        <v>308</v>
      </c>
      <c r="BM145" s="217" t="s">
        <v>2342</v>
      </c>
    </row>
    <row r="146" spans="1:65" s="12" customFormat="1" ht="22.9" customHeight="1">
      <c r="B146" s="189"/>
      <c r="C146" s="190"/>
      <c r="D146" s="191" t="s">
        <v>75</v>
      </c>
      <c r="E146" s="203" t="s">
        <v>2343</v>
      </c>
      <c r="F146" s="203" t="s">
        <v>2344</v>
      </c>
      <c r="G146" s="190"/>
      <c r="H146" s="190"/>
      <c r="I146" s="193"/>
      <c r="J146" s="204">
        <f>BK146</f>
        <v>0</v>
      </c>
      <c r="K146" s="190"/>
      <c r="L146" s="195"/>
      <c r="M146" s="196"/>
      <c r="N146" s="197"/>
      <c r="O146" s="197"/>
      <c r="P146" s="198">
        <f>SUM(P147:P156)</f>
        <v>0</v>
      </c>
      <c r="Q146" s="197"/>
      <c r="R146" s="198">
        <f>SUM(R147:R156)</f>
        <v>0.30413999999999997</v>
      </c>
      <c r="S146" s="197"/>
      <c r="T146" s="199">
        <f>SUM(T147:T156)</f>
        <v>0</v>
      </c>
      <c r="AR146" s="200" t="s">
        <v>88</v>
      </c>
      <c r="AT146" s="201" t="s">
        <v>75</v>
      </c>
      <c r="AU146" s="201" t="s">
        <v>83</v>
      </c>
      <c r="AY146" s="200" t="s">
        <v>201</v>
      </c>
      <c r="BK146" s="202">
        <f>SUM(BK147:BK156)</f>
        <v>0</v>
      </c>
    </row>
    <row r="147" spans="1:65" s="2" customFormat="1" ht="21.75" customHeight="1">
      <c r="A147" s="35"/>
      <c r="B147" s="36"/>
      <c r="C147" s="205" t="s">
        <v>298</v>
      </c>
      <c r="D147" s="205" t="s">
        <v>203</v>
      </c>
      <c r="E147" s="206" t="s">
        <v>2345</v>
      </c>
      <c r="F147" s="207" t="s">
        <v>2346</v>
      </c>
      <c r="G147" s="208" t="s">
        <v>366</v>
      </c>
      <c r="H147" s="209">
        <v>1</v>
      </c>
      <c r="I147" s="210"/>
      <c r="J147" s="211">
        <f t="shared" ref="J147:J156" si="10">ROUND(I147*H147,2)</f>
        <v>0</v>
      </c>
      <c r="K147" s="212"/>
      <c r="L147" s="40"/>
      <c r="M147" s="213" t="s">
        <v>1</v>
      </c>
      <c r="N147" s="214" t="s">
        <v>42</v>
      </c>
      <c r="O147" s="72"/>
      <c r="P147" s="215">
        <f t="shared" ref="P147:P156" si="11">O147*H147</f>
        <v>0</v>
      </c>
      <c r="Q147" s="215">
        <v>1.3999999999999999E-4</v>
      </c>
      <c r="R147" s="215">
        <f t="shared" ref="R147:R156" si="12">Q147*H147</f>
        <v>1.3999999999999999E-4</v>
      </c>
      <c r="S147" s="215">
        <v>0</v>
      </c>
      <c r="T147" s="216">
        <f t="shared" ref="T147:T156" si="13"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17" t="s">
        <v>308</v>
      </c>
      <c r="AT147" s="217" t="s">
        <v>203</v>
      </c>
      <c r="AU147" s="217" t="s">
        <v>88</v>
      </c>
      <c r="AY147" s="18" t="s">
        <v>201</v>
      </c>
      <c r="BE147" s="218">
        <f t="shared" ref="BE147:BE156" si="14">IF(N147="základná",J147,0)</f>
        <v>0</v>
      </c>
      <c r="BF147" s="218">
        <f t="shared" ref="BF147:BF156" si="15">IF(N147="znížená",J147,0)</f>
        <v>0</v>
      </c>
      <c r="BG147" s="218">
        <f t="shared" ref="BG147:BG156" si="16">IF(N147="zákl. prenesená",J147,0)</f>
        <v>0</v>
      </c>
      <c r="BH147" s="218">
        <f t="shared" ref="BH147:BH156" si="17">IF(N147="zníž. prenesená",J147,0)</f>
        <v>0</v>
      </c>
      <c r="BI147" s="218">
        <f t="shared" ref="BI147:BI156" si="18">IF(N147="nulová",J147,0)</f>
        <v>0</v>
      </c>
      <c r="BJ147" s="18" t="s">
        <v>88</v>
      </c>
      <c r="BK147" s="218">
        <f t="shared" ref="BK147:BK156" si="19">ROUND(I147*H147,2)</f>
        <v>0</v>
      </c>
      <c r="BL147" s="18" t="s">
        <v>308</v>
      </c>
      <c r="BM147" s="217" t="s">
        <v>2347</v>
      </c>
    </row>
    <row r="148" spans="1:65" s="2" customFormat="1" ht="16.5" customHeight="1">
      <c r="A148" s="35"/>
      <c r="B148" s="36"/>
      <c r="C148" s="253" t="s">
        <v>302</v>
      </c>
      <c r="D148" s="253" t="s">
        <v>585</v>
      </c>
      <c r="E148" s="254" t="s">
        <v>2348</v>
      </c>
      <c r="F148" s="255" t="s">
        <v>2349</v>
      </c>
      <c r="G148" s="256" t="s">
        <v>366</v>
      </c>
      <c r="H148" s="257">
        <v>1</v>
      </c>
      <c r="I148" s="258"/>
      <c r="J148" s="259">
        <f t="shared" si="10"/>
        <v>0</v>
      </c>
      <c r="K148" s="260"/>
      <c r="L148" s="261"/>
      <c r="M148" s="262" t="s">
        <v>1</v>
      </c>
      <c r="N148" s="263" t="s">
        <v>42</v>
      </c>
      <c r="O148" s="72"/>
      <c r="P148" s="215">
        <f t="shared" si="11"/>
        <v>0</v>
      </c>
      <c r="Q148" s="215">
        <v>0.03</v>
      </c>
      <c r="R148" s="215">
        <f t="shared" si="12"/>
        <v>0.03</v>
      </c>
      <c r="S148" s="215">
        <v>0</v>
      </c>
      <c r="T148" s="216">
        <f t="shared" si="13"/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17" t="s">
        <v>426</v>
      </c>
      <c r="AT148" s="217" t="s">
        <v>585</v>
      </c>
      <c r="AU148" s="217" t="s">
        <v>88</v>
      </c>
      <c r="AY148" s="18" t="s">
        <v>201</v>
      </c>
      <c r="BE148" s="218">
        <f t="shared" si="14"/>
        <v>0</v>
      </c>
      <c r="BF148" s="218">
        <f t="shared" si="15"/>
        <v>0</v>
      </c>
      <c r="BG148" s="218">
        <f t="shared" si="16"/>
        <v>0</v>
      </c>
      <c r="BH148" s="218">
        <f t="shared" si="17"/>
        <v>0</v>
      </c>
      <c r="BI148" s="218">
        <f t="shared" si="18"/>
        <v>0</v>
      </c>
      <c r="BJ148" s="18" t="s">
        <v>88</v>
      </c>
      <c r="BK148" s="218">
        <f t="shared" si="19"/>
        <v>0</v>
      </c>
      <c r="BL148" s="18" t="s">
        <v>308</v>
      </c>
      <c r="BM148" s="217" t="s">
        <v>2350</v>
      </c>
    </row>
    <row r="149" spans="1:65" s="2" customFormat="1" ht="16.5" customHeight="1">
      <c r="A149" s="35"/>
      <c r="B149" s="36"/>
      <c r="C149" s="253" t="s">
        <v>308</v>
      </c>
      <c r="D149" s="253" t="s">
        <v>585</v>
      </c>
      <c r="E149" s="254" t="s">
        <v>2351</v>
      </c>
      <c r="F149" s="255" t="s">
        <v>2352</v>
      </c>
      <c r="G149" s="256" t="s">
        <v>366</v>
      </c>
      <c r="H149" s="257">
        <v>1</v>
      </c>
      <c r="I149" s="258"/>
      <c r="J149" s="259">
        <f t="shared" si="10"/>
        <v>0</v>
      </c>
      <c r="K149" s="260"/>
      <c r="L149" s="261"/>
      <c r="M149" s="262" t="s">
        <v>1</v>
      </c>
      <c r="N149" s="263" t="s">
        <v>42</v>
      </c>
      <c r="O149" s="72"/>
      <c r="P149" s="215">
        <f t="shared" si="11"/>
        <v>0</v>
      </c>
      <c r="Q149" s="215">
        <v>0.03</v>
      </c>
      <c r="R149" s="215">
        <f t="shared" si="12"/>
        <v>0.03</v>
      </c>
      <c r="S149" s="215">
        <v>0</v>
      </c>
      <c r="T149" s="216">
        <f t="shared" si="13"/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17" t="s">
        <v>426</v>
      </c>
      <c r="AT149" s="217" t="s">
        <v>585</v>
      </c>
      <c r="AU149" s="217" t="s">
        <v>88</v>
      </c>
      <c r="AY149" s="18" t="s">
        <v>201</v>
      </c>
      <c r="BE149" s="218">
        <f t="shared" si="14"/>
        <v>0</v>
      </c>
      <c r="BF149" s="218">
        <f t="shared" si="15"/>
        <v>0</v>
      </c>
      <c r="BG149" s="218">
        <f t="shared" si="16"/>
        <v>0</v>
      </c>
      <c r="BH149" s="218">
        <f t="shared" si="17"/>
        <v>0</v>
      </c>
      <c r="BI149" s="218">
        <f t="shared" si="18"/>
        <v>0</v>
      </c>
      <c r="BJ149" s="18" t="s">
        <v>88</v>
      </c>
      <c r="BK149" s="218">
        <f t="shared" si="19"/>
        <v>0</v>
      </c>
      <c r="BL149" s="18" t="s">
        <v>308</v>
      </c>
      <c r="BM149" s="217" t="s">
        <v>2353</v>
      </c>
    </row>
    <row r="150" spans="1:65" s="2" customFormat="1" ht="21.75" customHeight="1">
      <c r="A150" s="35"/>
      <c r="B150" s="36"/>
      <c r="C150" s="253" t="s">
        <v>315</v>
      </c>
      <c r="D150" s="253" t="s">
        <v>585</v>
      </c>
      <c r="E150" s="254" t="s">
        <v>2354</v>
      </c>
      <c r="F150" s="255" t="s">
        <v>2355</v>
      </c>
      <c r="G150" s="256" t="s">
        <v>366</v>
      </c>
      <c r="H150" s="257">
        <v>1</v>
      </c>
      <c r="I150" s="258"/>
      <c r="J150" s="259">
        <f t="shared" si="10"/>
        <v>0</v>
      </c>
      <c r="K150" s="260"/>
      <c r="L150" s="261"/>
      <c r="M150" s="262" t="s">
        <v>1</v>
      </c>
      <c r="N150" s="263" t="s">
        <v>42</v>
      </c>
      <c r="O150" s="72"/>
      <c r="P150" s="215">
        <f t="shared" si="11"/>
        <v>0</v>
      </c>
      <c r="Q150" s="215">
        <v>0.03</v>
      </c>
      <c r="R150" s="215">
        <f t="shared" si="12"/>
        <v>0.03</v>
      </c>
      <c r="S150" s="215">
        <v>0</v>
      </c>
      <c r="T150" s="216">
        <f t="shared" si="13"/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17" t="s">
        <v>426</v>
      </c>
      <c r="AT150" s="217" t="s">
        <v>585</v>
      </c>
      <c r="AU150" s="217" t="s">
        <v>88</v>
      </c>
      <c r="AY150" s="18" t="s">
        <v>201</v>
      </c>
      <c r="BE150" s="218">
        <f t="shared" si="14"/>
        <v>0</v>
      </c>
      <c r="BF150" s="218">
        <f t="shared" si="15"/>
        <v>0</v>
      </c>
      <c r="BG150" s="218">
        <f t="shared" si="16"/>
        <v>0</v>
      </c>
      <c r="BH150" s="218">
        <f t="shared" si="17"/>
        <v>0</v>
      </c>
      <c r="BI150" s="218">
        <f t="shared" si="18"/>
        <v>0</v>
      </c>
      <c r="BJ150" s="18" t="s">
        <v>88</v>
      </c>
      <c r="BK150" s="218">
        <f t="shared" si="19"/>
        <v>0</v>
      </c>
      <c r="BL150" s="18" t="s">
        <v>308</v>
      </c>
      <c r="BM150" s="217" t="s">
        <v>2356</v>
      </c>
    </row>
    <row r="151" spans="1:65" s="2" customFormat="1" ht="16.5" customHeight="1">
      <c r="A151" s="35"/>
      <c r="B151" s="36"/>
      <c r="C151" s="253" t="s">
        <v>326</v>
      </c>
      <c r="D151" s="253" t="s">
        <v>585</v>
      </c>
      <c r="E151" s="254" t="s">
        <v>2357</v>
      </c>
      <c r="F151" s="255" t="s">
        <v>2358</v>
      </c>
      <c r="G151" s="256" t="s">
        <v>366</v>
      </c>
      <c r="H151" s="257">
        <v>1</v>
      </c>
      <c r="I151" s="258"/>
      <c r="J151" s="259">
        <f t="shared" si="10"/>
        <v>0</v>
      </c>
      <c r="K151" s="260"/>
      <c r="L151" s="261"/>
      <c r="M151" s="262" t="s">
        <v>1</v>
      </c>
      <c r="N151" s="263" t="s">
        <v>42</v>
      </c>
      <c r="O151" s="72"/>
      <c r="P151" s="215">
        <f t="shared" si="11"/>
        <v>0</v>
      </c>
      <c r="Q151" s="215">
        <v>0.03</v>
      </c>
      <c r="R151" s="215">
        <f t="shared" si="12"/>
        <v>0.03</v>
      </c>
      <c r="S151" s="215">
        <v>0</v>
      </c>
      <c r="T151" s="216">
        <f t="shared" si="13"/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17" t="s">
        <v>426</v>
      </c>
      <c r="AT151" s="217" t="s">
        <v>585</v>
      </c>
      <c r="AU151" s="217" t="s">
        <v>88</v>
      </c>
      <c r="AY151" s="18" t="s">
        <v>201</v>
      </c>
      <c r="BE151" s="218">
        <f t="shared" si="14"/>
        <v>0</v>
      </c>
      <c r="BF151" s="218">
        <f t="shared" si="15"/>
        <v>0</v>
      </c>
      <c r="BG151" s="218">
        <f t="shared" si="16"/>
        <v>0</v>
      </c>
      <c r="BH151" s="218">
        <f t="shared" si="17"/>
        <v>0</v>
      </c>
      <c r="BI151" s="218">
        <f t="shared" si="18"/>
        <v>0</v>
      </c>
      <c r="BJ151" s="18" t="s">
        <v>88</v>
      </c>
      <c r="BK151" s="218">
        <f t="shared" si="19"/>
        <v>0</v>
      </c>
      <c r="BL151" s="18" t="s">
        <v>308</v>
      </c>
      <c r="BM151" s="217" t="s">
        <v>2359</v>
      </c>
    </row>
    <row r="152" spans="1:65" s="2" customFormat="1" ht="33" customHeight="1">
      <c r="A152" s="35"/>
      <c r="B152" s="36"/>
      <c r="C152" s="205" t="s">
        <v>341</v>
      </c>
      <c r="D152" s="205" t="s">
        <v>203</v>
      </c>
      <c r="E152" s="206" t="s">
        <v>2360</v>
      </c>
      <c r="F152" s="207" t="s">
        <v>2361</v>
      </c>
      <c r="G152" s="208" t="s">
        <v>366</v>
      </c>
      <c r="H152" s="209">
        <v>1</v>
      </c>
      <c r="I152" s="210"/>
      <c r="J152" s="211">
        <f t="shared" si="10"/>
        <v>0</v>
      </c>
      <c r="K152" s="212"/>
      <c r="L152" s="40"/>
      <c r="M152" s="213" t="s">
        <v>1</v>
      </c>
      <c r="N152" s="214" t="s">
        <v>42</v>
      </c>
      <c r="O152" s="72"/>
      <c r="P152" s="215">
        <f t="shared" si="11"/>
        <v>0</v>
      </c>
      <c r="Q152" s="215">
        <v>0</v>
      </c>
      <c r="R152" s="215">
        <f t="shared" si="12"/>
        <v>0</v>
      </c>
      <c r="S152" s="215">
        <v>0</v>
      </c>
      <c r="T152" s="216">
        <f t="shared" si="13"/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17" t="s">
        <v>308</v>
      </c>
      <c r="AT152" s="217" t="s">
        <v>203</v>
      </c>
      <c r="AU152" s="217" t="s">
        <v>88</v>
      </c>
      <c r="AY152" s="18" t="s">
        <v>201</v>
      </c>
      <c r="BE152" s="218">
        <f t="shared" si="14"/>
        <v>0</v>
      </c>
      <c r="BF152" s="218">
        <f t="shared" si="15"/>
        <v>0</v>
      </c>
      <c r="BG152" s="218">
        <f t="shared" si="16"/>
        <v>0</v>
      </c>
      <c r="BH152" s="218">
        <f t="shared" si="17"/>
        <v>0</v>
      </c>
      <c r="BI152" s="218">
        <f t="shared" si="18"/>
        <v>0</v>
      </c>
      <c r="BJ152" s="18" t="s">
        <v>88</v>
      </c>
      <c r="BK152" s="218">
        <f t="shared" si="19"/>
        <v>0</v>
      </c>
      <c r="BL152" s="18" t="s">
        <v>308</v>
      </c>
      <c r="BM152" s="217" t="s">
        <v>2362</v>
      </c>
    </row>
    <row r="153" spans="1:65" s="2" customFormat="1" ht="33" customHeight="1">
      <c r="A153" s="35"/>
      <c r="B153" s="36"/>
      <c r="C153" s="253" t="s">
        <v>7</v>
      </c>
      <c r="D153" s="253" t="s">
        <v>585</v>
      </c>
      <c r="E153" s="254" t="s">
        <v>2363</v>
      </c>
      <c r="F153" s="255" t="s">
        <v>2364</v>
      </c>
      <c r="G153" s="256" t="s">
        <v>366</v>
      </c>
      <c r="H153" s="257">
        <v>1</v>
      </c>
      <c r="I153" s="258"/>
      <c r="J153" s="259">
        <f t="shared" si="10"/>
        <v>0</v>
      </c>
      <c r="K153" s="260"/>
      <c r="L153" s="261"/>
      <c r="M153" s="262" t="s">
        <v>1</v>
      </c>
      <c r="N153" s="263" t="s">
        <v>42</v>
      </c>
      <c r="O153" s="72"/>
      <c r="P153" s="215">
        <f t="shared" si="11"/>
        <v>0</v>
      </c>
      <c r="Q153" s="215">
        <v>0.17899999999999999</v>
      </c>
      <c r="R153" s="215">
        <f t="shared" si="12"/>
        <v>0.17899999999999999</v>
      </c>
      <c r="S153" s="215">
        <v>0</v>
      </c>
      <c r="T153" s="216">
        <f t="shared" si="13"/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17" t="s">
        <v>426</v>
      </c>
      <c r="AT153" s="217" t="s">
        <v>585</v>
      </c>
      <c r="AU153" s="217" t="s">
        <v>88</v>
      </c>
      <c r="AY153" s="18" t="s">
        <v>201</v>
      </c>
      <c r="BE153" s="218">
        <f t="shared" si="14"/>
        <v>0</v>
      </c>
      <c r="BF153" s="218">
        <f t="shared" si="15"/>
        <v>0</v>
      </c>
      <c r="BG153" s="218">
        <f t="shared" si="16"/>
        <v>0</v>
      </c>
      <c r="BH153" s="218">
        <f t="shared" si="17"/>
        <v>0</v>
      </c>
      <c r="BI153" s="218">
        <f t="shared" si="18"/>
        <v>0</v>
      </c>
      <c r="BJ153" s="18" t="s">
        <v>88</v>
      </c>
      <c r="BK153" s="218">
        <f t="shared" si="19"/>
        <v>0</v>
      </c>
      <c r="BL153" s="18" t="s">
        <v>308</v>
      </c>
      <c r="BM153" s="217" t="s">
        <v>2365</v>
      </c>
    </row>
    <row r="154" spans="1:65" s="2" customFormat="1" ht="21.75" customHeight="1">
      <c r="A154" s="35"/>
      <c r="B154" s="36"/>
      <c r="C154" s="205" t="s">
        <v>356</v>
      </c>
      <c r="D154" s="205" t="s">
        <v>203</v>
      </c>
      <c r="E154" s="206" t="s">
        <v>2366</v>
      </c>
      <c r="F154" s="207" t="s">
        <v>2367</v>
      </c>
      <c r="G154" s="208" t="s">
        <v>366</v>
      </c>
      <c r="H154" s="209">
        <v>1</v>
      </c>
      <c r="I154" s="210"/>
      <c r="J154" s="211">
        <f t="shared" si="10"/>
        <v>0</v>
      </c>
      <c r="K154" s="212"/>
      <c r="L154" s="40"/>
      <c r="M154" s="213" t="s">
        <v>1</v>
      </c>
      <c r="N154" s="214" t="s">
        <v>42</v>
      </c>
      <c r="O154" s="72"/>
      <c r="P154" s="215">
        <f t="shared" si="11"/>
        <v>0</v>
      </c>
      <c r="Q154" s="215">
        <v>0</v>
      </c>
      <c r="R154" s="215">
        <f t="shared" si="12"/>
        <v>0</v>
      </c>
      <c r="S154" s="215">
        <v>0</v>
      </c>
      <c r="T154" s="216">
        <f t="shared" si="13"/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17" t="s">
        <v>308</v>
      </c>
      <c r="AT154" s="217" t="s">
        <v>203</v>
      </c>
      <c r="AU154" s="217" t="s">
        <v>88</v>
      </c>
      <c r="AY154" s="18" t="s">
        <v>201</v>
      </c>
      <c r="BE154" s="218">
        <f t="shared" si="14"/>
        <v>0</v>
      </c>
      <c r="BF154" s="218">
        <f t="shared" si="15"/>
        <v>0</v>
      </c>
      <c r="BG154" s="218">
        <f t="shared" si="16"/>
        <v>0</v>
      </c>
      <c r="BH154" s="218">
        <f t="shared" si="17"/>
        <v>0</v>
      </c>
      <c r="BI154" s="218">
        <f t="shared" si="18"/>
        <v>0</v>
      </c>
      <c r="BJ154" s="18" t="s">
        <v>88</v>
      </c>
      <c r="BK154" s="218">
        <f t="shared" si="19"/>
        <v>0</v>
      </c>
      <c r="BL154" s="18" t="s">
        <v>308</v>
      </c>
      <c r="BM154" s="217" t="s">
        <v>2368</v>
      </c>
    </row>
    <row r="155" spans="1:65" s="2" customFormat="1" ht="33" customHeight="1">
      <c r="A155" s="35"/>
      <c r="B155" s="36"/>
      <c r="C155" s="253" t="s">
        <v>363</v>
      </c>
      <c r="D155" s="253" t="s">
        <v>585</v>
      </c>
      <c r="E155" s="254" t="s">
        <v>2369</v>
      </c>
      <c r="F155" s="255" t="s">
        <v>2370</v>
      </c>
      <c r="G155" s="256" t="s">
        <v>366</v>
      </c>
      <c r="H155" s="257">
        <v>1</v>
      </c>
      <c r="I155" s="258"/>
      <c r="J155" s="259">
        <f t="shared" si="10"/>
        <v>0</v>
      </c>
      <c r="K155" s="260"/>
      <c r="L155" s="261"/>
      <c r="M155" s="262" t="s">
        <v>1</v>
      </c>
      <c r="N155" s="263" t="s">
        <v>42</v>
      </c>
      <c r="O155" s="72"/>
      <c r="P155" s="215">
        <f t="shared" si="11"/>
        <v>0</v>
      </c>
      <c r="Q155" s="215">
        <v>5.0000000000000001E-3</v>
      </c>
      <c r="R155" s="215">
        <f t="shared" si="12"/>
        <v>5.0000000000000001E-3</v>
      </c>
      <c r="S155" s="215">
        <v>0</v>
      </c>
      <c r="T155" s="216">
        <f t="shared" si="13"/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17" t="s">
        <v>426</v>
      </c>
      <c r="AT155" s="217" t="s">
        <v>585</v>
      </c>
      <c r="AU155" s="217" t="s">
        <v>88</v>
      </c>
      <c r="AY155" s="18" t="s">
        <v>201</v>
      </c>
      <c r="BE155" s="218">
        <f t="shared" si="14"/>
        <v>0</v>
      </c>
      <c r="BF155" s="218">
        <f t="shared" si="15"/>
        <v>0</v>
      </c>
      <c r="BG155" s="218">
        <f t="shared" si="16"/>
        <v>0</v>
      </c>
      <c r="BH155" s="218">
        <f t="shared" si="17"/>
        <v>0</v>
      </c>
      <c r="BI155" s="218">
        <f t="shared" si="18"/>
        <v>0</v>
      </c>
      <c r="BJ155" s="18" t="s">
        <v>88</v>
      </c>
      <c r="BK155" s="218">
        <f t="shared" si="19"/>
        <v>0</v>
      </c>
      <c r="BL155" s="18" t="s">
        <v>308</v>
      </c>
      <c r="BM155" s="217" t="s">
        <v>2371</v>
      </c>
    </row>
    <row r="156" spans="1:65" s="2" customFormat="1" ht="16.5" customHeight="1">
      <c r="A156" s="35"/>
      <c r="B156" s="36"/>
      <c r="C156" s="205" t="s">
        <v>398</v>
      </c>
      <c r="D156" s="205" t="s">
        <v>203</v>
      </c>
      <c r="E156" s="206" t="s">
        <v>2372</v>
      </c>
      <c r="F156" s="207" t="s">
        <v>2373</v>
      </c>
      <c r="G156" s="208" t="s">
        <v>329</v>
      </c>
      <c r="H156" s="209">
        <v>0.30399999999999999</v>
      </c>
      <c r="I156" s="210"/>
      <c r="J156" s="211">
        <f t="shared" si="10"/>
        <v>0</v>
      </c>
      <c r="K156" s="212"/>
      <c r="L156" s="40"/>
      <c r="M156" s="213" t="s">
        <v>1</v>
      </c>
      <c r="N156" s="214" t="s">
        <v>42</v>
      </c>
      <c r="O156" s="72"/>
      <c r="P156" s="215">
        <f t="shared" si="11"/>
        <v>0</v>
      </c>
      <c r="Q156" s="215">
        <v>0</v>
      </c>
      <c r="R156" s="215">
        <f t="shared" si="12"/>
        <v>0</v>
      </c>
      <c r="S156" s="215">
        <v>0</v>
      </c>
      <c r="T156" s="216">
        <f t="shared" si="13"/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17" t="s">
        <v>308</v>
      </c>
      <c r="AT156" s="217" t="s">
        <v>203</v>
      </c>
      <c r="AU156" s="217" t="s">
        <v>88</v>
      </c>
      <c r="AY156" s="18" t="s">
        <v>201</v>
      </c>
      <c r="BE156" s="218">
        <f t="shared" si="14"/>
        <v>0</v>
      </c>
      <c r="BF156" s="218">
        <f t="shared" si="15"/>
        <v>0</v>
      </c>
      <c r="BG156" s="218">
        <f t="shared" si="16"/>
        <v>0</v>
      </c>
      <c r="BH156" s="218">
        <f t="shared" si="17"/>
        <v>0</v>
      </c>
      <c r="BI156" s="218">
        <f t="shared" si="18"/>
        <v>0</v>
      </c>
      <c r="BJ156" s="18" t="s">
        <v>88</v>
      </c>
      <c r="BK156" s="218">
        <f t="shared" si="19"/>
        <v>0</v>
      </c>
      <c r="BL156" s="18" t="s">
        <v>308</v>
      </c>
      <c r="BM156" s="217" t="s">
        <v>2374</v>
      </c>
    </row>
    <row r="157" spans="1:65" s="12" customFormat="1" ht="22.9" customHeight="1">
      <c r="B157" s="189"/>
      <c r="C157" s="190"/>
      <c r="D157" s="191" t="s">
        <v>75</v>
      </c>
      <c r="E157" s="203" t="s">
        <v>2375</v>
      </c>
      <c r="F157" s="203" t="s">
        <v>2376</v>
      </c>
      <c r="G157" s="190"/>
      <c r="H157" s="190"/>
      <c r="I157" s="193"/>
      <c r="J157" s="204">
        <f>BK157</f>
        <v>0</v>
      </c>
      <c r="K157" s="190"/>
      <c r="L157" s="195"/>
      <c r="M157" s="196"/>
      <c r="N157" s="197"/>
      <c r="O157" s="197"/>
      <c r="P157" s="198">
        <f>SUM(P158:P193)</f>
        <v>0</v>
      </c>
      <c r="Q157" s="197"/>
      <c r="R157" s="198">
        <f>SUM(R158:R193)</f>
        <v>0.1721</v>
      </c>
      <c r="S157" s="197"/>
      <c r="T157" s="199">
        <f>SUM(T158:T193)</f>
        <v>0</v>
      </c>
      <c r="AR157" s="200" t="s">
        <v>88</v>
      </c>
      <c r="AT157" s="201" t="s">
        <v>75</v>
      </c>
      <c r="AU157" s="201" t="s">
        <v>83</v>
      </c>
      <c r="AY157" s="200" t="s">
        <v>201</v>
      </c>
      <c r="BK157" s="202">
        <f>SUM(BK158:BK193)</f>
        <v>0</v>
      </c>
    </row>
    <row r="158" spans="1:65" s="2" customFormat="1" ht="21.75" customHeight="1">
      <c r="A158" s="35"/>
      <c r="B158" s="36"/>
      <c r="C158" s="205" t="s">
        <v>402</v>
      </c>
      <c r="D158" s="205" t="s">
        <v>203</v>
      </c>
      <c r="E158" s="206" t="s">
        <v>2377</v>
      </c>
      <c r="F158" s="207" t="s">
        <v>2378</v>
      </c>
      <c r="G158" s="208" t="s">
        <v>618</v>
      </c>
      <c r="H158" s="209">
        <v>10</v>
      </c>
      <c r="I158" s="210"/>
      <c r="J158" s="211">
        <f>ROUND(I158*H158,2)</f>
        <v>0</v>
      </c>
      <c r="K158" s="212"/>
      <c r="L158" s="40"/>
      <c r="M158" s="213" t="s">
        <v>1</v>
      </c>
      <c r="N158" s="214" t="s">
        <v>42</v>
      </c>
      <c r="O158" s="72"/>
      <c r="P158" s="215">
        <f>O158*H158</f>
        <v>0</v>
      </c>
      <c r="Q158" s="215">
        <v>8.7000000000000001E-4</v>
      </c>
      <c r="R158" s="215">
        <f>Q158*H158</f>
        <v>8.6999999999999994E-3</v>
      </c>
      <c r="S158" s="215">
        <v>0</v>
      </c>
      <c r="T158" s="216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17" t="s">
        <v>308</v>
      </c>
      <c r="AT158" s="217" t="s">
        <v>203</v>
      </c>
      <c r="AU158" s="217" t="s">
        <v>88</v>
      </c>
      <c r="AY158" s="18" t="s">
        <v>201</v>
      </c>
      <c r="BE158" s="218">
        <f>IF(N158="základná",J158,0)</f>
        <v>0</v>
      </c>
      <c r="BF158" s="218">
        <f>IF(N158="znížená",J158,0)</f>
        <v>0</v>
      </c>
      <c r="BG158" s="218">
        <f>IF(N158="zákl. prenesená",J158,0)</f>
        <v>0</v>
      </c>
      <c r="BH158" s="218">
        <f>IF(N158="zníž. prenesená",J158,0)</f>
        <v>0</v>
      </c>
      <c r="BI158" s="218">
        <f>IF(N158="nulová",J158,0)</f>
        <v>0</v>
      </c>
      <c r="BJ158" s="18" t="s">
        <v>88</v>
      </c>
      <c r="BK158" s="218">
        <f>ROUND(I158*H158,2)</f>
        <v>0</v>
      </c>
      <c r="BL158" s="18" t="s">
        <v>308</v>
      </c>
      <c r="BM158" s="217" t="s">
        <v>2379</v>
      </c>
    </row>
    <row r="159" spans="1:65" s="13" customFormat="1">
      <c r="B159" s="219"/>
      <c r="C159" s="220"/>
      <c r="D159" s="221" t="s">
        <v>209</v>
      </c>
      <c r="E159" s="222" t="s">
        <v>1</v>
      </c>
      <c r="F159" s="223" t="s">
        <v>2380</v>
      </c>
      <c r="G159" s="220"/>
      <c r="H159" s="224">
        <v>10</v>
      </c>
      <c r="I159" s="225"/>
      <c r="J159" s="220"/>
      <c r="K159" s="220"/>
      <c r="L159" s="226"/>
      <c r="M159" s="227"/>
      <c r="N159" s="228"/>
      <c r="O159" s="228"/>
      <c r="P159" s="228"/>
      <c r="Q159" s="228"/>
      <c r="R159" s="228"/>
      <c r="S159" s="228"/>
      <c r="T159" s="229"/>
      <c r="AT159" s="230" t="s">
        <v>209</v>
      </c>
      <c r="AU159" s="230" t="s">
        <v>88</v>
      </c>
      <c r="AV159" s="13" t="s">
        <v>88</v>
      </c>
      <c r="AW159" s="13" t="s">
        <v>31</v>
      </c>
      <c r="AX159" s="13" t="s">
        <v>83</v>
      </c>
      <c r="AY159" s="230" t="s">
        <v>201</v>
      </c>
    </row>
    <row r="160" spans="1:65" s="2" customFormat="1" ht="21.75" customHeight="1">
      <c r="A160" s="35"/>
      <c r="B160" s="36"/>
      <c r="C160" s="205" t="s">
        <v>406</v>
      </c>
      <c r="D160" s="205" t="s">
        <v>203</v>
      </c>
      <c r="E160" s="206" t="s">
        <v>2381</v>
      </c>
      <c r="F160" s="207" t="s">
        <v>2382</v>
      </c>
      <c r="G160" s="208" t="s">
        <v>618</v>
      </c>
      <c r="H160" s="209">
        <v>110</v>
      </c>
      <c r="I160" s="210"/>
      <c r="J160" s="211">
        <f>ROUND(I160*H160,2)</f>
        <v>0</v>
      </c>
      <c r="K160" s="212"/>
      <c r="L160" s="40"/>
      <c r="M160" s="213" t="s">
        <v>1</v>
      </c>
      <c r="N160" s="214" t="s">
        <v>42</v>
      </c>
      <c r="O160" s="72"/>
      <c r="P160" s="215">
        <f>O160*H160</f>
        <v>0</v>
      </c>
      <c r="Q160" s="215">
        <v>9.7000000000000005E-4</v>
      </c>
      <c r="R160" s="215">
        <f>Q160*H160</f>
        <v>0.1067</v>
      </c>
      <c r="S160" s="215">
        <v>0</v>
      </c>
      <c r="T160" s="216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17" t="s">
        <v>308</v>
      </c>
      <c r="AT160" s="217" t="s">
        <v>203</v>
      </c>
      <c r="AU160" s="217" t="s">
        <v>88</v>
      </c>
      <c r="AY160" s="18" t="s">
        <v>201</v>
      </c>
      <c r="BE160" s="218">
        <f>IF(N160="základná",J160,0)</f>
        <v>0</v>
      </c>
      <c r="BF160" s="218">
        <f>IF(N160="znížená",J160,0)</f>
        <v>0</v>
      </c>
      <c r="BG160" s="218">
        <f>IF(N160="zákl. prenesená",J160,0)</f>
        <v>0</v>
      </c>
      <c r="BH160" s="218">
        <f>IF(N160="zníž. prenesená",J160,0)</f>
        <v>0</v>
      </c>
      <c r="BI160" s="218">
        <f>IF(N160="nulová",J160,0)</f>
        <v>0</v>
      </c>
      <c r="BJ160" s="18" t="s">
        <v>88</v>
      </c>
      <c r="BK160" s="218">
        <f>ROUND(I160*H160,2)</f>
        <v>0</v>
      </c>
      <c r="BL160" s="18" t="s">
        <v>308</v>
      </c>
      <c r="BM160" s="217" t="s">
        <v>2383</v>
      </c>
    </row>
    <row r="161" spans="1:65" s="16" customFormat="1">
      <c r="B161" s="264"/>
      <c r="C161" s="265"/>
      <c r="D161" s="221" t="s">
        <v>209</v>
      </c>
      <c r="E161" s="266" t="s">
        <v>1</v>
      </c>
      <c r="F161" s="267" t="s">
        <v>2384</v>
      </c>
      <c r="G161" s="265"/>
      <c r="H161" s="266" t="s">
        <v>1</v>
      </c>
      <c r="I161" s="268"/>
      <c r="J161" s="265"/>
      <c r="K161" s="265"/>
      <c r="L161" s="269"/>
      <c r="M161" s="270"/>
      <c r="N161" s="271"/>
      <c r="O161" s="271"/>
      <c r="P161" s="271"/>
      <c r="Q161" s="271"/>
      <c r="R161" s="271"/>
      <c r="S161" s="271"/>
      <c r="T161" s="272"/>
      <c r="AT161" s="273" t="s">
        <v>209</v>
      </c>
      <c r="AU161" s="273" t="s">
        <v>88</v>
      </c>
      <c r="AV161" s="16" t="s">
        <v>83</v>
      </c>
      <c r="AW161" s="16" t="s">
        <v>31</v>
      </c>
      <c r="AX161" s="16" t="s">
        <v>76</v>
      </c>
      <c r="AY161" s="273" t="s">
        <v>201</v>
      </c>
    </row>
    <row r="162" spans="1:65" s="13" customFormat="1">
      <c r="B162" s="219"/>
      <c r="C162" s="220"/>
      <c r="D162" s="221" t="s">
        <v>209</v>
      </c>
      <c r="E162" s="222" t="s">
        <v>1</v>
      </c>
      <c r="F162" s="223" t="s">
        <v>2385</v>
      </c>
      <c r="G162" s="220"/>
      <c r="H162" s="224">
        <v>30</v>
      </c>
      <c r="I162" s="225"/>
      <c r="J162" s="220"/>
      <c r="K162" s="220"/>
      <c r="L162" s="226"/>
      <c r="M162" s="227"/>
      <c r="N162" s="228"/>
      <c r="O162" s="228"/>
      <c r="P162" s="228"/>
      <c r="Q162" s="228"/>
      <c r="R162" s="228"/>
      <c r="S162" s="228"/>
      <c r="T162" s="229"/>
      <c r="AT162" s="230" t="s">
        <v>209</v>
      </c>
      <c r="AU162" s="230" t="s">
        <v>88</v>
      </c>
      <c r="AV162" s="13" t="s">
        <v>88</v>
      </c>
      <c r="AW162" s="13" t="s">
        <v>31</v>
      </c>
      <c r="AX162" s="13" t="s">
        <v>76</v>
      </c>
      <c r="AY162" s="230" t="s">
        <v>201</v>
      </c>
    </row>
    <row r="163" spans="1:65" s="16" customFormat="1">
      <c r="B163" s="264"/>
      <c r="C163" s="265"/>
      <c r="D163" s="221" t="s">
        <v>209</v>
      </c>
      <c r="E163" s="266" t="s">
        <v>1</v>
      </c>
      <c r="F163" s="267" t="s">
        <v>2386</v>
      </c>
      <c r="G163" s="265"/>
      <c r="H163" s="266" t="s">
        <v>1</v>
      </c>
      <c r="I163" s="268"/>
      <c r="J163" s="265"/>
      <c r="K163" s="265"/>
      <c r="L163" s="269"/>
      <c r="M163" s="270"/>
      <c r="N163" s="271"/>
      <c r="O163" s="271"/>
      <c r="P163" s="271"/>
      <c r="Q163" s="271"/>
      <c r="R163" s="271"/>
      <c r="S163" s="271"/>
      <c r="T163" s="272"/>
      <c r="AT163" s="273" t="s">
        <v>209</v>
      </c>
      <c r="AU163" s="273" t="s">
        <v>88</v>
      </c>
      <c r="AV163" s="16" t="s">
        <v>83</v>
      </c>
      <c r="AW163" s="16" t="s">
        <v>31</v>
      </c>
      <c r="AX163" s="16" t="s">
        <v>76</v>
      </c>
      <c r="AY163" s="273" t="s">
        <v>201</v>
      </c>
    </row>
    <row r="164" spans="1:65" s="13" customFormat="1">
      <c r="B164" s="219"/>
      <c r="C164" s="220"/>
      <c r="D164" s="221" t="s">
        <v>209</v>
      </c>
      <c r="E164" s="222" t="s">
        <v>1</v>
      </c>
      <c r="F164" s="223" t="s">
        <v>2387</v>
      </c>
      <c r="G164" s="220"/>
      <c r="H164" s="224">
        <v>6</v>
      </c>
      <c r="I164" s="225"/>
      <c r="J164" s="220"/>
      <c r="K164" s="220"/>
      <c r="L164" s="226"/>
      <c r="M164" s="227"/>
      <c r="N164" s="228"/>
      <c r="O164" s="228"/>
      <c r="P164" s="228"/>
      <c r="Q164" s="228"/>
      <c r="R164" s="228"/>
      <c r="S164" s="228"/>
      <c r="T164" s="229"/>
      <c r="AT164" s="230" t="s">
        <v>209</v>
      </c>
      <c r="AU164" s="230" t="s">
        <v>88</v>
      </c>
      <c r="AV164" s="13" t="s">
        <v>88</v>
      </c>
      <c r="AW164" s="13" t="s">
        <v>31</v>
      </c>
      <c r="AX164" s="13" t="s">
        <v>76</v>
      </c>
      <c r="AY164" s="230" t="s">
        <v>201</v>
      </c>
    </row>
    <row r="165" spans="1:65" s="13" customFormat="1">
      <c r="B165" s="219"/>
      <c r="C165" s="220"/>
      <c r="D165" s="221" t="s">
        <v>209</v>
      </c>
      <c r="E165" s="222" t="s">
        <v>1</v>
      </c>
      <c r="F165" s="223" t="s">
        <v>2388</v>
      </c>
      <c r="G165" s="220"/>
      <c r="H165" s="224">
        <v>6</v>
      </c>
      <c r="I165" s="225"/>
      <c r="J165" s="220"/>
      <c r="K165" s="220"/>
      <c r="L165" s="226"/>
      <c r="M165" s="227"/>
      <c r="N165" s="228"/>
      <c r="O165" s="228"/>
      <c r="P165" s="228"/>
      <c r="Q165" s="228"/>
      <c r="R165" s="228"/>
      <c r="S165" s="228"/>
      <c r="T165" s="229"/>
      <c r="AT165" s="230" t="s">
        <v>209</v>
      </c>
      <c r="AU165" s="230" t="s">
        <v>88</v>
      </c>
      <c r="AV165" s="13" t="s">
        <v>88</v>
      </c>
      <c r="AW165" s="13" t="s">
        <v>31</v>
      </c>
      <c r="AX165" s="13" t="s">
        <v>76</v>
      </c>
      <c r="AY165" s="230" t="s">
        <v>201</v>
      </c>
    </row>
    <row r="166" spans="1:65" s="13" customFormat="1">
      <c r="B166" s="219"/>
      <c r="C166" s="220"/>
      <c r="D166" s="221" t="s">
        <v>209</v>
      </c>
      <c r="E166" s="222" t="s">
        <v>1</v>
      </c>
      <c r="F166" s="223" t="s">
        <v>2389</v>
      </c>
      <c r="G166" s="220"/>
      <c r="H166" s="224">
        <v>37</v>
      </c>
      <c r="I166" s="225"/>
      <c r="J166" s="220"/>
      <c r="K166" s="220"/>
      <c r="L166" s="226"/>
      <c r="M166" s="227"/>
      <c r="N166" s="228"/>
      <c r="O166" s="228"/>
      <c r="P166" s="228"/>
      <c r="Q166" s="228"/>
      <c r="R166" s="228"/>
      <c r="S166" s="228"/>
      <c r="T166" s="229"/>
      <c r="AT166" s="230" t="s">
        <v>209</v>
      </c>
      <c r="AU166" s="230" t="s">
        <v>88</v>
      </c>
      <c r="AV166" s="13" t="s">
        <v>88</v>
      </c>
      <c r="AW166" s="13" t="s">
        <v>31</v>
      </c>
      <c r="AX166" s="13" t="s">
        <v>76</v>
      </c>
      <c r="AY166" s="230" t="s">
        <v>201</v>
      </c>
    </row>
    <row r="167" spans="1:65" s="13" customFormat="1">
      <c r="B167" s="219"/>
      <c r="C167" s="220"/>
      <c r="D167" s="221" t="s">
        <v>209</v>
      </c>
      <c r="E167" s="222" t="s">
        <v>1</v>
      </c>
      <c r="F167" s="223" t="s">
        <v>2390</v>
      </c>
      <c r="G167" s="220"/>
      <c r="H167" s="224">
        <v>2</v>
      </c>
      <c r="I167" s="225"/>
      <c r="J167" s="220"/>
      <c r="K167" s="220"/>
      <c r="L167" s="226"/>
      <c r="M167" s="227"/>
      <c r="N167" s="228"/>
      <c r="O167" s="228"/>
      <c r="P167" s="228"/>
      <c r="Q167" s="228"/>
      <c r="R167" s="228"/>
      <c r="S167" s="228"/>
      <c r="T167" s="229"/>
      <c r="AT167" s="230" t="s">
        <v>209</v>
      </c>
      <c r="AU167" s="230" t="s">
        <v>88</v>
      </c>
      <c r="AV167" s="13" t="s">
        <v>88</v>
      </c>
      <c r="AW167" s="13" t="s">
        <v>31</v>
      </c>
      <c r="AX167" s="13" t="s">
        <v>76</v>
      </c>
      <c r="AY167" s="230" t="s">
        <v>201</v>
      </c>
    </row>
    <row r="168" spans="1:65" s="16" customFormat="1">
      <c r="B168" s="264"/>
      <c r="C168" s="265"/>
      <c r="D168" s="221" t="s">
        <v>209</v>
      </c>
      <c r="E168" s="266" t="s">
        <v>1</v>
      </c>
      <c r="F168" s="267" t="s">
        <v>2391</v>
      </c>
      <c r="G168" s="265"/>
      <c r="H168" s="266" t="s">
        <v>1</v>
      </c>
      <c r="I168" s="268"/>
      <c r="J168" s="265"/>
      <c r="K168" s="265"/>
      <c r="L168" s="269"/>
      <c r="M168" s="270"/>
      <c r="N168" s="271"/>
      <c r="O168" s="271"/>
      <c r="P168" s="271"/>
      <c r="Q168" s="271"/>
      <c r="R168" s="271"/>
      <c r="S168" s="271"/>
      <c r="T168" s="272"/>
      <c r="AT168" s="273" t="s">
        <v>209</v>
      </c>
      <c r="AU168" s="273" t="s">
        <v>88</v>
      </c>
      <c r="AV168" s="16" t="s">
        <v>83</v>
      </c>
      <c r="AW168" s="16" t="s">
        <v>31</v>
      </c>
      <c r="AX168" s="16" t="s">
        <v>76</v>
      </c>
      <c r="AY168" s="273" t="s">
        <v>201</v>
      </c>
    </row>
    <row r="169" spans="1:65" s="13" customFormat="1">
      <c r="B169" s="219"/>
      <c r="C169" s="220"/>
      <c r="D169" s="221" t="s">
        <v>209</v>
      </c>
      <c r="E169" s="222" t="s">
        <v>1</v>
      </c>
      <c r="F169" s="223" t="s">
        <v>2387</v>
      </c>
      <c r="G169" s="220"/>
      <c r="H169" s="224">
        <v>6</v>
      </c>
      <c r="I169" s="225"/>
      <c r="J169" s="220"/>
      <c r="K169" s="220"/>
      <c r="L169" s="226"/>
      <c r="M169" s="227"/>
      <c r="N169" s="228"/>
      <c r="O169" s="228"/>
      <c r="P169" s="228"/>
      <c r="Q169" s="228"/>
      <c r="R169" s="228"/>
      <c r="S169" s="228"/>
      <c r="T169" s="229"/>
      <c r="AT169" s="230" t="s">
        <v>209</v>
      </c>
      <c r="AU169" s="230" t="s">
        <v>88</v>
      </c>
      <c r="AV169" s="13" t="s">
        <v>88</v>
      </c>
      <c r="AW169" s="13" t="s">
        <v>31</v>
      </c>
      <c r="AX169" s="13" t="s">
        <v>76</v>
      </c>
      <c r="AY169" s="230" t="s">
        <v>201</v>
      </c>
    </row>
    <row r="170" spans="1:65" s="13" customFormat="1">
      <c r="B170" s="219"/>
      <c r="C170" s="220"/>
      <c r="D170" s="221" t="s">
        <v>209</v>
      </c>
      <c r="E170" s="222" t="s">
        <v>1</v>
      </c>
      <c r="F170" s="223" t="s">
        <v>2392</v>
      </c>
      <c r="G170" s="220"/>
      <c r="H170" s="224">
        <v>19.2</v>
      </c>
      <c r="I170" s="225"/>
      <c r="J170" s="220"/>
      <c r="K170" s="220"/>
      <c r="L170" s="226"/>
      <c r="M170" s="227"/>
      <c r="N170" s="228"/>
      <c r="O170" s="228"/>
      <c r="P170" s="228"/>
      <c r="Q170" s="228"/>
      <c r="R170" s="228"/>
      <c r="S170" s="228"/>
      <c r="T170" s="229"/>
      <c r="AT170" s="230" t="s">
        <v>209</v>
      </c>
      <c r="AU170" s="230" t="s">
        <v>88</v>
      </c>
      <c r="AV170" s="13" t="s">
        <v>88</v>
      </c>
      <c r="AW170" s="13" t="s">
        <v>31</v>
      </c>
      <c r="AX170" s="13" t="s">
        <v>76</v>
      </c>
      <c r="AY170" s="230" t="s">
        <v>201</v>
      </c>
    </row>
    <row r="171" spans="1:65" s="13" customFormat="1">
      <c r="B171" s="219"/>
      <c r="C171" s="220"/>
      <c r="D171" s="221" t="s">
        <v>209</v>
      </c>
      <c r="E171" s="222" t="s">
        <v>1</v>
      </c>
      <c r="F171" s="223" t="s">
        <v>2393</v>
      </c>
      <c r="G171" s="220"/>
      <c r="H171" s="224">
        <v>1</v>
      </c>
      <c r="I171" s="225"/>
      <c r="J171" s="220"/>
      <c r="K171" s="220"/>
      <c r="L171" s="226"/>
      <c r="M171" s="227"/>
      <c r="N171" s="228"/>
      <c r="O171" s="228"/>
      <c r="P171" s="228"/>
      <c r="Q171" s="228"/>
      <c r="R171" s="228"/>
      <c r="S171" s="228"/>
      <c r="T171" s="229"/>
      <c r="AT171" s="230" t="s">
        <v>209</v>
      </c>
      <c r="AU171" s="230" t="s">
        <v>88</v>
      </c>
      <c r="AV171" s="13" t="s">
        <v>88</v>
      </c>
      <c r="AW171" s="13" t="s">
        <v>31</v>
      </c>
      <c r="AX171" s="13" t="s">
        <v>76</v>
      </c>
      <c r="AY171" s="230" t="s">
        <v>201</v>
      </c>
    </row>
    <row r="172" spans="1:65" s="15" customFormat="1">
      <c r="B172" s="242"/>
      <c r="C172" s="243"/>
      <c r="D172" s="221" t="s">
        <v>209</v>
      </c>
      <c r="E172" s="244" t="s">
        <v>1</v>
      </c>
      <c r="F172" s="245" t="s">
        <v>240</v>
      </c>
      <c r="G172" s="243"/>
      <c r="H172" s="246">
        <v>107.2</v>
      </c>
      <c r="I172" s="247"/>
      <c r="J172" s="243"/>
      <c r="K172" s="243"/>
      <c r="L172" s="248"/>
      <c r="M172" s="249"/>
      <c r="N172" s="250"/>
      <c r="O172" s="250"/>
      <c r="P172" s="250"/>
      <c r="Q172" s="250"/>
      <c r="R172" s="250"/>
      <c r="S172" s="250"/>
      <c r="T172" s="251"/>
      <c r="AT172" s="252" t="s">
        <v>209</v>
      </c>
      <c r="AU172" s="252" t="s">
        <v>88</v>
      </c>
      <c r="AV172" s="15" t="s">
        <v>219</v>
      </c>
      <c r="AW172" s="15" t="s">
        <v>31</v>
      </c>
      <c r="AX172" s="15" t="s">
        <v>76</v>
      </c>
      <c r="AY172" s="252" t="s">
        <v>201</v>
      </c>
    </row>
    <row r="173" spans="1:65" s="13" customFormat="1">
      <c r="B173" s="219"/>
      <c r="C173" s="220"/>
      <c r="D173" s="221" t="s">
        <v>209</v>
      </c>
      <c r="E173" s="222" t="s">
        <v>1</v>
      </c>
      <c r="F173" s="223" t="s">
        <v>2394</v>
      </c>
      <c r="G173" s="220"/>
      <c r="H173" s="224">
        <v>2.8</v>
      </c>
      <c r="I173" s="225"/>
      <c r="J173" s="220"/>
      <c r="K173" s="220"/>
      <c r="L173" s="226"/>
      <c r="M173" s="227"/>
      <c r="N173" s="228"/>
      <c r="O173" s="228"/>
      <c r="P173" s="228"/>
      <c r="Q173" s="228"/>
      <c r="R173" s="228"/>
      <c r="S173" s="228"/>
      <c r="T173" s="229"/>
      <c r="AT173" s="230" t="s">
        <v>209</v>
      </c>
      <c r="AU173" s="230" t="s">
        <v>88</v>
      </c>
      <c r="AV173" s="13" t="s">
        <v>88</v>
      </c>
      <c r="AW173" s="13" t="s">
        <v>31</v>
      </c>
      <c r="AX173" s="13" t="s">
        <v>76</v>
      </c>
      <c r="AY173" s="230" t="s">
        <v>201</v>
      </c>
    </row>
    <row r="174" spans="1:65" s="14" customFormat="1">
      <c r="B174" s="231"/>
      <c r="C174" s="232"/>
      <c r="D174" s="221" t="s">
        <v>209</v>
      </c>
      <c r="E174" s="233" t="s">
        <v>1</v>
      </c>
      <c r="F174" s="234" t="s">
        <v>232</v>
      </c>
      <c r="G174" s="232"/>
      <c r="H174" s="235">
        <v>110</v>
      </c>
      <c r="I174" s="236"/>
      <c r="J174" s="232"/>
      <c r="K174" s="232"/>
      <c r="L174" s="237"/>
      <c r="M174" s="238"/>
      <c r="N174" s="239"/>
      <c r="O174" s="239"/>
      <c r="P174" s="239"/>
      <c r="Q174" s="239"/>
      <c r="R174" s="239"/>
      <c r="S174" s="239"/>
      <c r="T174" s="240"/>
      <c r="AT174" s="241" t="s">
        <v>209</v>
      </c>
      <c r="AU174" s="241" t="s">
        <v>88</v>
      </c>
      <c r="AV174" s="14" t="s">
        <v>207</v>
      </c>
      <c r="AW174" s="14" t="s">
        <v>31</v>
      </c>
      <c r="AX174" s="14" t="s">
        <v>83</v>
      </c>
      <c r="AY174" s="241" t="s">
        <v>201</v>
      </c>
    </row>
    <row r="175" spans="1:65" s="2" customFormat="1" ht="21.75" customHeight="1">
      <c r="A175" s="35"/>
      <c r="B175" s="36"/>
      <c r="C175" s="205" t="s">
        <v>410</v>
      </c>
      <c r="D175" s="205" t="s">
        <v>203</v>
      </c>
      <c r="E175" s="206" t="s">
        <v>2395</v>
      </c>
      <c r="F175" s="207" t="s">
        <v>2396</v>
      </c>
      <c r="G175" s="208" t="s">
        <v>618</v>
      </c>
      <c r="H175" s="209">
        <v>70</v>
      </c>
      <c r="I175" s="210"/>
      <c r="J175" s="211">
        <f>ROUND(I175*H175,2)</f>
        <v>0</v>
      </c>
      <c r="K175" s="212"/>
      <c r="L175" s="40"/>
      <c r="M175" s="213" t="s">
        <v>1</v>
      </c>
      <c r="N175" s="214" t="s">
        <v>42</v>
      </c>
      <c r="O175" s="72"/>
      <c r="P175" s="215">
        <f>O175*H175</f>
        <v>0</v>
      </c>
      <c r="Q175" s="215">
        <v>0</v>
      </c>
      <c r="R175" s="215">
        <f>Q175*H175</f>
        <v>0</v>
      </c>
      <c r="S175" s="215">
        <v>0</v>
      </c>
      <c r="T175" s="216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17" t="s">
        <v>308</v>
      </c>
      <c r="AT175" s="217" t="s">
        <v>203</v>
      </c>
      <c r="AU175" s="217" t="s">
        <v>88</v>
      </c>
      <c r="AY175" s="18" t="s">
        <v>201</v>
      </c>
      <c r="BE175" s="218">
        <f>IF(N175="základná",J175,0)</f>
        <v>0</v>
      </c>
      <c r="BF175" s="218">
        <f>IF(N175="znížená",J175,0)</f>
        <v>0</v>
      </c>
      <c r="BG175" s="218">
        <f>IF(N175="zákl. prenesená",J175,0)</f>
        <v>0</v>
      </c>
      <c r="BH175" s="218">
        <f>IF(N175="zníž. prenesená",J175,0)</f>
        <v>0</v>
      </c>
      <c r="BI175" s="218">
        <f>IF(N175="nulová",J175,0)</f>
        <v>0</v>
      </c>
      <c r="BJ175" s="18" t="s">
        <v>88</v>
      </c>
      <c r="BK175" s="218">
        <f>ROUND(I175*H175,2)</f>
        <v>0</v>
      </c>
      <c r="BL175" s="18" t="s">
        <v>308</v>
      </c>
      <c r="BM175" s="217" t="s">
        <v>2397</v>
      </c>
    </row>
    <row r="176" spans="1:65" s="16" customFormat="1">
      <c r="B176" s="264"/>
      <c r="C176" s="265"/>
      <c r="D176" s="221" t="s">
        <v>209</v>
      </c>
      <c r="E176" s="266" t="s">
        <v>1</v>
      </c>
      <c r="F176" s="267" t="s">
        <v>2398</v>
      </c>
      <c r="G176" s="265"/>
      <c r="H176" s="266" t="s">
        <v>1</v>
      </c>
      <c r="I176" s="268"/>
      <c r="J176" s="265"/>
      <c r="K176" s="265"/>
      <c r="L176" s="269"/>
      <c r="M176" s="270"/>
      <c r="N176" s="271"/>
      <c r="O176" s="271"/>
      <c r="P176" s="271"/>
      <c r="Q176" s="271"/>
      <c r="R176" s="271"/>
      <c r="S176" s="271"/>
      <c r="T176" s="272"/>
      <c r="AT176" s="273" t="s">
        <v>209</v>
      </c>
      <c r="AU176" s="273" t="s">
        <v>88</v>
      </c>
      <c r="AV176" s="16" t="s">
        <v>83</v>
      </c>
      <c r="AW176" s="16" t="s">
        <v>31</v>
      </c>
      <c r="AX176" s="16" t="s">
        <v>76</v>
      </c>
      <c r="AY176" s="273" t="s">
        <v>201</v>
      </c>
    </row>
    <row r="177" spans="1:65" s="13" customFormat="1">
      <c r="B177" s="219"/>
      <c r="C177" s="220"/>
      <c r="D177" s="221" t="s">
        <v>209</v>
      </c>
      <c r="E177" s="222" t="s">
        <v>1</v>
      </c>
      <c r="F177" s="223" t="s">
        <v>2399</v>
      </c>
      <c r="G177" s="220"/>
      <c r="H177" s="224">
        <v>9.4</v>
      </c>
      <c r="I177" s="225"/>
      <c r="J177" s="220"/>
      <c r="K177" s="220"/>
      <c r="L177" s="226"/>
      <c r="M177" s="227"/>
      <c r="N177" s="228"/>
      <c r="O177" s="228"/>
      <c r="P177" s="228"/>
      <c r="Q177" s="228"/>
      <c r="R177" s="228"/>
      <c r="S177" s="228"/>
      <c r="T177" s="229"/>
      <c r="AT177" s="230" t="s">
        <v>209</v>
      </c>
      <c r="AU177" s="230" t="s">
        <v>88</v>
      </c>
      <c r="AV177" s="13" t="s">
        <v>88</v>
      </c>
      <c r="AW177" s="13" t="s">
        <v>31</v>
      </c>
      <c r="AX177" s="13" t="s">
        <v>76</v>
      </c>
      <c r="AY177" s="230" t="s">
        <v>201</v>
      </c>
    </row>
    <row r="178" spans="1:65" s="13" customFormat="1">
      <c r="B178" s="219"/>
      <c r="C178" s="220"/>
      <c r="D178" s="221" t="s">
        <v>209</v>
      </c>
      <c r="E178" s="222" t="s">
        <v>1</v>
      </c>
      <c r="F178" s="223" t="s">
        <v>2400</v>
      </c>
      <c r="G178" s="220"/>
      <c r="H178" s="224">
        <v>7.4</v>
      </c>
      <c r="I178" s="225"/>
      <c r="J178" s="220"/>
      <c r="K178" s="220"/>
      <c r="L178" s="226"/>
      <c r="M178" s="227"/>
      <c r="N178" s="228"/>
      <c r="O178" s="228"/>
      <c r="P178" s="228"/>
      <c r="Q178" s="228"/>
      <c r="R178" s="228"/>
      <c r="S178" s="228"/>
      <c r="T178" s="229"/>
      <c r="AT178" s="230" t="s">
        <v>209</v>
      </c>
      <c r="AU178" s="230" t="s">
        <v>88</v>
      </c>
      <c r="AV178" s="13" t="s">
        <v>88</v>
      </c>
      <c r="AW178" s="13" t="s">
        <v>31</v>
      </c>
      <c r="AX178" s="13" t="s">
        <v>76</v>
      </c>
      <c r="AY178" s="230" t="s">
        <v>201</v>
      </c>
    </row>
    <row r="179" spans="1:65" s="13" customFormat="1">
      <c r="B179" s="219"/>
      <c r="C179" s="220"/>
      <c r="D179" s="221" t="s">
        <v>209</v>
      </c>
      <c r="E179" s="222" t="s">
        <v>1</v>
      </c>
      <c r="F179" s="223" t="s">
        <v>2401</v>
      </c>
      <c r="G179" s="220"/>
      <c r="H179" s="224">
        <v>24.6</v>
      </c>
      <c r="I179" s="225"/>
      <c r="J179" s="220"/>
      <c r="K179" s="220"/>
      <c r="L179" s="226"/>
      <c r="M179" s="227"/>
      <c r="N179" s="228"/>
      <c r="O179" s="228"/>
      <c r="P179" s="228"/>
      <c r="Q179" s="228"/>
      <c r="R179" s="228"/>
      <c r="S179" s="228"/>
      <c r="T179" s="229"/>
      <c r="AT179" s="230" t="s">
        <v>209</v>
      </c>
      <c r="AU179" s="230" t="s">
        <v>88</v>
      </c>
      <c r="AV179" s="13" t="s">
        <v>88</v>
      </c>
      <c r="AW179" s="13" t="s">
        <v>31</v>
      </c>
      <c r="AX179" s="13" t="s">
        <v>76</v>
      </c>
      <c r="AY179" s="230" t="s">
        <v>201</v>
      </c>
    </row>
    <row r="180" spans="1:65" s="13" customFormat="1">
      <c r="B180" s="219"/>
      <c r="C180" s="220"/>
      <c r="D180" s="221" t="s">
        <v>209</v>
      </c>
      <c r="E180" s="222" t="s">
        <v>1</v>
      </c>
      <c r="F180" s="223" t="s">
        <v>2402</v>
      </c>
      <c r="G180" s="220"/>
      <c r="H180" s="224">
        <v>20.6</v>
      </c>
      <c r="I180" s="225"/>
      <c r="J180" s="220"/>
      <c r="K180" s="220"/>
      <c r="L180" s="226"/>
      <c r="M180" s="227"/>
      <c r="N180" s="228"/>
      <c r="O180" s="228"/>
      <c r="P180" s="228"/>
      <c r="Q180" s="228"/>
      <c r="R180" s="228"/>
      <c r="S180" s="228"/>
      <c r="T180" s="229"/>
      <c r="AT180" s="230" t="s">
        <v>209</v>
      </c>
      <c r="AU180" s="230" t="s">
        <v>88</v>
      </c>
      <c r="AV180" s="13" t="s">
        <v>88</v>
      </c>
      <c r="AW180" s="13" t="s">
        <v>31</v>
      </c>
      <c r="AX180" s="13" t="s">
        <v>76</v>
      </c>
      <c r="AY180" s="230" t="s">
        <v>201</v>
      </c>
    </row>
    <row r="181" spans="1:65" s="15" customFormat="1">
      <c r="B181" s="242"/>
      <c r="C181" s="243"/>
      <c r="D181" s="221" t="s">
        <v>209</v>
      </c>
      <c r="E181" s="244" t="s">
        <v>1</v>
      </c>
      <c r="F181" s="245" t="s">
        <v>240</v>
      </c>
      <c r="G181" s="243"/>
      <c r="H181" s="246">
        <v>62.000000000000007</v>
      </c>
      <c r="I181" s="247"/>
      <c r="J181" s="243"/>
      <c r="K181" s="243"/>
      <c r="L181" s="248"/>
      <c r="M181" s="249"/>
      <c r="N181" s="250"/>
      <c r="O181" s="250"/>
      <c r="P181" s="250"/>
      <c r="Q181" s="250"/>
      <c r="R181" s="250"/>
      <c r="S181" s="250"/>
      <c r="T181" s="251"/>
      <c r="AT181" s="252" t="s">
        <v>209</v>
      </c>
      <c r="AU181" s="252" t="s">
        <v>88</v>
      </c>
      <c r="AV181" s="15" t="s">
        <v>219</v>
      </c>
      <c r="AW181" s="15" t="s">
        <v>31</v>
      </c>
      <c r="AX181" s="15" t="s">
        <v>76</v>
      </c>
      <c r="AY181" s="252" t="s">
        <v>201</v>
      </c>
    </row>
    <row r="182" spans="1:65" s="16" customFormat="1">
      <c r="B182" s="264"/>
      <c r="C182" s="265"/>
      <c r="D182" s="221" t="s">
        <v>209</v>
      </c>
      <c r="E182" s="266" t="s">
        <v>1</v>
      </c>
      <c r="F182" s="267" t="s">
        <v>2403</v>
      </c>
      <c r="G182" s="265"/>
      <c r="H182" s="266" t="s">
        <v>1</v>
      </c>
      <c r="I182" s="268"/>
      <c r="J182" s="265"/>
      <c r="K182" s="265"/>
      <c r="L182" s="269"/>
      <c r="M182" s="270"/>
      <c r="N182" s="271"/>
      <c r="O182" s="271"/>
      <c r="P182" s="271"/>
      <c r="Q182" s="271"/>
      <c r="R182" s="271"/>
      <c r="S182" s="271"/>
      <c r="T182" s="272"/>
      <c r="AT182" s="273" t="s">
        <v>209</v>
      </c>
      <c r="AU182" s="273" t="s">
        <v>88</v>
      </c>
      <c r="AV182" s="16" t="s">
        <v>83</v>
      </c>
      <c r="AW182" s="16" t="s">
        <v>31</v>
      </c>
      <c r="AX182" s="16" t="s">
        <v>76</v>
      </c>
      <c r="AY182" s="273" t="s">
        <v>201</v>
      </c>
    </row>
    <row r="183" spans="1:65" s="13" customFormat="1">
      <c r="B183" s="219"/>
      <c r="C183" s="220"/>
      <c r="D183" s="221" t="s">
        <v>209</v>
      </c>
      <c r="E183" s="222" t="s">
        <v>1</v>
      </c>
      <c r="F183" s="223" t="s">
        <v>2404</v>
      </c>
      <c r="G183" s="220"/>
      <c r="H183" s="224">
        <v>4</v>
      </c>
      <c r="I183" s="225"/>
      <c r="J183" s="220"/>
      <c r="K183" s="220"/>
      <c r="L183" s="226"/>
      <c r="M183" s="227"/>
      <c r="N183" s="228"/>
      <c r="O183" s="228"/>
      <c r="P183" s="228"/>
      <c r="Q183" s="228"/>
      <c r="R183" s="228"/>
      <c r="S183" s="228"/>
      <c r="T183" s="229"/>
      <c r="AT183" s="230" t="s">
        <v>209</v>
      </c>
      <c r="AU183" s="230" t="s">
        <v>88</v>
      </c>
      <c r="AV183" s="13" t="s">
        <v>88</v>
      </c>
      <c r="AW183" s="13" t="s">
        <v>31</v>
      </c>
      <c r="AX183" s="13" t="s">
        <v>76</v>
      </c>
      <c r="AY183" s="230" t="s">
        <v>201</v>
      </c>
    </row>
    <row r="184" spans="1:65" s="16" customFormat="1">
      <c r="B184" s="264"/>
      <c r="C184" s="265"/>
      <c r="D184" s="221" t="s">
        <v>209</v>
      </c>
      <c r="E184" s="266" t="s">
        <v>1</v>
      </c>
      <c r="F184" s="267" t="s">
        <v>2405</v>
      </c>
      <c r="G184" s="265"/>
      <c r="H184" s="266" t="s">
        <v>1</v>
      </c>
      <c r="I184" s="268"/>
      <c r="J184" s="265"/>
      <c r="K184" s="265"/>
      <c r="L184" s="269"/>
      <c r="M184" s="270"/>
      <c r="N184" s="271"/>
      <c r="O184" s="271"/>
      <c r="P184" s="271"/>
      <c r="Q184" s="271"/>
      <c r="R184" s="271"/>
      <c r="S184" s="271"/>
      <c r="T184" s="272"/>
      <c r="AT184" s="273" t="s">
        <v>209</v>
      </c>
      <c r="AU184" s="273" t="s">
        <v>88</v>
      </c>
      <c r="AV184" s="16" t="s">
        <v>83</v>
      </c>
      <c r="AW184" s="16" t="s">
        <v>31</v>
      </c>
      <c r="AX184" s="16" t="s">
        <v>76</v>
      </c>
      <c r="AY184" s="273" t="s">
        <v>201</v>
      </c>
    </row>
    <row r="185" spans="1:65" s="13" customFormat="1">
      <c r="B185" s="219"/>
      <c r="C185" s="220"/>
      <c r="D185" s="221" t="s">
        <v>209</v>
      </c>
      <c r="E185" s="222" t="s">
        <v>1</v>
      </c>
      <c r="F185" s="223" t="s">
        <v>2406</v>
      </c>
      <c r="G185" s="220"/>
      <c r="H185" s="224">
        <v>4</v>
      </c>
      <c r="I185" s="225"/>
      <c r="J185" s="220"/>
      <c r="K185" s="220"/>
      <c r="L185" s="226"/>
      <c r="M185" s="227"/>
      <c r="N185" s="228"/>
      <c r="O185" s="228"/>
      <c r="P185" s="228"/>
      <c r="Q185" s="228"/>
      <c r="R185" s="228"/>
      <c r="S185" s="228"/>
      <c r="T185" s="229"/>
      <c r="AT185" s="230" t="s">
        <v>209</v>
      </c>
      <c r="AU185" s="230" t="s">
        <v>88</v>
      </c>
      <c r="AV185" s="13" t="s">
        <v>88</v>
      </c>
      <c r="AW185" s="13" t="s">
        <v>31</v>
      </c>
      <c r="AX185" s="13" t="s">
        <v>76</v>
      </c>
      <c r="AY185" s="230" t="s">
        <v>201</v>
      </c>
    </row>
    <row r="186" spans="1:65" s="15" customFormat="1">
      <c r="B186" s="242"/>
      <c r="C186" s="243"/>
      <c r="D186" s="221" t="s">
        <v>209</v>
      </c>
      <c r="E186" s="244" t="s">
        <v>1</v>
      </c>
      <c r="F186" s="245" t="s">
        <v>240</v>
      </c>
      <c r="G186" s="243"/>
      <c r="H186" s="246">
        <v>8</v>
      </c>
      <c r="I186" s="247"/>
      <c r="J186" s="243"/>
      <c r="K186" s="243"/>
      <c r="L186" s="248"/>
      <c r="M186" s="249"/>
      <c r="N186" s="250"/>
      <c r="O186" s="250"/>
      <c r="P186" s="250"/>
      <c r="Q186" s="250"/>
      <c r="R186" s="250"/>
      <c r="S186" s="250"/>
      <c r="T186" s="251"/>
      <c r="AT186" s="252" t="s">
        <v>209</v>
      </c>
      <c r="AU186" s="252" t="s">
        <v>88</v>
      </c>
      <c r="AV186" s="15" t="s">
        <v>219</v>
      </c>
      <c r="AW186" s="15" t="s">
        <v>31</v>
      </c>
      <c r="AX186" s="15" t="s">
        <v>76</v>
      </c>
      <c r="AY186" s="252" t="s">
        <v>201</v>
      </c>
    </row>
    <row r="187" spans="1:65" s="14" customFormat="1">
      <c r="B187" s="231"/>
      <c r="C187" s="232"/>
      <c r="D187" s="221" t="s">
        <v>209</v>
      </c>
      <c r="E187" s="233" t="s">
        <v>1</v>
      </c>
      <c r="F187" s="234" t="s">
        <v>232</v>
      </c>
      <c r="G187" s="232"/>
      <c r="H187" s="235">
        <v>70</v>
      </c>
      <c r="I187" s="236"/>
      <c r="J187" s="232"/>
      <c r="K187" s="232"/>
      <c r="L187" s="237"/>
      <c r="M187" s="238"/>
      <c r="N187" s="239"/>
      <c r="O187" s="239"/>
      <c r="P187" s="239"/>
      <c r="Q187" s="239"/>
      <c r="R187" s="239"/>
      <c r="S187" s="239"/>
      <c r="T187" s="240"/>
      <c r="AT187" s="241" t="s">
        <v>209</v>
      </c>
      <c r="AU187" s="241" t="s">
        <v>88</v>
      </c>
      <c r="AV187" s="14" t="s">
        <v>207</v>
      </c>
      <c r="AW187" s="14" t="s">
        <v>31</v>
      </c>
      <c r="AX187" s="14" t="s">
        <v>83</v>
      </c>
      <c r="AY187" s="241" t="s">
        <v>201</v>
      </c>
    </row>
    <row r="188" spans="1:65" s="2" customFormat="1" ht="21.75" customHeight="1">
      <c r="A188" s="35"/>
      <c r="B188" s="36"/>
      <c r="C188" s="253" t="s">
        <v>414</v>
      </c>
      <c r="D188" s="253" t="s">
        <v>585</v>
      </c>
      <c r="E188" s="254" t="s">
        <v>2407</v>
      </c>
      <c r="F188" s="255" t="s">
        <v>2408</v>
      </c>
      <c r="G188" s="256" t="s">
        <v>618</v>
      </c>
      <c r="H188" s="257">
        <v>73.5</v>
      </c>
      <c r="I188" s="258"/>
      <c r="J188" s="259">
        <f>ROUND(I188*H188,2)</f>
        <v>0</v>
      </c>
      <c r="K188" s="260"/>
      <c r="L188" s="261"/>
      <c r="M188" s="262" t="s">
        <v>1</v>
      </c>
      <c r="N188" s="263" t="s">
        <v>42</v>
      </c>
      <c r="O188" s="72"/>
      <c r="P188" s="215">
        <f>O188*H188</f>
        <v>0</v>
      </c>
      <c r="Q188" s="215">
        <v>0</v>
      </c>
      <c r="R188" s="215">
        <f>Q188*H188</f>
        <v>0</v>
      </c>
      <c r="S188" s="215">
        <v>0</v>
      </c>
      <c r="T188" s="216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17" t="s">
        <v>426</v>
      </c>
      <c r="AT188" s="217" t="s">
        <v>585</v>
      </c>
      <c r="AU188" s="217" t="s">
        <v>88</v>
      </c>
      <c r="AY188" s="18" t="s">
        <v>201</v>
      </c>
      <c r="BE188" s="218">
        <f>IF(N188="základná",J188,0)</f>
        <v>0</v>
      </c>
      <c r="BF188" s="218">
        <f>IF(N188="znížená",J188,0)</f>
        <v>0</v>
      </c>
      <c r="BG188" s="218">
        <f>IF(N188="zákl. prenesená",J188,0)</f>
        <v>0</v>
      </c>
      <c r="BH188" s="218">
        <f>IF(N188="zníž. prenesená",J188,0)</f>
        <v>0</v>
      </c>
      <c r="BI188" s="218">
        <f>IF(N188="nulová",J188,0)</f>
        <v>0</v>
      </c>
      <c r="BJ188" s="18" t="s">
        <v>88</v>
      </c>
      <c r="BK188" s="218">
        <f>ROUND(I188*H188,2)</f>
        <v>0</v>
      </c>
      <c r="BL188" s="18" t="s">
        <v>308</v>
      </c>
      <c r="BM188" s="217" t="s">
        <v>2409</v>
      </c>
    </row>
    <row r="189" spans="1:65" s="13" customFormat="1">
      <c r="B189" s="219"/>
      <c r="C189" s="220"/>
      <c r="D189" s="221" t="s">
        <v>209</v>
      </c>
      <c r="E189" s="222" t="s">
        <v>1</v>
      </c>
      <c r="F189" s="223" t="s">
        <v>2410</v>
      </c>
      <c r="G189" s="220"/>
      <c r="H189" s="224">
        <v>73.5</v>
      </c>
      <c r="I189" s="225"/>
      <c r="J189" s="220"/>
      <c r="K189" s="220"/>
      <c r="L189" s="226"/>
      <c r="M189" s="227"/>
      <c r="N189" s="228"/>
      <c r="O189" s="228"/>
      <c r="P189" s="228"/>
      <c r="Q189" s="228"/>
      <c r="R189" s="228"/>
      <c r="S189" s="228"/>
      <c r="T189" s="229"/>
      <c r="AT189" s="230" t="s">
        <v>209</v>
      </c>
      <c r="AU189" s="230" t="s">
        <v>88</v>
      </c>
      <c r="AV189" s="13" t="s">
        <v>88</v>
      </c>
      <c r="AW189" s="13" t="s">
        <v>31</v>
      </c>
      <c r="AX189" s="13" t="s">
        <v>83</v>
      </c>
      <c r="AY189" s="230" t="s">
        <v>201</v>
      </c>
    </row>
    <row r="190" spans="1:65" s="2" customFormat="1" ht="16.5" customHeight="1">
      <c r="A190" s="35"/>
      <c r="B190" s="36"/>
      <c r="C190" s="205" t="s">
        <v>418</v>
      </c>
      <c r="D190" s="205" t="s">
        <v>203</v>
      </c>
      <c r="E190" s="206" t="s">
        <v>2411</v>
      </c>
      <c r="F190" s="207" t="s">
        <v>2412</v>
      </c>
      <c r="G190" s="208" t="s">
        <v>618</v>
      </c>
      <c r="H190" s="209">
        <v>120</v>
      </c>
      <c r="I190" s="210"/>
      <c r="J190" s="211">
        <f>ROUND(I190*H190,2)</f>
        <v>0</v>
      </c>
      <c r="K190" s="212"/>
      <c r="L190" s="40"/>
      <c r="M190" s="213" t="s">
        <v>1</v>
      </c>
      <c r="N190" s="214" t="s">
        <v>42</v>
      </c>
      <c r="O190" s="72"/>
      <c r="P190" s="215">
        <f>O190*H190</f>
        <v>0</v>
      </c>
      <c r="Q190" s="215">
        <v>0</v>
      </c>
      <c r="R190" s="215">
        <f>Q190*H190</f>
        <v>0</v>
      </c>
      <c r="S190" s="215">
        <v>0</v>
      </c>
      <c r="T190" s="216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17" t="s">
        <v>308</v>
      </c>
      <c r="AT190" s="217" t="s">
        <v>203</v>
      </c>
      <c r="AU190" s="217" t="s">
        <v>88</v>
      </c>
      <c r="AY190" s="18" t="s">
        <v>201</v>
      </c>
      <c r="BE190" s="218">
        <f>IF(N190="základná",J190,0)</f>
        <v>0</v>
      </c>
      <c r="BF190" s="218">
        <f>IF(N190="znížená",J190,0)</f>
        <v>0</v>
      </c>
      <c r="BG190" s="218">
        <f>IF(N190="zákl. prenesená",J190,0)</f>
        <v>0</v>
      </c>
      <c r="BH190" s="218">
        <f>IF(N190="zníž. prenesená",J190,0)</f>
        <v>0</v>
      </c>
      <c r="BI190" s="218">
        <f>IF(N190="nulová",J190,0)</f>
        <v>0</v>
      </c>
      <c r="BJ190" s="18" t="s">
        <v>88</v>
      </c>
      <c r="BK190" s="218">
        <f>ROUND(I190*H190,2)</f>
        <v>0</v>
      </c>
      <c r="BL190" s="18" t="s">
        <v>308</v>
      </c>
      <c r="BM190" s="217" t="s">
        <v>2413</v>
      </c>
    </row>
    <row r="191" spans="1:65" s="13" customFormat="1">
      <c r="B191" s="219"/>
      <c r="C191" s="220"/>
      <c r="D191" s="221" t="s">
        <v>209</v>
      </c>
      <c r="E191" s="222" t="s">
        <v>1</v>
      </c>
      <c r="F191" s="223" t="s">
        <v>2414</v>
      </c>
      <c r="G191" s="220"/>
      <c r="H191" s="224">
        <v>120</v>
      </c>
      <c r="I191" s="225"/>
      <c r="J191" s="220"/>
      <c r="K191" s="220"/>
      <c r="L191" s="226"/>
      <c r="M191" s="227"/>
      <c r="N191" s="228"/>
      <c r="O191" s="228"/>
      <c r="P191" s="228"/>
      <c r="Q191" s="228"/>
      <c r="R191" s="228"/>
      <c r="S191" s="228"/>
      <c r="T191" s="229"/>
      <c r="AT191" s="230" t="s">
        <v>209</v>
      </c>
      <c r="AU191" s="230" t="s">
        <v>88</v>
      </c>
      <c r="AV191" s="13" t="s">
        <v>88</v>
      </c>
      <c r="AW191" s="13" t="s">
        <v>31</v>
      </c>
      <c r="AX191" s="13" t="s">
        <v>83</v>
      </c>
      <c r="AY191" s="230" t="s">
        <v>201</v>
      </c>
    </row>
    <row r="192" spans="1:65" s="2" customFormat="1" ht="16.5" customHeight="1">
      <c r="A192" s="35"/>
      <c r="B192" s="36"/>
      <c r="C192" s="205" t="s">
        <v>426</v>
      </c>
      <c r="D192" s="205" t="s">
        <v>203</v>
      </c>
      <c r="E192" s="206" t="s">
        <v>2415</v>
      </c>
      <c r="F192" s="207" t="s">
        <v>2416</v>
      </c>
      <c r="G192" s="208" t="s">
        <v>618</v>
      </c>
      <c r="H192" s="209">
        <v>70</v>
      </c>
      <c r="I192" s="210"/>
      <c r="J192" s="211">
        <f>ROUND(I192*H192,2)</f>
        <v>0</v>
      </c>
      <c r="K192" s="212"/>
      <c r="L192" s="40"/>
      <c r="M192" s="213" t="s">
        <v>1</v>
      </c>
      <c r="N192" s="214" t="s">
        <v>42</v>
      </c>
      <c r="O192" s="72"/>
      <c r="P192" s="215">
        <f>O192*H192</f>
        <v>0</v>
      </c>
      <c r="Q192" s="215">
        <v>8.0999999999999996E-4</v>
      </c>
      <c r="R192" s="215">
        <f>Q192*H192</f>
        <v>5.67E-2</v>
      </c>
      <c r="S192" s="215">
        <v>0</v>
      </c>
      <c r="T192" s="216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17" t="s">
        <v>308</v>
      </c>
      <c r="AT192" s="217" t="s">
        <v>203</v>
      </c>
      <c r="AU192" s="217" t="s">
        <v>88</v>
      </c>
      <c r="AY192" s="18" t="s">
        <v>201</v>
      </c>
      <c r="BE192" s="218">
        <f>IF(N192="základná",J192,0)</f>
        <v>0</v>
      </c>
      <c r="BF192" s="218">
        <f>IF(N192="znížená",J192,0)</f>
        <v>0</v>
      </c>
      <c r="BG192" s="218">
        <f>IF(N192="zákl. prenesená",J192,0)</f>
        <v>0</v>
      </c>
      <c r="BH192" s="218">
        <f>IF(N192="zníž. prenesená",J192,0)</f>
        <v>0</v>
      </c>
      <c r="BI192" s="218">
        <f>IF(N192="nulová",J192,0)</f>
        <v>0</v>
      </c>
      <c r="BJ192" s="18" t="s">
        <v>88</v>
      </c>
      <c r="BK192" s="218">
        <f>ROUND(I192*H192,2)</f>
        <v>0</v>
      </c>
      <c r="BL192" s="18" t="s">
        <v>308</v>
      </c>
      <c r="BM192" s="217" t="s">
        <v>2417</v>
      </c>
    </row>
    <row r="193" spans="1:65" s="2" customFormat="1" ht="21.75" customHeight="1">
      <c r="A193" s="35"/>
      <c r="B193" s="36"/>
      <c r="C193" s="205" t="s">
        <v>433</v>
      </c>
      <c r="D193" s="205" t="s">
        <v>203</v>
      </c>
      <c r="E193" s="206" t="s">
        <v>2418</v>
      </c>
      <c r="F193" s="207" t="s">
        <v>2419</v>
      </c>
      <c r="G193" s="208" t="s">
        <v>329</v>
      </c>
      <c r="H193" s="209">
        <v>0.17199999999999999</v>
      </c>
      <c r="I193" s="210"/>
      <c r="J193" s="211">
        <f>ROUND(I193*H193,2)</f>
        <v>0</v>
      </c>
      <c r="K193" s="212"/>
      <c r="L193" s="40"/>
      <c r="M193" s="213" t="s">
        <v>1</v>
      </c>
      <c r="N193" s="214" t="s">
        <v>42</v>
      </c>
      <c r="O193" s="72"/>
      <c r="P193" s="215">
        <f>O193*H193</f>
        <v>0</v>
      </c>
      <c r="Q193" s="215">
        <v>0</v>
      </c>
      <c r="R193" s="215">
        <f>Q193*H193</f>
        <v>0</v>
      </c>
      <c r="S193" s="215">
        <v>0</v>
      </c>
      <c r="T193" s="216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17" t="s">
        <v>308</v>
      </c>
      <c r="AT193" s="217" t="s">
        <v>203</v>
      </c>
      <c r="AU193" s="217" t="s">
        <v>88</v>
      </c>
      <c r="AY193" s="18" t="s">
        <v>201</v>
      </c>
      <c r="BE193" s="218">
        <f>IF(N193="základná",J193,0)</f>
        <v>0</v>
      </c>
      <c r="BF193" s="218">
        <f>IF(N193="znížená",J193,0)</f>
        <v>0</v>
      </c>
      <c r="BG193" s="218">
        <f>IF(N193="zákl. prenesená",J193,0)</f>
        <v>0</v>
      </c>
      <c r="BH193" s="218">
        <f>IF(N193="zníž. prenesená",J193,0)</f>
        <v>0</v>
      </c>
      <c r="BI193" s="218">
        <f>IF(N193="nulová",J193,0)</f>
        <v>0</v>
      </c>
      <c r="BJ193" s="18" t="s">
        <v>88</v>
      </c>
      <c r="BK193" s="218">
        <f>ROUND(I193*H193,2)</f>
        <v>0</v>
      </c>
      <c r="BL193" s="18" t="s">
        <v>308</v>
      </c>
      <c r="BM193" s="217" t="s">
        <v>2420</v>
      </c>
    </row>
    <row r="194" spans="1:65" s="12" customFormat="1" ht="22.9" customHeight="1">
      <c r="B194" s="189"/>
      <c r="C194" s="190"/>
      <c r="D194" s="191" t="s">
        <v>75</v>
      </c>
      <c r="E194" s="203" t="s">
        <v>2421</v>
      </c>
      <c r="F194" s="203" t="s">
        <v>2422</v>
      </c>
      <c r="G194" s="190"/>
      <c r="H194" s="190"/>
      <c r="I194" s="193"/>
      <c r="J194" s="204">
        <f>BK194</f>
        <v>0</v>
      </c>
      <c r="K194" s="190"/>
      <c r="L194" s="195"/>
      <c r="M194" s="196"/>
      <c r="N194" s="197"/>
      <c r="O194" s="197"/>
      <c r="P194" s="198">
        <f>SUM(P195:P212)</f>
        <v>0</v>
      </c>
      <c r="Q194" s="197"/>
      <c r="R194" s="198">
        <f>SUM(R195:R212)</f>
        <v>8.2499999999999987E-3</v>
      </c>
      <c r="S194" s="197"/>
      <c r="T194" s="199">
        <f>SUM(T195:T212)</f>
        <v>0</v>
      </c>
      <c r="AR194" s="200" t="s">
        <v>88</v>
      </c>
      <c r="AT194" s="201" t="s">
        <v>75</v>
      </c>
      <c r="AU194" s="201" t="s">
        <v>83</v>
      </c>
      <c r="AY194" s="200" t="s">
        <v>201</v>
      </c>
      <c r="BK194" s="202">
        <f>SUM(BK195:BK212)</f>
        <v>0</v>
      </c>
    </row>
    <row r="195" spans="1:65" s="2" customFormat="1" ht="16.5" customHeight="1">
      <c r="A195" s="35"/>
      <c r="B195" s="36"/>
      <c r="C195" s="205" t="s">
        <v>437</v>
      </c>
      <c r="D195" s="205" t="s">
        <v>203</v>
      </c>
      <c r="E195" s="206" t="s">
        <v>2423</v>
      </c>
      <c r="F195" s="207" t="s">
        <v>2424</v>
      </c>
      <c r="G195" s="208" t="s">
        <v>366</v>
      </c>
      <c r="H195" s="209">
        <v>4</v>
      </c>
      <c r="I195" s="210"/>
      <c r="J195" s="211">
        <f t="shared" ref="J195:J212" si="20">ROUND(I195*H195,2)</f>
        <v>0</v>
      </c>
      <c r="K195" s="212"/>
      <c r="L195" s="40"/>
      <c r="M195" s="213" t="s">
        <v>1</v>
      </c>
      <c r="N195" s="214" t="s">
        <v>42</v>
      </c>
      <c r="O195" s="72"/>
      <c r="P195" s="215">
        <f t="shared" ref="P195:P212" si="21">O195*H195</f>
        <v>0</v>
      </c>
      <c r="Q195" s="215">
        <v>2.0000000000000002E-5</v>
      </c>
      <c r="R195" s="215">
        <f t="shared" ref="R195:R212" si="22">Q195*H195</f>
        <v>8.0000000000000007E-5</v>
      </c>
      <c r="S195" s="215">
        <v>0</v>
      </c>
      <c r="T195" s="216">
        <f t="shared" ref="T195:T212" si="23"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17" t="s">
        <v>308</v>
      </c>
      <c r="AT195" s="217" t="s">
        <v>203</v>
      </c>
      <c r="AU195" s="217" t="s">
        <v>88</v>
      </c>
      <c r="AY195" s="18" t="s">
        <v>201</v>
      </c>
      <c r="BE195" s="218">
        <f t="shared" ref="BE195:BE212" si="24">IF(N195="základná",J195,0)</f>
        <v>0</v>
      </c>
      <c r="BF195" s="218">
        <f t="shared" ref="BF195:BF212" si="25">IF(N195="znížená",J195,0)</f>
        <v>0</v>
      </c>
      <c r="BG195" s="218">
        <f t="shared" ref="BG195:BG212" si="26">IF(N195="zákl. prenesená",J195,0)</f>
        <v>0</v>
      </c>
      <c r="BH195" s="218">
        <f t="shared" ref="BH195:BH212" si="27">IF(N195="zníž. prenesená",J195,0)</f>
        <v>0</v>
      </c>
      <c r="BI195" s="218">
        <f t="shared" ref="BI195:BI212" si="28">IF(N195="nulová",J195,0)</f>
        <v>0</v>
      </c>
      <c r="BJ195" s="18" t="s">
        <v>88</v>
      </c>
      <c r="BK195" s="218">
        <f t="shared" ref="BK195:BK212" si="29">ROUND(I195*H195,2)</f>
        <v>0</v>
      </c>
      <c r="BL195" s="18" t="s">
        <v>308</v>
      </c>
      <c r="BM195" s="217" t="s">
        <v>2425</v>
      </c>
    </row>
    <row r="196" spans="1:65" s="2" customFormat="1" ht="16.5" customHeight="1">
      <c r="A196" s="35"/>
      <c r="B196" s="36"/>
      <c r="C196" s="253" t="s">
        <v>446</v>
      </c>
      <c r="D196" s="253" t="s">
        <v>585</v>
      </c>
      <c r="E196" s="254" t="s">
        <v>2426</v>
      </c>
      <c r="F196" s="255" t="s">
        <v>2427</v>
      </c>
      <c r="G196" s="256" t="s">
        <v>366</v>
      </c>
      <c r="H196" s="257">
        <v>2</v>
      </c>
      <c r="I196" s="258"/>
      <c r="J196" s="259">
        <f t="shared" si="20"/>
        <v>0</v>
      </c>
      <c r="K196" s="260"/>
      <c r="L196" s="261"/>
      <c r="M196" s="262" t="s">
        <v>1</v>
      </c>
      <c r="N196" s="263" t="s">
        <v>42</v>
      </c>
      <c r="O196" s="72"/>
      <c r="P196" s="215">
        <f t="shared" si="21"/>
        <v>0</v>
      </c>
      <c r="Q196" s="215">
        <v>2.3000000000000001E-4</v>
      </c>
      <c r="R196" s="215">
        <f t="shared" si="22"/>
        <v>4.6000000000000001E-4</v>
      </c>
      <c r="S196" s="215">
        <v>0</v>
      </c>
      <c r="T196" s="216">
        <f t="shared" si="23"/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17" t="s">
        <v>426</v>
      </c>
      <c r="AT196" s="217" t="s">
        <v>585</v>
      </c>
      <c r="AU196" s="217" t="s">
        <v>88</v>
      </c>
      <c r="AY196" s="18" t="s">
        <v>201</v>
      </c>
      <c r="BE196" s="218">
        <f t="shared" si="24"/>
        <v>0</v>
      </c>
      <c r="BF196" s="218">
        <f t="shared" si="25"/>
        <v>0</v>
      </c>
      <c r="BG196" s="218">
        <f t="shared" si="26"/>
        <v>0</v>
      </c>
      <c r="BH196" s="218">
        <f t="shared" si="27"/>
        <v>0</v>
      </c>
      <c r="BI196" s="218">
        <f t="shared" si="28"/>
        <v>0</v>
      </c>
      <c r="BJ196" s="18" t="s">
        <v>88</v>
      </c>
      <c r="BK196" s="218">
        <f t="shared" si="29"/>
        <v>0</v>
      </c>
      <c r="BL196" s="18" t="s">
        <v>308</v>
      </c>
      <c r="BM196" s="217" t="s">
        <v>2428</v>
      </c>
    </row>
    <row r="197" spans="1:65" s="2" customFormat="1" ht="16.5" customHeight="1">
      <c r="A197" s="35"/>
      <c r="B197" s="36"/>
      <c r="C197" s="253" t="s">
        <v>453</v>
      </c>
      <c r="D197" s="253" t="s">
        <v>585</v>
      </c>
      <c r="E197" s="254" t="s">
        <v>2429</v>
      </c>
      <c r="F197" s="255" t="s">
        <v>2430</v>
      </c>
      <c r="G197" s="256" t="s">
        <v>366</v>
      </c>
      <c r="H197" s="257">
        <v>2</v>
      </c>
      <c r="I197" s="258"/>
      <c r="J197" s="259">
        <f t="shared" si="20"/>
        <v>0</v>
      </c>
      <c r="K197" s="260"/>
      <c r="L197" s="261"/>
      <c r="M197" s="262" t="s">
        <v>1</v>
      </c>
      <c r="N197" s="263" t="s">
        <v>42</v>
      </c>
      <c r="O197" s="72"/>
      <c r="P197" s="215">
        <f t="shared" si="21"/>
        <v>0</v>
      </c>
      <c r="Q197" s="215">
        <v>2.1000000000000001E-4</v>
      </c>
      <c r="R197" s="215">
        <f t="shared" si="22"/>
        <v>4.2000000000000002E-4</v>
      </c>
      <c r="S197" s="215">
        <v>0</v>
      </c>
      <c r="T197" s="216">
        <f t="shared" si="23"/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17" t="s">
        <v>426</v>
      </c>
      <c r="AT197" s="217" t="s">
        <v>585</v>
      </c>
      <c r="AU197" s="217" t="s">
        <v>88</v>
      </c>
      <c r="AY197" s="18" t="s">
        <v>201</v>
      </c>
      <c r="BE197" s="218">
        <f t="shared" si="24"/>
        <v>0</v>
      </c>
      <c r="BF197" s="218">
        <f t="shared" si="25"/>
        <v>0</v>
      </c>
      <c r="BG197" s="218">
        <f t="shared" si="26"/>
        <v>0</v>
      </c>
      <c r="BH197" s="218">
        <f t="shared" si="27"/>
        <v>0</v>
      </c>
      <c r="BI197" s="218">
        <f t="shared" si="28"/>
        <v>0</v>
      </c>
      <c r="BJ197" s="18" t="s">
        <v>88</v>
      </c>
      <c r="BK197" s="218">
        <f t="shared" si="29"/>
        <v>0</v>
      </c>
      <c r="BL197" s="18" t="s">
        <v>308</v>
      </c>
      <c r="BM197" s="217" t="s">
        <v>2431</v>
      </c>
    </row>
    <row r="198" spans="1:65" s="2" customFormat="1" ht="21.75" customHeight="1">
      <c r="A198" s="35"/>
      <c r="B198" s="36"/>
      <c r="C198" s="205" t="s">
        <v>459</v>
      </c>
      <c r="D198" s="205" t="s">
        <v>203</v>
      </c>
      <c r="E198" s="206" t="s">
        <v>2432</v>
      </c>
      <c r="F198" s="207" t="s">
        <v>2433</v>
      </c>
      <c r="G198" s="208" t="s">
        <v>366</v>
      </c>
      <c r="H198" s="209">
        <v>6</v>
      </c>
      <c r="I198" s="210"/>
      <c r="J198" s="211">
        <f t="shared" si="20"/>
        <v>0</v>
      </c>
      <c r="K198" s="212"/>
      <c r="L198" s="40"/>
      <c r="M198" s="213" t="s">
        <v>1</v>
      </c>
      <c r="N198" s="214" t="s">
        <v>42</v>
      </c>
      <c r="O198" s="72"/>
      <c r="P198" s="215">
        <f t="shared" si="21"/>
        <v>0</v>
      </c>
      <c r="Q198" s="215">
        <v>1.0000000000000001E-5</v>
      </c>
      <c r="R198" s="215">
        <f t="shared" si="22"/>
        <v>6.0000000000000008E-5</v>
      </c>
      <c r="S198" s="215">
        <v>0</v>
      </c>
      <c r="T198" s="216">
        <f t="shared" si="23"/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17" t="s">
        <v>308</v>
      </c>
      <c r="AT198" s="217" t="s">
        <v>203</v>
      </c>
      <c r="AU198" s="217" t="s">
        <v>88</v>
      </c>
      <c r="AY198" s="18" t="s">
        <v>201</v>
      </c>
      <c r="BE198" s="218">
        <f t="shared" si="24"/>
        <v>0</v>
      </c>
      <c r="BF198" s="218">
        <f t="shared" si="25"/>
        <v>0</v>
      </c>
      <c r="BG198" s="218">
        <f t="shared" si="26"/>
        <v>0</v>
      </c>
      <c r="BH198" s="218">
        <f t="shared" si="27"/>
        <v>0</v>
      </c>
      <c r="BI198" s="218">
        <f t="shared" si="28"/>
        <v>0</v>
      </c>
      <c r="BJ198" s="18" t="s">
        <v>88</v>
      </c>
      <c r="BK198" s="218">
        <f t="shared" si="29"/>
        <v>0</v>
      </c>
      <c r="BL198" s="18" t="s">
        <v>308</v>
      </c>
      <c r="BM198" s="217" t="s">
        <v>2434</v>
      </c>
    </row>
    <row r="199" spans="1:65" s="2" customFormat="1" ht="16.5" customHeight="1">
      <c r="A199" s="35"/>
      <c r="B199" s="36"/>
      <c r="C199" s="253" t="s">
        <v>463</v>
      </c>
      <c r="D199" s="253" t="s">
        <v>585</v>
      </c>
      <c r="E199" s="254" t="s">
        <v>2435</v>
      </c>
      <c r="F199" s="255" t="s">
        <v>2436</v>
      </c>
      <c r="G199" s="256" t="s">
        <v>366</v>
      </c>
      <c r="H199" s="257">
        <v>6</v>
      </c>
      <c r="I199" s="258"/>
      <c r="J199" s="259">
        <f t="shared" si="20"/>
        <v>0</v>
      </c>
      <c r="K199" s="260"/>
      <c r="L199" s="261"/>
      <c r="M199" s="262" t="s">
        <v>1</v>
      </c>
      <c r="N199" s="263" t="s">
        <v>42</v>
      </c>
      <c r="O199" s="72"/>
      <c r="P199" s="215">
        <f t="shared" si="21"/>
        <v>0</v>
      </c>
      <c r="Q199" s="215">
        <v>2.1000000000000001E-4</v>
      </c>
      <c r="R199" s="215">
        <f t="shared" si="22"/>
        <v>1.2600000000000001E-3</v>
      </c>
      <c r="S199" s="215">
        <v>0</v>
      </c>
      <c r="T199" s="216">
        <f t="shared" si="23"/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17" t="s">
        <v>426</v>
      </c>
      <c r="AT199" s="217" t="s">
        <v>585</v>
      </c>
      <c r="AU199" s="217" t="s">
        <v>88</v>
      </c>
      <c r="AY199" s="18" t="s">
        <v>201</v>
      </c>
      <c r="BE199" s="218">
        <f t="shared" si="24"/>
        <v>0</v>
      </c>
      <c r="BF199" s="218">
        <f t="shared" si="25"/>
        <v>0</v>
      </c>
      <c r="BG199" s="218">
        <f t="shared" si="26"/>
        <v>0</v>
      </c>
      <c r="BH199" s="218">
        <f t="shared" si="27"/>
        <v>0</v>
      </c>
      <c r="BI199" s="218">
        <f t="shared" si="28"/>
        <v>0</v>
      </c>
      <c r="BJ199" s="18" t="s">
        <v>88</v>
      </c>
      <c r="BK199" s="218">
        <f t="shared" si="29"/>
        <v>0</v>
      </c>
      <c r="BL199" s="18" t="s">
        <v>308</v>
      </c>
      <c r="BM199" s="217" t="s">
        <v>2437</v>
      </c>
    </row>
    <row r="200" spans="1:65" s="2" customFormat="1" ht="16.5" customHeight="1">
      <c r="A200" s="35"/>
      <c r="B200" s="36"/>
      <c r="C200" s="205" t="s">
        <v>476</v>
      </c>
      <c r="D200" s="205" t="s">
        <v>203</v>
      </c>
      <c r="E200" s="206" t="s">
        <v>2438</v>
      </c>
      <c r="F200" s="207" t="s">
        <v>2439</v>
      </c>
      <c r="G200" s="208" t="s">
        <v>2105</v>
      </c>
      <c r="H200" s="209">
        <v>4</v>
      </c>
      <c r="I200" s="210"/>
      <c r="J200" s="211">
        <f t="shared" si="20"/>
        <v>0</v>
      </c>
      <c r="K200" s="212"/>
      <c r="L200" s="40"/>
      <c r="M200" s="213" t="s">
        <v>1</v>
      </c>
      <c r="N200" s="214" t="s">
        <v>42</v>
      </c>
      <c r="O200" s="72"/>
      <c r="P200" s="215">
        <f t="shared" si="21"/>
        <v>0</v>
      </c>
      <c r="Q200" s="215">
        <v>0</v>
      </c>
      <c r="R200" s="215">
        <f t="shared" si="22"/>
        <v>0</v>
      </c>
      <c r="S200" s="215">
        <v>0</v>
      </c>
      <c r="T200" s="216">
        <f t="shared" si="23"/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17" t="s">
        <v>308</v>
      </c>
      <c r="AT200" s="217" t="s">
        <v>203</v>
      </c>
      <c r="AU200" s="217" t="s">
        <v>88</v>
      </c>
      <c r="AY200" s="18" t="s">
        <v>201</v>
      </c>
      <c r="BE200" s="218">
        <f t="shared" si="24"/>
        <v>0</v>
      </c>
      <c r="BF200" s="218">
        <f t="shared" si="25"/>
        <v>0</v>
      </c>
      <c r="BG200" s="218">
        <f t="shared" si="26"/>
        <v>0</v>
      </c>
      <c r="BH200" s="218">
        <f t="shared" si="27"/>
        <v>0</v>
      </c>
      <c r="BI200" s="218">
        <f t="shared" si="28"/>
        <v>0</v>
      </c>
      <c r="BJ200" s="18" t="s">
        <v>88</v>
      </c>
      <c r="BK200" s="218">
        <f t="shared" si="29"/>
        <v>0</v>
      </c>
      <c r="BL200" s="18" t="s">
        <v>308</v>
      </c>
      <c r="BM200" s="217" t="s">
        <v>2440</v>
      </c>
    </row>
    <row r="201" spans="1:65" s="2" customFormat="1" ht="16.5" customHeight="1">
      <c r="A201" s="35"/>
      <c r="B201" s="36"/>
      <c r="C201" s="253" t="s">
        <v>484</v>
      </c>
      <c r="D201" s="253" t="s">
        <v>585</v>
      </c>
      <c r="E201" s="254" t="s">
        <v>2441</v>
      </c>
      <c r="F201" s="255" t="s">
        <v>2442</v>
      </c>
      <c r="G201" s="256" t="s">
        <v>366</v>
      </c>
      <c r="H201" s="257">
        <v>2</v>
      </c>
      <c r="I201" s="258"/>
      <c r="J201" s="259">
        <f t="shared" si="20"/>
        <v>0</v>
      </c>
      <c r="K201" s="260"/>
      <c r="L201" s="261"/>
      <c r="M201" s="262" t="s">
        <v>1</v>
      </c>
      <c r="N201" s="263" t="s">
        <v>42</v>
      </c>
      <c r="O201" s="72"/>
      <c r="P201" s="215">
        <f t="shared" si="21"/>
        <v>0</v>
      </c>
      <c r="Q201" s="215">
        <v>0</v>
      </c>
      <c r="R201" s="215">
        <f t="shared" si="22"/>
        <v>0</v>
      </c>
      <c r="S201" s="215">
        <v>0</v>
      </c>
      <c r="T201" s="216">
        <f t="shared" si="23"/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17" t="s">
        <v>426</v>
      </c>
      <c r="AT201" s="217" t="s">
        <v>585</v>
      </c>
      <c r="AU201" s="217" t="s">
        <v>88</v>
      </c>
      <c r="AY201" s="18" t="s">
        <v>201</v>
      </c>
      <c r="BE201" s="218">
        <f t="shared" si="24"/>
        <v>0</v>
      </c>
      <c r="BF201" s="218">
        <f t="shared" si="25"/>
        <v>0</v>
      </c>
      <c r="BG201" s="218">
        <f t="shared" si="26"/>
        <v>0</v>
      </c>
      <c r="BH201" s="218">
        <f t="shared" si="27"/>
        <v>0</v>
      </c>
      <c r="BI201" s="218">
        <f t="shared" si="28"/>
        <v>0</v>
      </c>
      <c r="BJ201" s="18" t="s">
        <v>88</v>
      </c>
      <c r="BK201" s="218">
        <f t="shared" si="29"/>
        <v>0</v>
      </c>
      <c r="BL201" s="18" t="s">
        <v>308</v>
      </c>
      <c r="BM201" s="217" t="s">
        <v>2443</v>
      </c>
    </row>
    <row r="202" spans="1:65" s="2" customFormat="1" ht="21.75" customHeight="1">
      <c r="A202" s="35"/>
      <c r="B202" s="36"/>
      <c r="C202" s="253" t="s">
        <v>491</v>
      </c>
      <c r="D202" s="253" t="s">
        <v>585</v>
      </c>
      <c r="E202" s="254" t="s">
        <v>2444</v>
      </c>
      <c r="F202" s="255" t="s">
        <v>2445</v>
      </c>
      <c r="G202" s="256" t="s">
        <v>366</v>
      </c>
      <c r="H202" s="257">
        <v>2</v>
      </c>
      <c r="I202" s="258"/>
      <c r="J202" s="259">
        <f t="shared" si="20"/>
        <v>0</v>
      </c>
      <c r="K202" s="260"/>
      <c r="L202" s="261"/>
      <c r="M202" s="262" t="s">
        <v>1</v>
      </c>
      <c r="N202" s="263" t="s">
        <v>42</v>
      </c>
      <c r="O202" s="72"/>
      <c r="P202" s="215">
        <f t="shared" si="21"/>
        <v>0</v>
      </c>
      <c r="Q202" s="215">
        <v>0</v>
      </c>
      <c r="R202" s="215">
        <f t="shared" si="22"/>
        <v>0</v>
      </c>
      <c r="S202" s="215">
        <v>0</v>
      </c>
      <c r="T202" s="216">
        <f t="shared" si="23"/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17" t="s">
        <v>426</v>
      </c>
      <c r="AT202" s="217" t="s">
        <v>585</v>
      </c>
      <c r="AU202" s="217" t="s">
        <v>88</v>
      </c>
      <c r="AY202" s="18" t="s">
        <v>201</v>
      </c>
      <c r="BE202" s="218">
        <f t="shared" si="24"/>
        <v>0</v>
      </c>
      <c r="BF202" s="218">
        <f t="shared" si="25"/>
        <v>0</v>
      </c>
      <c r="BG202" s="218">
        <f t="shared" si="26"/>
        <v>0</v>
      </c>
      <c r="BH202" s="218">
        <f t="shared" si="27"/>
        <v>0</v>
      </c>
      <c r="BI202" s="218">
        <f t="shared" si="28"/>
        <v>0</v>
      </c>
      <c r="BJ202" s="18" t="s">
        <v>88</v>
      </c>
      <c r="BK202" s="218">
        <f t="shared" si="29"/>
        <v>0</v>
      </c>
      <c r="BL202" s="18" t="s">
        <v>308</v>
      </c>
      <c r="BM202" s="217" t="s">
        <v>2446</v>
      </c>
    </row>
    <row r="203" spans="1:65" s="2" customFormat="1" ht="21.75" customHeight="1">
      <c r="A203" s="35"/>
      <c r="B203" s="36"/>
      <c r="C203" s="205" t="s">
        <v>499</v>
      </c>
      <c r="D203" s="205" t="s">
        <v>203</v>
      </c>
      <c r="E203" s="206" t="s">
        <v>2447</v>
      </c>
      <c r="F203" s="207" t="s">
        <v>2448</v>
      </c>
      <c r="G203" s="208" t="s">
        <v>366</v>
      </c>
      <c r="H203" s="209">
        <v>2</v>
      </c>
      <c r="I203" s="210"/>
      <c r="J203" s="211">
        <f t="shared" si="20"/>
        <v>0</v>
      </c>
      <c r="K203" s="212"/>
      <c r="L203" s="40"/>
      <c r="M203" s="213" t="s">
        <v>1</v>
      </c>
      <c r="N203" s="214" t="s">
        <v>42</v>
      </c>
      <c r="O203" s="72"/>
      <c r="P203" s="215">
        <f t="shared" si="21"/>
        <v>0</v>
      </c>
      <c r="Q203" s="215">
        <v>0</v>
      </c>
      <c r="R203" s="215">
        <f t="shared" si="22"/>
        <v>0</v>
      </c>
      <c r="S203" s="215">
        <v>0</v>
      </c>
      <c r="T203" s="216">
        <f t="shared" si="23"/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17" t="s">
        <v>308</v>
      </c>
      <c r="AT203" s="217" t="s">
        <v>203</v>
      </c>
      <c r="AU203" s="217" t="s">
        <v>88</v>
      </c>
      <c r="AY203" s="18" t="s">
        <v>201</v>
      </c>
      <c r="BE203" s="218">
        <f t="shared" si="24"/>
        <v>0</v>
      </c>
      <c r="BF203" s="218">
        <f t="shared" si="25"/>
        <v>0</v>
      </c>
      <c r="BG203" s="218">
        <f t="shared" si="26"/>
        <v>0</v>
      </c>
      <c r="BH203" s="218">
        <f t="shared" si="27"/>
        <v>0</v>
      </c>
      <c r="BI203" s="218">
        <f t="shared" si="28"/>
        <v>0</v>
      </c>
      <c r="BJ203" s="18" t="s">
        <v>88</v>
      </c>
      <c r="BK203" s="218">
        <f t="shared" si="29"/>
        <v>0</v>
      </c>
      <c r="BL203" s="18" t="s">
        <v>308</v>
      </c>
      <c r="BM203" s="217" t="s">
        <v>2449</v>
      </c>
    </row>
    <row r="204" spans="1:65" s="2" customFormat="1" ht="21.75" customHeight="1">
      <c r="A204" s="35"/>
      <c r="B204" s="36"/>
      <c r="C204" s="253" t="s">
        <v>506</v>
      </c>
      <c r="D204" s="253" t="s">
        <v>585</v>
      </c>
      <c r="E204" s="254" t="s">
        <v>2450</v>
      </c>
      <c r="F204" s="255" t="s">
        <v>2451</v>
      </c>
      <c r="G204" s="256" t="s">
        <v>366</v>
      </c>
      <c r="H204" s="257">
        <v>2</v>
      </c>
      <c r="I204" s="258"/>
      <c r="J204" s="259">
        <f t="shared" si="20"/>
        <v>0</v>
      </c>
      <c r="K204" s="260"/>
      <c r="L204" s="261"/>
      <c r="M204" s="262" t="s">
        <v>1</v>
      </c>
      <c r="N204" s="263" t="s">
        <v>42</v>
      </c>
      <c r="O204" s="72"/>
      <c r="P204" s="215">
        <f t="shared" si="21"/>
        <v>0</v>
      </c>
      <c r="Q204" s="215">
        <v>4.0000000000000002E-4</v>
      </c>
      <c r="R204" s="215">
        <f t="shared" si="22"/>
        <v>8.0000000000000004E-4</v>
      </c>
      <c r="S204" s="215">
        <v>0</v>
      </c>
      <c r="T204" s="216">
        <f t="shared" si="23"/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17" t="s">
        <v>426</v>
      </c>
      <c r="AT204" s="217" t="s">
        <v>585</v>
      </c>
      <c r="AU204" s="217" t="s">
        <v>88</v>
      </c>
      <c r="AY204" s="18" t="s">
        <v>201</v>
      </c>
      <c r="BE204" s="218">
        <f t="shared" si="24"/>
        <v>0</v>
      </c>
      <c r="BF204" s="218">
        <f t="shared" si="25"/>
        <v>0</v>
      </c>
      <c r="BG204" s="218">
        <f t="shared" si="26"/>
        <v>0</v>
      </c>
      <c r="BH204" s="218">
        <f t="shared" si="27"/>
        <v>0</v>
      </c>
      <c r="BI204" s="218">
        <f t="shared" si="28"/>
        <v>0</v>
      </c>
      <c r="BJ204" s="18" t="s">
        <v>88</v>
      </c>
      <c r="BK204" s="218">
        <f t="shared" si="29"/>
        <v>0</v>
      </c>
      <c r="BL204" s="18" t="s">
        <v>308</v>
      </c>
      <c r="BM204" s="217" t="s">
        <v>2452</v>
      </c>
    </row>
    <row r="205" spans="1:65" s="2" customFormat="1" ht="16.5" customHeight="1">
      <c r="A205" s="35"/>
      <c r="B205" s="36"/>
      <c r="C205" s="205" t="s">
        <v>513</v>
      </c>
      <c r="D205" s="205" t="s">
        <v>203</v>
      </c>
      <c r="E205" s="206" t="s">
        <v>2453</v>
      </c>
      <c r="F205" s="207" t="s">
        <v>2454</v>
      </c>
      <c r="G205" s="208" t="s">
        <v>366</v>
      </c>
      <c r="H205" s="209">
        <v>7</v>
      </c>
      <c r="I205" s="210"/>
      <c r="J205" s="211">
        <f t="shared" si="20"/>
        <v>0</v>
      </c>
      <c r="K205" s="212"/>
      <c r="L205" s="40"/>
      <c r="M205" s="213" t="s">
        <v>1</v>
      </c>
      <c r="N205" s="214" t="s">
        <v>42</v>
      </c>
      <c r="O205" s="72"/>
      <c r="P205" s="215">
        <f t="shared" si="21"/>
        <v>0</v>
      </c>
      <c r="Q205" s="215">
        <v>1.0000000000000001E-5</v>
      </c>
      <c r="R205" s="215">
        <f t="shared" si="22"/>
        <v>7.0000000000000007E-5</v>
      </c>
      <c r="S205" s="215">
        <v>0</v>
      </c>
      <c r="T205" s="216">
        <f t="shared" si="23"/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17" t="s">
        <v>308</v>
      </c>
      <c r="AT205" s="217" t="s">
        <v>203</v>
      </c>
      <c r="AU205" s="217" t="s">
        <v>88</v>
      </c>
      <c r="AY205" s="18" t="s">
        <v>201</v>
      </c>
      <c r="BE205" s="218">
        <f t="shared" si="24"/>
        <v>0</v>
      </c>
      <c r="BF205" s="218">
        <f t="shared" si="25"/>
        <v>0</v>
      </c>
      <c r="BG205" s="218">
        <f t="shared" si="26"/>
        <v>0</v>
      </c>
      <c r="BH205" s="218">
        <f t="shared" si="27"/>
        <v>0</v>
      </c>
      <c r="BI205" s="218">
        <f t="shared" si="28"/>
        <v>0</v>
      </c>
      <c r="BJ205" s="18" t="s">
        <v>88</v>
      </c>
      <c r="BK205" s="218">
        <f t="shared" si="29"/>
        <v>0</v>
      </c>
      <c r="BL205" s="18" t="s">
        <v>308</v>
      </c>
      <c r="BM205" s="217" t="s">
        <v>2455</v>
      </c>
    </row>
    <row r="206" spans="1:65" s="2" customFormat="1" ht="16.5" customHeight="1">
      <c r="A206" s="35"/>
      <c r="B206" s="36"/>
      <c r="C206" s="253" t="s">
        <v>517</v>
      </c>
      <c r="D206" s="253" t="s">
        <v>585</v>
      </c>
      <c r="E206" s="254" t="s">
        <v>2072</v>
      </c>
      <c r="F206" s="255" t="s">
        <v>2073</v>
      </c>
      <c r="G206" s="256" t="s">
        <v>366</v>
      </c>
      <c r="H206" s="257">
        <v>7</v>
      </c>
      <c r="I206" s="258"/>
      <c r="J206" s="259">
        <f t="shared" si="20"/>
        <v>0</v>
      </c>
      <c r="K206" s="260"/>
      <c r="L206" s="261"/>
      <c r="M206" s="262" t="s">
        <v>1</v>
      </c>
      <c r="N206" s="263" t="s">
        <v>42</v>
      </c>
      <c r="O206" s="72"/>
      <c r="P206" s="215">
        <f t="shared" si="21"/>
        <v>0</v>
      </c>
      <c r="Q206" s="215">
        <v>8.0000000000000007E-5</v>
      </c>
      <c r="R206" s="215">
        <f t="shared" si="22"/>
        <v>5.6000000000000006E-4</v>
      </c>
      <c r="S206" s="215">
        <v>0</v>
      </c>
      <c r="T206" s="216">
        <f t="shared" si="23"/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17" t="s">
        <v>426</v>
      </c>
      <c r="AT206" s="217" t="s">
        <v>585</v>
      </c>
      <c r="AU206" s="217" t="s">
        <v>88</v>
      </c>
      <c r="AY206" s="18" t="s">
        <v>201</v>
      </c>
      <c r="BE206" s="218">
        <f t="shared" si="24"/>
        <v>0</v>
      </c>
      <c r="BF206" s="218">
        <f t="shared" si="25"/>
        <v>0</v>
      </c>
      <c r="BG206" s="218">
        <f t="shared" si="26"/>
        <v>0</v>
      </c>
      <c r="BH206" s="218">
        <f t="shared" si="27"/>
        <v>0</v>
      </c>
      <c r="BI206" s="218">
        <f t="shared" si="28"/>
        <v>0</v>
      </c>
      <c r="BJ206" s="18" t="s">
        <v>88</v>
      </c>
      <c r="BK206" s="218">
        <f t="shared" si="29"/>
        <v>0</v>
      </c>
      <c r="BL206" s="18" t="s">
        <v>308</v>
      </c>
      <c r="BM206" s="217" t="s">
        <v>2456</v>
      </c>
    </row>
    <row r="207" spans="1:65" s="2" customFormat="1" ht="16.5" customHeight="1">
      <c r="A207" s="35"/>
      <c r="B207" s="36"/>
      <c r="C207" s="205" t="s">
        <v>521</v>
      </c>
      <c r="D207" s="205" t="s">
        <v>203</v>
      </c>
      <c r="E207" s="206" t="s">
        <v>2457</v>
      </c>
      <c r="F207" s="207" t="s">
        <v>2458</v>
      </c>
      <c r="G207" s="208" t="s">
        <v>366</v>
      </c>
      <c r="H207" s="209">
        <v>1</v>
      </c>
      <c r="I207" s="210"/>
      <c r="J207" s="211">
        <f t="shared" si="20"/>
        <v>0</v>
      </c>
      <c r="K207" s="212"/>
      <c r="L207" s="40"/>
      <c r="M207" s="213" t="s">
        <v>1</v>
      </c>
      <c r="N207" s="214" t="s">
        <v>42</v>
      </c>
      <c r="O207" s="72"/>
      <c r="P207" s="215">
        <f t="shared" si="21"/>
        <v>0</v>
      </c>
      <c r="Q207" s="215">
        <v>4.2000000000000002E-4</v>
      </c>
      <c r="R207" s="215">
        <f t="shared" si="22"/>
        <v>4.2000000000000002E-4</v>
      </c>
      <c r="S207" s="215">
        <v>0</v>
      </c>
      <c r="T207" s="216">
        <f t="shared" si="23"/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17" t="s">
        <v>308</v>
      </c>
      <c r="AT207" s="217" t="s">
        <v>203</v>
      </c>
      <c r="AU207" s="217" t="s">
        <v>88</v>
      </c>
      <c r="AY207" s="18" t="s">
        <v>201</v>
      </c>
      <c r="BE207" s="218">
        <f t="shared" si="24"/>
        <v>0</v>
      </c>
      <c r="BF207" s="218">
        <f t="shared" si="25"/>
        <v>0</v>
      </c>
      <c r="BG207" s="218">
        <f t="shared" si="26"/>
        <v>0</v>
      </c>
      <c r="BH207" s="218">
        <f t="shared" si="27"/>
        <v>0</v>
      </c>
      <c r="BI207" s="218">
        <f t="shared" si="28"/>
        <v>0</v>
      </c>
      <c r="BJ207" s="18" t="s">
        <v>88</v>
      </c>
      <c r="BK207" s="218">
        <f t="shared" si="29"/>
        <v>0</v>
      </c>
      <c r="BL207" s="18" t="s">
        <v>308</v>
      </c>
      <c r="BM207" s="217" t="s">
        <v>2459</v>
      </c>
    </row>
    <row r="208" spans="1:65" s="2" customFormat="1" ht="21.75" customHeight="1">
      <c r="A208" s="35"/>
      <c r="B208" s="36"/>
      <c r="C208" s="205" t="s">
        <v>525</v>
      </c>
      <c r="D208" s="205" t="s">
        <v>203</v>
      </c>
      <c r="E208" s="206" t="s">
        <v>2460</v>
      </c>
      <c r="F208" s="207" t="s">
        <v>2461</v>
      </c>
      <c r="G208" s="208" t="s">
        <v>366</v>
      </c>
      <c r="H208" s="209">
        <v>2</v>
      </c>
      <c r="I208" s="210"/>
      <c r="J208" s="211">
        <f t="shared" si="20"/>
        <v>0</v>
      </c>
      <c r="K208" s="212"/>
      <c r="L208" s="40"/>
      <c r="M208" s="213" t="s">
        <v>1</v>
      </c>
      <c r="N208" s="214" t="s">
        <v>42</v>
      </c>
      <c r="O208" s="72"/>
      <c r="P208" s="215">
        <f t="shared" si="21"/>
        <v>0</v>
      </c>
      <c r="Q208" s="215">
        <v>4.8999999999999998E-4</v>
      </c>
      <c r="R208" s="215">
        <f t="shared" si="22"/>
        <v>9.7999999999999997E-4</v>
      </c>
      <c r="S208" s="215">
        <v>0</v>
      </c>
      <c r="T208" s="216">
        <f t="shared" si="23"/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17" t="s">
        <v>308</v>
      </c>
      <c r="AT208" s="217" t="s">
        <v>203</v>
      </c>
      <c r="AU208" s="217" t="s">
        <v>88</v>
      </c>
      <c r="AY208" s="18" t="s">
        <v>201</v>
      </c>
      <c r="BE208" s="218">
        <f t="shared" si="24"/>
        <v>0</v>
      </c>
      <c r="BF208" s="218">
        <f t="shared" si="25"/>
        <v>0</v>
      </c>
      <c r="BG208" s="218">
        <f t="shared" si="26"/>
        <v>0</v>
      </c>
      <c r="BH208" s="218">
        <f t="shared" si="27"/>
        <v>0</v>
      </c>
      <c r="BI208" s="218">
        <f t="shared" si="28"/>
        <v>0</v>
      </c>
      <c r="BJ208" s="18" t="s">
        <v>88</v>
      </c>
      <c r="BK208" s="218">
        <f t="shared" si="29"/>
        <v>0</v>
      </c>
      <c r="BL208" s="18" t="s">
        <v>308</v>
      </c>
      <c r="BM208" s="217" t="s">
        <v>2462</v>
      </c>
    </row>
    <row r="209" spans="1:65" s="2" customFormat="1" ht="16.5" customHeight="1">
      <c r="A209" s="35"/>
      <c r="B209" s="36"/>
      <c r="C209" s="205" t="s">
        <v>531</v>
      </c>
      <c r="D209" s="205" t="s">
        <v>203</v>
      </c>
      <c r="E209" s="206" t="s">
        <v>2463</v>
      </c>
      <c r="F209" s="207" t="s">
        <v>2464</v>
      </c>
      <c r="G209" s="208" t="s">
        <v>366</v>
      </c>
      <c r="H209" s="209">
        <v>1</v>
      </c>
      <c r="I209" s="210"/>
      <c r="J209" s="211">
        <f t="shared" si="20"/>
        <v>0</v>
      </c>
      <c r="K209" s="212"/>
      <c r="L209" s="40"/>
      <c r="M209" s="213" t="s">
        <v>1</v>
      </c>
      <c r="N209" s="214" t="s">
        <v>42</v>
      </c>
      <c r="O209" s="72"/>
      <c r="P209" s="215">
        <f t="shared" si="21"/>
        <v>0</v>
      </c>
      <c r="Q209" s="215">
        <v>5.0000000000000002E-5</v>
      </c>
      <c r="R209" s="215">
        <f t="shared" si="22"/>
        <v>5.0000000000000002E-5</v>
      </c>
      <c r="S209" s="215">
        <v>0</v>
      </c>
      <c r="T209" s="216">
        <f t="shared" si="23"/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17" t="s">
        <v>308</v>
      </c>
      <c r="AT209" s="217" t="s">
        <v>203</v>
      </c>
      <c r="AU209" s="217" t="s">
        <v>88</v>
      </c>
      <c r="AY209" s="18" t="s">
        <v>201</v>
      </c>
      <c r="BE209" s="218">
        <f t="shared" si="24"/>
        <v>0</v>
      </c>
      <c r="BF209" s="218">
        <f t="shared" si="25"/>
        <v>0</v>
      </c>
      <c r="BG209" s="218">
        <f t="shared" si="26"/>
        <v>0</v>
      </c>
      <c r="BH209" s="218">
        <f t="shared" si="27"/>
        <v>0</v>
      </c>
      <c r="BI209" s="218">
        <f t="shared" si="28"/>
        <v>0</v>
      </c>
      <c r="BJ209" s="18" t="s">
        <v>88</v>
      </c>
      <c r="BK209" s="218">
        <f t="shared" si="29"/>
        <v>0</v>
      </c>
      <c r="BL209" s="18" t="s">
        <v>308</v>
      </c>
      <c r="BM209" s="217" t="s">
        <v>2465</v>
      </c>
    </row>
    <row r="210" spans="1:65" s="2" customFormat="1" ht="16.5" customHeight="1">
      <c r="A210" s="35"/>
      <c r="B210" s="36"/>
      <c r="C210" s="253" t="s">
        <v>543</v>
      </c>
      <c r="D210" s="253" t="s">
        <v>585</v>
      </c>
      <c r="E210" s="254" t="s">
        <v>2466</v>
      </c>
      <c r="F210" s="255" t="s">
        <v>2467</v>
      </c>
      <c r="G210" s="256" t="s">
        <v>366</v>
      </c>
      <c r="H210" s="257">
        <v>1</v>
      </c>
      <c r="I210" s="258"/>
      <c r="J210" s="259">
        <f t="shared" si="20"/>
        <v>0</v>
      </c>
      <c r="K210" s="260"/>
      <c r="L210" s="261"/>
      <c r="M210" s="262" t="s">
        <v>1</v>
      </c>
      <c r="N210" s="263" t="s">
        <v>42</v>
      </c>
      <c r="O210" s="72"/>
      <c r="P210" s="215">
        <f t="shared" si="21"/>
        <v>0</v>
      </c>
      <c r="Q210" s="215">
        <v>6.8999999999999997E-4</v>
      </c>
      <c r="R210" s="215">
        <f t="shared" si="22"/>
        <v>6.8999999999999997E-4</v>
      </c>
      <c r="S210" s="215">
        <v>0</v>
      </c>
      <c r="T210" s="216">
        <f t="shared" si="23"/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17" t="s">
        <v>426</v>
      </c>
      <c r="AT210" s="217" t="s">
        <v>585</v>
      </c>
      <c r="AU210" s="217" t="s">
        <v>88</v>
      </c>
      <c r="AY210" s="18" t="s">
        <v>201</v>
      </c>
      <c r="BE210" s="218">
        <f t="shared" si="24"/>
        <v>0</v>
      </c>
      <c r="BF210" s="218">
        <f t="shared" si="25"/>
        <v>0</v>
      </c>
      <c r="BG210" s="218">
        <f t="shared" si="26"/>
        <v>0</v>
      </c>
      <c r="BH210" s="218">
        <f t="shared" si="27"/>
        <v>0</v>
      </c>
      <c r="BI210" s="218">
        <f t="shared" si="28"/>
        <v>0</v>
      </c>
      <c r="BJ210" s="18" t="s">
        <v>88</v>
      </c>
      <c r="BK210" s="218">
        <f t="shared" si="29"/>
        <v>0</v>
      </c>
      <c r="BL210" s="18" t="s">
        <v>308</v>
      </c>
      <c r="BM210" s="217" t="s">
        <v>2468</v>
      </c>
    </row>
    <row r="211" spans="1:65" s="2" customFormat="1" ht="16.5" customHeight="1">
      <c r="A211" s="35"/>
      <c r="B211" s="36"/>
      <c r="C211" s="205" t="s">
        <v>555</v>
      </c>
      <c r="D211" s="205" t="s">
        <v>203</v>
      </c>
      <c r="E211" s="206" t="s">
        <v>2469</v>
      </c>
      <c r="F211" s="207" t="s">
        <v>2470</v>
      </c>
      <c r="G211" s="208" t="s">
        <v>366</v>
      </c>
      <c r="H211" s="209">
        <v>4</v>
      </c>
      <c r="I211" s="210"/>
      <c r="J211" s="211">
        <f t="shared" si="20"/>
        <v>0</v>
      </c>
      <c r="K211" s="212"/>
      <c r="L211" s="40"/>
      <c r="M211" s="213" t="s">
        <v>1</v>
      </c>
      <c r="N211" s="214" t="s">
        <v>42</v>
      </c>
      <c r="O211" s="72"/>
      <c r="P211" s="215">
        <f t="shared" si="21"/>
        <v>0</v>
      </c>
      <c r="Q211" s="215">
        <v>5.9999999999999995E-4</v>
      </c>
      <c r="R211" s="215">
        <f t="shared" si="22"/>
        <v>2.3999999999999998E-3</v>
      </c>
      <c r="S211" s="215">
        <v>0</v>
      </c>
      <c r="T211" s="216">
        <f t="shared" si="23"/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17" t="s">
        <v>308</v>
      </c>
      <c r="AT211" s="217" t="s">
        <v>203</v>
      </c>
      <c r="AU211" s="217" t="s">
        <v>88</v>
      </c>
      <c r="AY211" s="18" t="s">
        <v>201</v>
      </c>
      <c r="BE211" s="218">
        <f t="shared" si="24"/>
        <v>0</v>
      </c>
      <c r="BF211" s="218">
        <f t="shared" si="25"/>
        <v>0</v>
      </c>
      <c r="BG211" s="218">
        <f t="shared" si="26"/>
        <v>0</v>
      </c>
      <c r="BH211" s="218">
        <f t="shared" si="27"/>
        <v>0</v>
      </c>
      <c r="BI211" s="218">
        <f t="shared" si="28"/>
        <v>0</v>
      </c>
      <c r="BJ211" s="18" t="s">
        <v>88</v>
      </c>
      <c r="BK211" s="218">
        <f t="shared" si="29"/>
        <v>0</v>
      </c>
      <c r="BL211" s="18" t="s">
        <v>308</v>
      </c>
      <c r="BM211" s="217" t="s">
        <v>2471</v>
      </c>
    </row>
    <row r="212" spans="1:65" s="2" customFormat="1" ht="16.5" customHeight="1">
      <c r="A212" s="35"/>
      <c r="B212" s="36"/>
      <c r="C212" s="205" t="s">
        <v>559</v>
      </c>
      <c r="D212" s="205" t="s">
        <v>203</v>
      </c>
      <c r="E212" s="206" t="s">
        <v>2472</v>
      </c>
      <c r="F212" s="207" t="s">
        <v>2473</v>
      </c>
      <c r="G212" s="208" t="s">
        <v>329</v>
      </c>
      <c r="H212" s="209">
        <v>8.0000000000000002E-3</v>
      </c>
      <c r="I212" s="210"/>
      <c r="J212" s="211">
        <f t="shared" si="20"/>
        <v>0</v>
      </c>
      <c r="K212" s="212"/>
      <c r="L212" s="40"/>
      <c r="M212" s="213" t="s">
        <v>1</v>
      </c>
      <c r="N212" s="214" t="s">
        <v>42</v>
      </c>
      <c r="O212" s="72"/>
      <c r="P212" s="215">
        <f t="shared" si="21"/>
        <v>0</v>
      </c>
      <c r="Q212" s="215">
        <v>0</v>
      </c>
      <c r="R212" s="215">
        <f t="shared" si="22"/>
        <v>0</v>
      </c>
      <c r="S212" s="215">
        <v>0</v>
      </c>
      <c r="T212" s="216">
        <f t="shared" si="23"/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17" t="s">
        <v>308</v>
      </c>
      <c r="AT212" s="217" t="s">
        <v>203</v>
      </c>
      <c r="AU212" s="217" t="s">
        <v>88</v>
      </c>
      <c r="AY212" s="18" t="s">
        <v>201</v>
      </c>
      <c r="BE212" s="218">
        <f t="shared" si="24"/>
        <v>0</v>
      </c>
      <c r="BF212" s="218">
        <f t="shared" si="25"/>
        <v>0</v>
      </c>
      <c r="BG212" s="218">
        <f t="shared" si="26"/>
        <v>0</v>
      </c>
      <c r="BH212" s="218">
        <f t="shared" si="27"/>
        <v>0</v>
      </c>
      <c r="BI212" s="218">
        <f t="shared" si="28"/>
        <v>0</v>
      </c>
      <c r="BJ212" s="18" t="s">
        <v>88</v>
      </c>
      <c r="BK212" s="218">
        <f t="shared" si="29"/>
        <v>0</v>
      </c>
      <c r="BL212" s="18" t="s">
        <v>308</v>
      </c>
      <c r="BM212" s="217" t="s">
        <v>2474</v>
      </c>
    </row>
    <row r="213" spans="1:65" s="12" customFormat="1" ht="22.9" customHeight="1">
      <c r="B213" s="189"/>
      <c r="C213" s="190"/>
      <c r="D213" s="191" t="s">
        <v>75</v>
      </c>
      <c r="E213" s="203" t="s">
        <v>2475</v>
      </c>
      <c r="F213" s="203" t="s">
        <v>2476</v>
      </c>
      <c r="G213" s="190"/>
      <c r="H213" s="190"/>
      <c r="I213" s="193"/>
      <c r="J213" s="204">
        <f>BK213</f>
        <v>0</v>
      </c>
      <c r="K213" s="190"/>
      <c r="L213" s="195"/>
      <c r="M213" s="196"/>
      <c r="N213" s="197"/>
      <c r="O213" s="197"/>
      <c r="P213" s="198">
        <f>SUM(P214:P256)</f>
        <v>0</v>
      </c>
      <c r="Q213" s="197"/>
      <c r="R213" s="198">
        <f>SUM(R214:R256)</f>
        <v>0.73498299999999994</v>
      </c>
      <c r="S213" s="197"/>
      <c r="T213" s="199">
        <f>SUM(T214:T256)</f>
        <v>0</v>
      </c>
      <c r="AR213" s="200" t="s">
        <v>88</v>
      </c>
      <c r="AT213" s="201" t="s">
        <v>75</v>
      </c>
      <c r="AU213" s="201" t="s">
        <v>83</v>
      </c>
      <c r="AY213" s="200" t="s">
        <v>201</v>
      </c>
      <c r="BK213" s="202">
        <f>SUM(BK214:BK256)</f>
        <v>0</v>
      </c>
    </row>
    <row r="214" spans="1:65" s="2" customFormat="1" ht="16.5" customHeight="1">
      <c r="A214" s="35"/>
      <c r="B214" s="36"/>
      <c r="C214" s="205" t="s">
        <v>577</v>
      </c>
      <c r="D214" s="205" t="s">
        <v>203</v>
      </c>
      <c r="E214" s="206" t="s">
        <v>2477</v>
      </c>
      <c r="F214" s="207" t="s">
        <v>2478</v>
      </c>
      <c r="G214" s="208" t="s">
        <v>366</v>
      </c>
      <c r="H214" s="209">
        <v>2</v>
      </c>
      <c r="I214" s="210"/>
      <c r="J214" s="211">
        <f t="shared" ref="J214:J222" si="30">ROUND(I214*H214,2)</f>
        <v>0</v>
      </c>
      <c r="K214" s="212"/>
      <c r="L214" s="40"/>
      <c r="M214" s="213" t="s">
        <v>1</v>
      </c>
      <c r="N214" s="214" t="s">
        <v>42</v>
      </c>
      <c r="O214" s="72"/>
      <c r="P214" s="215">
        <f t="shared" ref="P214:P222" si="31">O214*H214</f>
        <v>0</v>
      </c>
      <c r="Q214" s="215">
        <v>5.0000000000000002E-5</v>
      </c>
      <c r="R214" s="215">
        <f t="shared" ref="R214:R222" si="32">Q214*H214</f>
        <v>1E-4</v>
      </c>
      <c r="S214" s="215">
        <v>0</v>
      </c>
      <c r="T214" s="216">
        <f t="shared" ref="T214:T222" si="33"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17" t="s">
        <v>308</v>
      </c>
      <c r="AT214" s="217" t="s">
        <v>203</v>
      </c>
      <c r="AU214" s="217" t="s">
        <v>88</v>
      </c>
      <c r="AY214" s="18" t="s">
        <v>201</v>
      </c>
      <c r="BE214" s="218">
        <f t="shared" ref="BE214:BE222" si="34">IF(N214="základná",J214,0)</f>
        <v>0</v>
      </c>
      <c r="BF214" s="218">
        <f t="shared" ref="BF214:BF222" si="35">IF(N214="znížená",J214,0)</f>
        <v>0</v>
      </c>
      <c r="BG214" s="218">
        <f t="shared" ref="BG214:BG222" si="36">IF(N214="zákl. prenesená",J214,0)</f>
        <v>0</v>
      </c>
      <c r="BH214" s="218">
        <f t="shared" ref="BH214:BH222" si="37">IF(N214="zníž. prenesená",J214,0)</f>
        <v>0</v>
      </c>
      <c r="BI214" s="218">
        <f t="shared" ref="BI214:BI222" si="38">IF(N214="nulová",J214,0)</f>
        <v>0</v>
      </c>
      <c r="BJ214" s="18" t="s">
        <v>88</v>
      </c>
      <c r="BK214" s="218">
        <f t="shared" ref="BK214:BK222" si="39">ROUND(I214*H214,2)</f>
        <v>0</v>
      </c>
      <c r="BL214" s="18" t="s">
        <v>308</v>
      </c>
      <c r="BM214" s="217" t="s">
        <v>2479</v>
      </c>
    </row>
    <row r="215" spans="1:65" s="2" customFormat="1" ht="21.75" customHeight="1">
      <c r="A215" s="35"/>
      <c r="B215" s="36"/>
      <c r="C215" s="205" t="s">
        <v>584</v>
      </c>
      <c r="D215" s="205" t="s">
        <v>203</v>
      </c>
      <c r="E215" s="206" t="s">
        <v>2480</v>
      </c>
      <c r="F215" s="207" t="s">
        <v>2481</v>
      </c>
      <c r="G215" s="208" t="s">
        <v>366</v>
      </c>
      <c r="H215" s="209">
        <v>2</v>
      </c>
      <c r="I215" s="210"/>
      <c r="J215" s="211">
        <f t="shared" si="30"/>
        <v>0</v>
      </c>
      <c r="K215" s="212"/>
      <c r="L215" s="40"/>
      <c r="M215" s="213" t="s">
        <v>1</v>
      </c>
      <c r="N215" s="214" t="s">
        <v>42</v>
      </c>
      <c r="O215" s="72"/>
      <c r="P215" s="215">
        <f t="shared" si="31"/>
        <v>0</v>
      </c>
      <c r="Q215" s="215">
        <v>2.0000000000000002E-5</v>
      </c>
      <c r="R215" s="215">
        <f t="shared" si="32"/>
        <v>4.0000000000000003E-5</v>
      </c>
      <c r="S215" s="215">
        <v>0</v>
      </c>
      <c r="T215" s="216">
        <f t="shared" si="33"/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17" t="s">
        <v>308</v>
      </c>
      <c r="AT215" s="217" t="s">
        <v>203</v>
      </c>
      <c r="AU215" s="217" t="s">
        <v>88</v>
      </c>
      <c r="AY215" s="18" t="s">
        <v>201</v>
      </c>
      <c r="BE215" s="218">
        <f t="shared" si="34"/>
        <v>0</v>
      </c>
      <c r="BF215" s="218">
        <f t="shared" si="35"/>
        <v>0</v>
      </c>
      <c r="BG215" s="218">
        <f t="shared" si="36"/>
        <v>0</v>
      </c>
      <c r="BH215" s="218">
        <f t="shared" si="37"/>
        <v>0</v>
      </c>
      <c r="BI215" s="218">
        <f t="shared" si="38"/>
        <v>0</v>
      </c>
      <c r="BJ215" s="18" t="s">
        <v>88</v>
      </c>
      <c r="BK215" s="218">
        <f t="shared" si="39"/>
        <v>0</v>
      </c>
      <c r="BL215" s="18" t="s">
        <v>308</v>
      </c>
      <c r="BM215" s="217" t="s">
        <v>2482</v>
      </c>
    </row>
    <row r="216" spans="1:65" s="2" customFormat="1" ht="21.75" customHeight="1">
      <c r="A216" s="35"/>
      <c r="B216" s="36"/>
      <c r="C216" s="253" t="s">
        <v>591</v>
      </c>
      <c r="D216" s="253" t="s">
        <v>585</v>
      </c>
      <c r="E216" s="254" t="s">
        <v>2483</v>
      </c>
      <c r="F216" s="255" t="s">
        <v>2484</v>
      </c>
      <c r="G216" s="256" t="s">
        <v>366</v>
      </c>
      <c r="H216" s="257">
        <v>1</v>
      </c>
      <c r="I216" s="258"/>
      <c r="J216" s="259">
        <f t="shared" si="30"/>
        <v>0</v>
      </c>
      <c r="K216" s="260"/>
      <c r="L216" s="261"/>
      <c r="M216" s="262" t="s">
        <v>1</v>
      </c>
      <c r="N216" s="263" t="s">
        <v>42</v>
      </c>
      <c r="O216" s="72"/>
      <c r="P216" s="215">
        <f t="shared" si="31"/>
        <v>0</v>
      </c>
      <c r="Q216" s="215">
        <v>2.0160000000000001E-2</v>
      </c>
      <c r="R216" s="215">
        <f t="shared" si="32"/>
        <v>2.0160000000000001E-2</v>
      </c>
      <c r="S216" s="215">
        <v>0</v>
      </c>
      <c r="T216" s="216">
        <f t="shared" si="33"/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17" t="s">
        <v>426</v>
      </c>
      <c r="AT216" s="217" t="s">
        <v>585</v>
      </c>
      <c r="AU216" s="217" t="s">
        <v>88</v>
      </c>
      <c r="AY216" s="18" t="s">
        <v>201</v>
      </c>
      <c r="BE216" s="218">
        <f t="shared" si="34"/>
        <v>0</v>
      </c>
      <c r="BF216" s="218">
        <f t="shared" si="35"/>
        <v>0</v>
      </c>
      <c r="BG216" s="218">
        <f t="shared" si="36"/>
        <v>0</v>
      </c>
      <c r="BH216" s="218">
        <f t="shared" si="37"/>
        <v>0</v>
      </c>
      <c r="BI216" s="218">
        <f t="shared" si="38"/>
        <v>0</v>
      </c>
      <c r="BJ216" s="18" t="s">
        <v>88</v>
      </c>
      <c r="BK216" s="218">
        <f t="shared" si="39"/>
        <v>0</v>
      </c>
      <c r="BL216" s="18" t="s">
        <v>308</v>
      </c>
      <c r="BM216" s="217" t="s">
        <v>2485</v>
      </c>
    </row>
    <row r="217" spans="1:65" s="2" customFormat="1" ht="21.75" customHeight="1">
      <c r="A217" s="35"/>
      <c r="B217" s="36"/>
      <c r="C217" s="253" t="s">
        <v>597</v>
      </c>
      <c r="D217" s="253" t="s">
        <v>585</v>
      </c>
      <c r="E217" s="254" t="s">
        <v>2486</v>
      </c>
      <c r="F217" s="255" t="s">
        <v>2487</v>
      </c>
      <c r="G217" s="256" t="s">
        <v>366</v>
      </c>
      <c r="H217" s="257">
        <v>1</v>
      </c>
      <c r="I217" s="258"/>
      <c r="J217" s="259">
        <f t="shared" si="30"/>
        <v>0</v>
      </c>
      <c r="K217" s="260"/>
      <c r="L217" s="261"/>
      <c r="M217" s="262" t="s">
        <v>1</v>
      </c>
      <c r="N217" s="263" t="s">
        <v>42</v>
      </c>
      <c r="O217" s="72"/>
      <c r="P217" s="215">
        <f t="shared" si="31"/>
        <v>0</v>
      </c>
      <c r="Q217" s="215">
        <v>2.547E-2</v>
      </c>
      <c r="R217" s="215">
        <f t="shared" si="32"/>
        <v>2.547E-2</v>
      </c>
      <c r="S217" s="215">
        <v>0</v>
      </c>
      <c r="T217" s="216">
        <f t="shared" si="33"/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17" t="s">
        <v>426</v>
      </c>
      <c r="AT217" s="217" t="s">
        <v>585</v>
      </c>
      <c r="AU217" s="217" t="s">
        <v>88</v>
      </c>
      <c r="AY217" s="18" t="s">
        <v>201</v>
      </c>
      <c r="BE217" s="218">
        <f t="shared" si="34"/>
        <v>0</v>
      </c>
      <c r="BF217" s="218">
        <f t="shared" si="35"/>
        <v>0</v>
      </c>
      <c r="BG217" s="218">
        <f t="shared" si="36"/>
        <v>0</v>
      </c>
      <c r="BH217" s="218">
        <f t="shared" si="37"/>
        <v>0</v>
      </c>
      <c r="BI217" s="218">
        <f t="shared" si="38"/>
        <v>0</v>
      </c>
      <c r="BJ217" s="18" t="s">
        <v>88</v>
      </c>
      <c r="BK217" s="218">
        <f t="shared" si="39"/>
        <v>0</v>
      </c>
      <c r="BL217" s="18" t="s">
        <v>308</v>
      </c>
      <c r="BM217" s="217" t="s">
        <v>2488</v>
      </c>
    </row>
    <row r="218" spans="1:65" s="2" customFormat="1" ht="20.25" customHeight="1">
      <c r="A218" s="35"/>
      <c r="B218" s="36"/>
      <c r="C218" s="253" t="s">
        <v>605</v>
      </c>
      <c r="D218" s="253" t="s">
        <v>585</v>
      </c>
      <c r="E218" s="254" t="s">
        <v>2489</v>
      </c>
      <c r="F218" s="255" t="s">
        <v>2490</v>
      </c>
      <c r="G218" s="256" t="s">
        <v>366</v>
      </c>
      <c r="H218" s="257">
        <v>2</v>
      </c>
      <c r="I218" s="258"/>
      <c r="J218" s="259">
        <f t="shared" si="30"/>
        <v>0</v>
      </c>
      <c r="K218" s="260"/>
      <c r="L218" s="261"/>
      <c r="M218" s="262" t="s">
        <v>1</v>
      </c>
      <c r="N218" s="263" t="s">
        <v>42</v>
      </c>
      <c r="O218" s="72"/>
      <c r="P218" s="215">
        <f t="shared" si="31"/>
        <v>0</v>
      </c>
      <c r="Q218" s="215">
        <v>3.6999999999999998E-2</v>
      </c>
      <c r="R218" s="215">
        <f t="shared" si="32"/>
        <v>7.3999999999999996E-2</v>
      </c>
      <c r="S218" s="215">
        <v>0</v>
      </c>
      <c r="T218" s="216">
        <f t="shared" si="33"/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17" t="s">
        <v>426</v>
      </c>
      <c r="AT218" s="217" t="s">
        <v>585</v>
      </c>
      <c r="AU218" s="217" t="s">
        <v>88</v>
      </c>
      <c r="AY218" s="18" t="s">
        <v>201</v>
      </c>
      <c r="BE218" s="218">
        <f t="shared" si="34"/>
        <v>0</v>
      </c>
      <c r="BF218" s="218">
        <f t="shared" si="35"/>
        <v>0</v>
      </c>
      <c r="BG218" s="218">
        <f t="shared" si="36"/>
        <v>0</v>
      </c>
      <c r="BH218" s="218">
        <f t="shared" si="37"/>
        <v>0</v>
      </c>
      <c r="BI218" s="218">
        <f t="shared" si="38"/>
        <v>0</v>
      </c>
      <c r="BJ218" s="18" t="s">
        <v>88</v>
      </c>
      <c r="BK218" s="218">
        <f t="shared" si="39"/>
        <v>0</v>
      </c>
      <c r="BL218" s="18" t="s">
        <v>308</v>
      </c>
      <c r="BM218" s="217" t="s">
        <v>2491</v>
      </c>
    </row>
    <row r="219" spans="1:65" s="2" customFormat="1" ht="21.75" customHeight="1">
      <c r="A219" s="35"/>
      <c r="B219" s="36"/>
      <c r="C219" s="205" t="s">
        <v>611</v>
      </c>
      <c r="D219" s="205" t="s">
        <v>203</v>
      </c>
      <c r="E219" s="206" t="s">
        <v>2492</v>
      </c>
      <c r="F219" s="207" t="s">
        <v>2493</v>
      </c>
      <c r="G219" s="208" t="s">
        <v>366</v>
      </c>
      <c r="H219" s="209">
        <v>2</v>
      </c>
      <c r="I219" s="210"/>
      <c r="J219" s="211">
        <f t="shared" si="30"/>
        <v>0</v>
      </c>
      <c r="K219" s="212"/>
      <c r="L219" s="40"/>
      <c r="M219" s="213" t="s">
        <v>1</v>
      </c>
      <c r="N219" s="214" t="s">
        <v>42</v>
      </c>
      <c r="O219" s="72"/>
      <c r="P219" s="215">
        <f t="shared" si="31"/>
        <v>0</v>
      </c>
      <c r="Q219" s="215">
        <v>4.8239999999999998E-2</v>
      </c>
      <c r="R219" s="215">
        <f t="shared" si="32"/>
        <v>9.6479999999999996E-2</v>
      </c>
      <c r="S219" s="215">
        <v>0</v>
      </c>
      <c r="T219" s="216">
        <f t="shared" si="33"/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17" t="s">
        <v>308</v>
      </c>
      <c r="AT219" s="217" t="s">
        <v>203</v>
      </c>
      <c r="AU219" s="217" t="s">
        <v>88</v>
      </c>
      <c r="AY219" s="18" t="s">
        <v>201</v>
      </c>
      <c r="BE219" s="218">
        <f t="shared" si="34"/>
        <v>0</v>
      </c>
      <c r="BF219" s="218">
        <f t="shared" si="35"/>
        <v>0</v>
      </c>
      <c r="BG219" s="218">
        <f t="shared" si="36"/>
        <v>0</v>
      </c>
      <c r="BH219" s="218">
        <f t="shared" si="37"/>
        <v>0</v>
      </c>
      <c r="BI219" s="218">
        <f t="shared" si="38"/>
        <v>0</v>
      </c>
      <c r="BJ219" s="18" t="s">
        <v>88</v>
      </c>
      <c r="BK219" s="218">
        <f t="shared" si="39"/>
        <v>0</v>
      </c>
      <c r="BL219" s="18" t="s">
        <v>308</v>
      </c>
      <c r="BM219" s="217" t="s">
        <v>2494</v>
      </c>
    </row>
    <row r="220" spans="1:65" s="2" customFormat="1" ht="16.5" customHeight="1">
      <c r="A220" s="35"/>
      <c r="B220" s="36"/>
      <c r="C220" s="205" t="s">
        <v>615</v>
      </c>
      <c r="D220" s="205" t="s">
        <v>203</v>
      </c>
      <c r="E220" s="206" t="s">
        <v>2495</v>
      </c>
      <c r="F220" s="207" t="s">
        <v>2496</v>
      </c>
      <c r="G220" s="208" t="s">
        <v>366</v>
      </c>
      <c r="H220" s="209">
        <v>2</v>
      </c>
      <c r="I220" s="210"/>
      <c r="J220" s="211">
        <f t="shared" si="30"/>
        <v>0</v>
      </c>
      <c r="K220" s="212"/>
      <c r="L220" s="40"/>
      <c r="M220" s="213" t="s">
        <v>1</v>
      </c>
      <c r="N220" s="214" t="s">
        <v>42</v>
      </c>
      <c r="O220" s="72"/>
      <c r="P220" s="215">
        <f t="shared" si="31"/>
        <v>0</v>
      </c>
      <c r="Q220" s="215">
        <v>2.0000000000000002E-5</v>
      </c>
      <c r="R220" s="215">
        <f t="shared" si="32"/>
        <v>4.0000000000000003E-5</v>
      </c>
      <c r="S220" s="215">
        <v>0</v>
      </c>
      <c r="T220" s="216">
        <f t="shared" si="33"/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17" t="s">
        <v>308</v>
      </c>
      <c r="AT220" s="217" t="s">
        <v>203</v>
      </c>
      <c r="AU220" s="217" t="s">
        <v>88</v>
      </c>
      <c r="AY220" s="18" t="s">
        <v>201</v>
      </c>
      <c r="BE220" s="218">
        <f t="shared" si="34"/>
        <v>0</v>
      </c>
      <c r="BF220" s="218">
        <f t="shared" si="35"/>
        <v>0</v>
      </c>
      <c r="BG220" s="218">
        <f t="shared" si="36"/>
        <v>0</v>
      </c>
      <c r="BH220" s="218">
        <f t="shared" si="37"/>
        <v>0</v>
      </c>
      <c r="BI220" s="218">
        <f t="shared" si="38"/>
        <v>0</v>
      </c>
      <c r="BJ220" s="18" t="s">
        <v>88</v>
      </c>
      <c r="BK220" s="218">
        <f t="shared" si="39"/>
        <v>0</v>
      </c>
      <c r="BL220" s="18" t="s">
        <v>308</v>
      </c>
      <c r="BM220" s="217" t="s">
        <v>2497</v>
      </c>
    </row>
    <row r="221" spans="1:65" s="2" customFormat="1" ht="21.75" customHeight="1">
      <c r="A221" s="35"/>
      <c r="B221" s="36"/>
      <c r="C221" s="253" t="s">
        <v>621</v>
      </c>
      <c r="D221" s="253" t="s">
        <v>585</v>
      </c>
      <c r="E221" s="254" t="s">
        <v>2498</v>
      </c>
      <c r="F221" s="255" t="s">
        <v>2499</v>
      </c>
      <c r="G221" s="256" t="s">
        <v>366</v>
      </c>
      <c r="H221" s="257">
        <v>2</v>
      </c>
      <c r="I221" s="258"/>
      <c r="J221" s="259">
        <f t="shared" si="30"/>
        <v>0</v>
      </c>
      <c r="K221" s="260"/>
      <c r="L221" s="261"/>
      <c r="M221" s="262" t="s">
        <v>1</v>
      </c>
      <c r="N221" s="263" t="s">
        <v>42</v>
      </c>
      <c r="O221" s="72"/>
      <c r="P221" s="215">
        <f t="shared" si="31"/>
        <v>0</v>
      </c>
      <c r="Q221" s="215">
        <v>8.0000000000000002E-3</v>
      </c>
      <c r="R221" s="215">
        <f t="shared" si="32"/>
        <v>1.6E-2</v>
      </c>
      <c r="S221" s="215">
        <v>0</v>
      </c>
      <c r="T221" s="216">
        <f t="shared" si="33"/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17" t="s">
        <v>426</v>
      </c>
      <c r="AT221" s="217" t="s">
        <v>585</v>
      </c>
      <c r="AU221" s="217" t="s">
        <v>88</v>
      </c>
      <c r="AY221" s="18" t="s">
        <v>201</v>
      </c>
      <c r="BE221" s="218">
        <f t="shared" si="34"/>
        <v>0</v>
      </c>
      <c r="BF221" s="218">
        <f t="shared" si="35"/>
        <v>0</v>
      </c>
      <c r="BG221" s="218">
        <f t="shared" si="36"/>
        <v>0</v>
      </c>
      <c r="BH221" s="218">
        <f t="shared" si="37"/>
        <v>0</v>
      </c>
      <c r="BI221" s="218">
        <f t="shared" si="38"/>
        <v>0</v>
      </c>
      <c r="BJ221" s="18" t="s">
        <v>88</v>
      </c>
      <c r="BK221" s="218">
        <f t="shared" si="39"/>
        <v>0</v>
      </c>
      <c r="BL221" s="18" t="s">
        <v>308</v>
      </c>
      <c r="BM221" s="217" t="s">
        <v>2500</v>
      </c>
    </row>
    <row r="222" spans="1:65" s="2" customFormat="1" ht="33" customHeight="1">
      <c r="A222" s="35"/>
      <c r="B222" s="36"/>
      <c r="C222" s="205" t="s">
        <v>627</v>
      </c>
      <c r="D222" s="205" t="s">
        <v>203</v>
      </c>
      <c r="E222" s="206" t="s">
        <v>2501</v>
      </c>
      <c r="F222" s="207" t="s">
        <v>2502</v>
      </c>
      <c r="G222" s="208" t="s">
        <v>276</v>
      </c>
      <c r="H222" s="209">
        <v>50.6</v>
      </c>
      <c r="I222" s="210"/>
      <c r="J222" s="211">
        <f t="shared" si="30"/>
        <v>0</v>
      </c>
      <c r="K222" s="212"/>
      <c r="L222" s="40"/>
      <c r="M222" s="213" t="s">
        <v>1</v>
      </c>
      <c r="N222" s="214" t="s">
        <v>42</v>
      </c>
      <c r="O222" s="72"/>
      <c r="P222" s="215">
        <f t="shared" si="31"/>
        <v>0</v>
      </c>
      <c r="Q222" s="215">
        <v>2.3800000000000002E-3</v>
      </c>
      <c r="R222" s="215">
        <f t="shared" si="32"/>
        <v>0.12042800000000001</v>
      </c>
      <c r="S222" s="215">
        <v>0</v>
      </c>
      <c r="T222" s="216">
        <f t="shared" si="33"/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17" t="s">
        <v>308</v>
      </c>
      <c r="AT222" s="217" t="s">
        <v>203</v>
      </c>
      <c r="AU222" s="217" t="s">
        <v>88</v>
      </c>
      <c r="AY222" s="18" t="s">
        <v>201</v>
      </c>
      <c r="BE222" s="218">
        <f t="shared" si="34"/>
        <v>0</v>
      </c>
      <c r="BF222" s="218">
        <f t="shared" si="35"/>
        <v>0</v>
      </c>
      <c r="BG222" s="218">
        <f t="shared" si="36"/>
        <v>0</v>
      </c>
      <c r="BH222" s="218">
        <f t="shared" si="37"/>
        <v>0</v>
      </c>
      <c r="BI222" s="218">
        <f t="shared" si="38"/>
        <v>0</v>
      </c>
      <c r="BJ222" s="18" t="s">
        <v>88</v>
      </c>
      <c r="BK222" s="218">
        <f t="shared" si="39"/>
        <v>0</v>
      </c>
      <c r="BL222" s="18" t="s">
        <v>308</v>
      </c>
      <c r="BM222" s="217" t="s">
        <v>2503</v>
      </c>
    </row>
    <row r="223" spans="1:65" s="13" customFormat="1">
      <c r="B223" s="219"/>
      <c r="C223" s="220"/>
      <c r="D223" s="221" t="s">
        <v>209</v>
      </c>
      <c r="E223" s="222" t="s">
        <v>1</v>
      </c>
      <c r="F223" s="223" t="s">
        <v>2504</v>
      </c>
      <c r="G223" s="220"/>
      <c r="H223" s="224">
        <v>44.71</v>
      </c>
      <c r="I223" s="225"/>
      <c r="J223" s="220"/>
      <c r="K223" s="220"/>
      <c r="L223" s="226"/>
      <c r="M223" s="227"/>
      <c r="N223" s="228"/>
      <c r="O223" s="228"/>
      <c r="P223" s="228"/>
      <c r="Q223" s="228"/>
      <c r="R223" s="228"/>
      <c r="S223" s="228"/>
      <c r="T223" s="229"/>
      <c r="AT223" s="230" t="s">
        <v>209</v>
      </c>
      <c r="AU223" s="230" t="s">
        <v>88</v>
      </c>
      <c r="AV223" s="13" t="s">
        <v>88</v>
      </c>
      <c r="AW223" s="13" t="s">
        <v>31</v>
      </c>
      <c r="AX223" s="13" t="s">
        <v>76</v>
      </c>
      <c r="AY223" s="230" t="s">
        <v>201</v>
      </c>
    </row>
    <row r="224" spans="1:65" s="13" customFormat="1">
      <c r="B224" s="219"/>
      <c r="C224" s="220"/>
      <c r="D224" s="221" t="s">
        <v>209</v>
      </c>
      <c r="E224" s="222" t="s">
        <v>1</v>
      </c>
      <c r="F224" s="223" t="s">
        <v>2505</v>
      </c>
      <c r="G224" s="220"/>
      <c r="H224" s="224">
        <v>5.86</v>
      </c>
      <c r="I224" s="225"/>
      <c r="J224" s="220"/>
      <c r="K224" s="220"/>
      <c r="L224" s="226"/>
      <c r="M224" s="227"/>
      <c r="N224" s="228"/>
      <c r="O224" s="228"/>
      <c r="P224" s="228"/>
      <c r="Q224" s="228"/>
      <c r="R224" s="228"/>
      <c r="S224" s="228"/>
      <c r="T224" s="229"/>
      <c r="AT224" s="230" t="s">
        <v>209</v>
      </c>
      <c r="AU224" s="230" t="s">
        <v>88</v>
      </c>
      <c r="AV224" s="13" t="s">
        <v>88</v>
      </c>
      <c r="AW224" s="13" t="s">
        <v>31</v>
      </c>
      <c r="AX224" s="13" t="s">
        <v>76</v>
      </c>
      <c r="AY224" s="230" t="s">
        <v>201</v>
      </c>
    </row>
    <row r="225" spans="1:65" s="15" customFormat="1">
      <c r="B225" s="242"/>
      <c r="C225" s="243"/>
      <c r="D225" s="221" t="s">
        <v>209</v>
      </c>
      <c r="E225" s="244" t="s">
        <v>1</v>
      </c>
      <c r="F225" s="245" t="s">
        <v>240</v>
      </c>
      <c r="G225" s="243"/>
      <c r="H225" s="246">
        <v>50.57</v>
      </c>
      <c r="I225" s="247"/>
      <c r="J225" s="243"/>
      <c r="K225" s="243"/>
      <c r="L225" s="248"/>
      <c r="M225" s="249"/>
      <c r="N225" s="250"/>
      <c r="O225" s="250"/>
      <c r="P225" s="250"/>
      <c r="Q225" s="250"/>
      <c r="R225" s="250"/>
      <c r="S225" s="250"/>
      <c r="T225" s="251"/>
      <c r="AT225" s="252" t="s">
        <v>209</v>
      </c>
      <c r="AU225" s="252" t="s">
        <v>88</v>
      </c>
      <c r="AV225" s="15" t="s">
        <v>219</v>
      </c>
      <c r="AW225" s="15" t="s">
        <v>31</v>
      </c>
      <c r="AX225" s="15" t="s">
        <v>76</v>
      </c>
      <c r="AY225" s="252" t="s">
        <v>201</v>
      </c>
    </row>
    <row r="226" spans="1:65" s="13" customFormat="1">
      <c r="B226" s="219"/>
      <c r="C226" s="220"/>
      <c r="D226" s="221" t="s">
        <v>209</v>
      </c>
      <c r="E226" s="222" t="s">
        <v>1</v>
      </c>
      <c r="F226" s="223" t="s">
        <v>590</v>
      </c>
      <c r="G226" s="220"/>
      <c r="H226" s="224">
        <v>0.03</v>
      </c>
      <c r="I226" s="225"/>
      <c r="J226" s="220"/>
      <c r="K226" s="220"/>
      <c r="L226" s="226"/>
      <c r="M226" s="227"/>
      <c r="N226" s="228"/>
      <c r="O226" s="228"/>
      <c r="P226" s="228"/>
      <c r="Q226" s="228"/>
      <c r="R226" s="228"/>
      <c r="S226" s="228"/>
      <c r="T226" s="229"/>
      <c r="AT226" s="230" t="s">
        <v>209</v>
      </c>
      <c r="AU226" s="230" t="s">
        <v>88</v>
      </c>
      <c r="AV226" s="13" t="s">
        <v>88</v>
      </c>
      <c r="AW226" s="13" t="s">
        <v>31</v>
      </c>
      <c r="AX226" s="13" t="s">
        <v>76</v>
      </c>
      <c r="AY226" s="230" t="s">
        <v>201</v>
      </c>
    </row>
    <row r="227" spans="1:65" s="14" customFormat="1">
      <c r="B227" s="231"/>
      <c r="C227" s="232"/>
      <c r="D227" s="221" t="s">
        <v>209</v>
      </c>
      <c r="E227" s="233" t="s">
        <v>1</v>
      </c>
      <c r="F227" s="234" t="s">
        <v>232</v>
      </c>
      <c r="G227" s="232"/>
      <c r="H227" s="235">
        <v>50.6</v>
      </c>
      <c r="I227" s="236"/>
      <c r="J227" s="232"/>
      <c r="K227" s="232"/>
      <c r="L227" s="237"/>
      <c r="M227" s="238"/>
      <c r="N227" s="239"/>
      <c r="O227" s="239"/>
      <c r="P227" s="239"/>
      <c r="Q227" s="239"/>
      <c r="R227" s="239"/>
      <c r="S227" s="239"/>
      <c r="T227" s="240"/>
      <c r="AT227" s="241" t="s">
        <v>209</v>
      </c>
      <c r="AU227" s="241" t="s">
        <v>88</v>
      </c>
      <c r="AV227" s="14" t="s">
        <v>207</v>
      </c>
      <c r="AW227" s="14" t="s">
        <v>31</v>
      </c>
      <c r="AX227" s="14" t="s">
        <v>83</v>
      </c>
      <c r="AY227" s="241" t="s">
        <v>201</v>
      </c>
    </row>
    <row r="228" spans="1:65" s="2" customFormat="1" ht="33" customHeight="1">
      <c r="A228" s="35"/>
      <c r="B228" s="36"/>
      <c r="C228" s="205" t="s">
        <v>632</v>
      </c>
      <c r="D228" s="205" t="s">
        <v>203</v>
      </c>
      <c r="E228" s="206" t="s">
        <v>2506</v>
      </c>
      <c r="F228" s="207" t="s">
        <v>2507</v>
      </c>
      <c r="G228" s="208" t="s">
        <v>276</v>
      </c>
      <c r="H228" s="209">
        <v>18.5</v>
      </c>
      <c r="I228" s="210"/>
      <c r="J228" s="211">
        <f>ROUND(I228*H228,2)</f>
        <v>0</v>
      </c>
      <c r="K228" s="212"/>
      <c r="L228" s="40"/>
      <c r="M228" s="213" t="s">
        <v>1</v>
      </c>
      <c r="N228" s="214" t="s">
        <v>42</v>
      </c>
      <c r="O228" s="72"/>
      <c r="P228" s="215">
        <f>O228*H228</f>
        <v>0</v>
      </c>
      <c r="Q228" s="215">
        <v>1.9400000000000001E-3</v>
      </c>
      <c r="R228" s="215">
        <f>Q228*H228</f>
        <v>3.5890000000000005E-2</v>
      </c>
      <c r="S228" s="215">
        <v>0</v>
      </c>
      <c r="T228" s="216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17" t="s">
        <v>308</v>
      </c>
      <c r="AT228" s="217" t="s">
        <v>203</v>
      </c>
      <c r="AU228" s="217" t="s">
        <v>88</v>
      </c>
      <c r="AY228" s="18" t="s">
        <v>201</v>
      </c>
      <c r="BE228" s="218">
        <f>IF(N228="základná",J228,0)</f>
        <v>0</v>
      </c>
      <c r="BF228" s="218">
        <f>IF(N228="znížená",J228,0)</f>
        <v>0</v>
      </c>
      <c r="BG228" s="218">
        <f>IF(N228="zákl. prenesená",J228,0)</f>
        <v>0</v>
      </c>
      <c r="BH228" s="218">
        <f>IF(N228="zníž. prenesená",J228,0)</f>
        <v>0</v>
      </c>
      <c r="BI228" s="218">
        <f>IF(N228="nulová",J228,0)</f>
        <v>0</v>
      </c>
      <c r="BJ228" s="18" t="s">
        <v>88</v>
      </c>
      <c r="BK228" s="218">
        <f>ROUND(I228*H228,2)</f>
        <v>0</v>
      </c>
      <c r="BL228" s="18" t="s">
        <v>308</v>
      </c>
      <c r="BM228" s="217" t="s">
        <v>2508</v>
      </c>
    </row>
    <row r="229" spans="1:65" s="13" customFormat="1">
      <c r="B229" s="219"/>
      <c r="C229" s="220"/>
      <c r="D229" s="221" t="s">
        <v>209</v>
      </c>
      <c r="E229" s="222" t="s">
        <v>1</v>
      </c>
      <c r="F229" s="223" t="s">
        <v>2509</v>
      </c>
      <c r="G229" s="220"/>
      <c r="H229" s="224">
        <v>18.52</v>
      </c>
      <c r="I229" s="225"/>
      <c r="J229" s="220"/>
      <c r="K229" s="220"/>
      <c r="L229" s="226"/>
      <c r="M229" s="227"/>
      <c r="N229" s="228"/>
      <c r="O229" s="228"/>
      <c r="P229" s="228"/>
      <c r="Q229" s="228"/>
      <c r="R229" s="228"/>
      <c r="S229" s="228"/>
      <c r="T229" s="229"/>
      <c r="AT229" s="230" t="s">
        <v>209</v>
      </c>
      <c r="AU229" s="230" t="s">
        <v>88</v>
      </c>
      <c r="AV229" s="13" t="s">
        <v>88</v>
      </c>
      <c r="AW229" s="13" t="s">
        <v>31</v>
      </c>
      <c r="AX229" s="13" t="s">
        <v>76</v>
      </c>
      <c r="AY229" s="230" t="s">
        <v>201</v>
      </c>
    </row>
    <row r="230" spans="1:65" s="13" customFormat="1">
      <c r="B230" s="219"/>
      <c r="C230" s="220"/>
      <c r="D230" s="221" t="s">
        <v>209</v>
      </c>
      <c r="E230" s="222" t="s">
        <v>1</v>
      </c>
      <c r="F230" s="223" t="s">
        <v>1106</v>
      </c>
      <c r="G230" s="220"/>
      <c r="H230" s="224">
        <v>-0.02</v>
      </c>
      <c r="I230" s="225"/>
      <c r="J230" s="220"/>
      <c r="K230" s="220"/>
      <c r="L230" s="226"/>
      <c r="M230" s="227"/>
      <c r="N230" s="228"/>
      <c r="O230" s="228"/>
      <c r="P230" s="228"/>
      <c r="Q230" s="228"/>
      <c r="R230" s="228"/>
      <c r="S230" s="228"/>
      <c r="T230" s="229"/>
      <c r="AT230" s="230" t="s">
        <v>209</v>
      </c>
      <c r="AU230" s="230" t="s">
        <v>88</v>
      </c>
      <c r="AV230" s="13" t="s">
        <v>88</v>
      </c>
      <c r="AW230" s="13" t="s">
        <v>31</v>
      </c>
      <c r="AX230" s="13" t="s">
        <v>76</v>
      </c>
      <c r="AY230" s="230" t="s">
        <v>201</v>
      </c>
    </row>
    <row r="231" spans="1:65" s="14" customFormat="1">
      <c r="B231" s="231"/>
      <c r="C231" s="232"/>
      <c r="D231" s="221" t="s">
        <v>209</v>
      </c>
      <c r="E231" s="233" t="s">
        <v>1</v>
      </c>
      <c r="F231" s="234" t="s">
        <v>232</v>
      </c>
      <c r="G231" s="232"/>
      <c r="H231" s="235">
        <v>18.5</v>
      </c>
      <c r="I231" s="236"/>
      <c r="J231" s="232"/>
      <c r="K231" s="232"/>
      <c r="L231" s="237"/>
      <c r="M231" s="238"/>
      <c r="N231" s="239"/>
      <c r="O231" s="239"/>
      <c r="P231" s="239"/>
      <c r="Q231" s="239"/>
      <c r="R231" s="239"/>
      <c r="S231" s="239"/>
      <c r="T231" s="240"/>
      <c r="AT231" s="241" t="s">
        <v>209</v>
      </c>
      <c r="AU231" s="241" t="s">
        <v>88</v>
      </c>
      <c r="AV231" s="14" t="s">
        <v>207</v>
      </c>
      <c r="AW231" s="14" t="s">
        <v>31</v>
      </c>
      <c r="AX231" s="14" t="s">
        <v>83</v>
      </c>
      <c r="AY231" s="241" t="s">
        <v>201</v>
      </c>
    </row>
    <row r="232" spans="1:65" s="2" customFormat="1" ht="33" customHeight="1">
      <c r="A232" s="35"/>
      <c r="B232" s="36"/>
      <c r="C232" s="205" t="s">
        <v>639</v>
      </c>
      <c r="D232" s="205" t="s">
        <v>203</v>
      </c>
      <c r="E232" s="206" t="s">
        <v>2510</v>
      </c>
      <c r="F232" s="207" t="s">
        <v>2511</v>
      </c>
      <c r="G232" s="208" t="s">
        <v>276</v>
      </c>
      <c r="H232" s="209">
        <v>6.5</v>
      </c>
      <c r="I232" s="210"/>
      <c r="J232" s="211">
        <f>ROUND(I232*H232,2)</f>
        <v>0</v>
      </c>
      <c r="K232" s="212"/>
      <c r="L232" s="40"/>
      <c r="M232" s="213" t="s">
        <v>1</v>
      </c>
      <c r="N232" s="214" t="s">
        <v>42</v>
      </c>
      <c r="O232" s="72"/>
      <c r="P232" s="215">
        <f>O232*H232</f>
        <v>0</v>
      </c>
      <c r="Q232" s="215">
        <v>1.73E-3</v>
      </c>
      <c r="R232" s="215">
        <f>Q232*H232</f>
        <v>1.1245E-2</v>
      </c>
      <c r="S232" s="215">
        <v>0</v>
      </c>
      <c r="T232" s="216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17" t="s">
        <v>308</v>
      </c>
      <c r="AT232" s="217" t="s">
        <v>203</v>
      </c>
      <c r="AU232" s="217" t="s">
        <v>88</v>
      </c>
      <c r="AY232" s="18" t="s">
        <v>201</v>
      </c>
      <c r="BE232" s="218">
        <f>IF(N232="základná",J232,0)</f>
        <v>0</v>
      </c>
      <c r="BF232" s="218">
        <f>IF(N232="znížená",J232,0)</f>
        <v>0</v>
      </c>
      <c r="BG232" s="218">
        <f>IF(N232="zákl. prenesená",J232,0)</f>
        <v>0</v>
      </c>
      <c r="BH232" s="218">
        <f>IF(N232="zníž. prenesená",J232,0)</f>
        <v>0</v>
      </c>
      <c r="BI232" s="218">
        <f>IF(N232="nulová",J232,0)</f>
        <v>0</v>
      </c>
      <c r="BJ232" s="18" t="s">
        <v>88</v>
      </c>
      <c r="BK232" s="218">
        <f>ROUND(I232*H232,2)</f>
        <v>0</v>
      </c>
      <c r="BL232" s="18" t="s">
        <v>308</v>
      </c>
      <c r="BM232" s="217" t="s">
        <v>2512</v>
      </c>
    </row>
    <row r="233" spans="1:65" s="13" customFormat="1">
      <c r="B233" s="219"/>
      <c r="C233" s="220"/>
      <c r="D233" s="221" t="s">
        <v>209</v>
      </c>
      <c r="E233" s="222" t="s">
        <v>1</v>
      </c>
      <c r="F233" s="223" t="s">
        <v>2513</v>
      </c>
      <c r="G233" s="220"/>
      <c r="H233" s="224">
        <v>6.53</v>
      </c>
      <c r="I233" s="225"/>
      <c r="J233" s="220"/>
      <c r="K233" s="220"/>
      <c r="L233" s="226"/>
      <c r="M233" s="227"/>
      <c r="N233" s="228"/>
      <c r="O233" s="228"/>
      <c r="P233" s="228"/>
      <c r="Q233" s="228"/>
      <c r="R233" s="228"/>
      <c r="S233" s="228"/>
      <c r="T233" s="229"/>
      <c r="AT233" s="230" t="s">
        <v>209</v>
      </c>
      <c r="AU233" s="230" t="s">
        <v>88</v>
      </c>
      <c r="AV233" s="13" t="s">
        <v>88</v>
      </c>
      <c r="AW233" s="13" t="s">
        <v>31</v>
      </c>
      <c r="AX233" s="13" t="s">
        <v>76</v>
      </c>
      <c r="AY233" s="230" t="s">
        <v>201</v>
      </c>
    </row>
    <row r="234" spans="1:65" s="13" customFormat="1">
      <c r="B234" s="219"/>
      <c r="C234" s="220"/>
      <c r="D234" s="221" t="s">
        <v>209</v>
      </c>
      <c r="E234" s="222" t="s">
        <v>1</v>
      </c>
      <c r="F234" s="223" t="s">
        <v>970</v>
      </c>
      <c r="G234" s="220"/>
      <c r="H234" s="224">
        <v>-0.03</v>
      </c>
      <c r="I234" s="225"/>
      <c r="J234" s="220"/>
      <c r="K234" s="220"/>
      <c r="L234" s="226"/>
      <c r="M234" s="227"/>
      <c r="N234" s="228"/>
      <c r="O234" s="228"/>
      <c r="P234" s="228"/>
      <c r="Q234" s="228"/>
      <c r="R234" s="228"/>
      <c r="S234" s="228"/>
      <c r="T234" s="229"/>
      <c r="AT234" s="230" t="s">
        <v>209</v>
      </c>
      <c r="AU234" s="230" t="s">
        <v>88</v>
      </c>
      <c r="AV234" s="13" t="s">
        <v>88</v>
      </c>
      <c r="AW234" s="13" t="s">
        <v>31</v>
      </c>
      <c r="AX234" s="13" t="s">
        <v>76</v>
      </c>
      <c r="AY234" s="230" t="s">
        <v>201</v>
      </c>
    </row>
    <row r="235" spans="1:65" s="14" customFormat="1">
      <c r="B235" s="231"/>
      <c r="C235" s="232"/>
      <c r="D235" s="221" t="s">
        <v>209</v>
      </c>
      <c r="E235" s="233" t="s">
        <v>1</v>
      </c>
      <c r="F235" s="234" t="s">
        <v>232</v>
      </c>
      <c r="G235" s="232"/>
      <c r="H235" s="235">
        <v>6.5</v>
      </c>
      <c r="I235" s="236"/>
      <c r="J235" s="232"/>
      <c r="K235" s="232"/>
      <c r="L235" s="237"/>
      <c r="M235" s="238"/>
      <c r="N235" s="239"/>
      <c r="O235" s="239"/>
      <c r="P235" s="239"/>
      <c r="Q235" s="239"/>
      <c r="R235" s="239"/>
      <c r="S235" s="239"/>
      <c r="T235" s="240"/>
      <c r="AT235" s="241" t="s">
        <v>209</v>
      </c>
      <c r="AU235" s="241" t="s">
        <v>88</v>
      </c>
      <c r="AV235" s="14" t="s">
        <v>207</v>
      </c>
      <c r="AW235" s="14" t="s">
        <v>31</v>
      </c>
      <c r="AX235" s="14" t="s">
        <v>83</v>
      </c>
      <c r="AY235" s="241" t="s">
        <v>201</v>
      </c>
    </row>
    <row r="236" spans="1:65" s="2" customFormat="1" ht="33" customHeight="1">
      <c r="A236" s="35"/>
      <c r="B236" s="36"/>
      <c r="C236" s="205" t="s">
        <v>646</v>
      </c>
      <c r="D236" s="205" t="s">
        <v>203</v>
      </c>
      <c r="E236" s="206" t="s">
        <v>2514</v>
      </c>
      <c r="F236" s="207" t="s">
        <v>2515</v>
      </c>
      <c r="G236" s="208" t="s">
        <v>276</v>
      </c>
      <c r="H236" s="209">
        <v>14.7</v>
      </c>
      <c r="I236" s="210"/>
      <c r="J236" s="211">
        <f>ROUND(I236*H236,2)</f>
        <v>0</v>
      </c>
      <c r="K236" s="212"/>
      <c r="L236" s="40"/>
      <c r="M236" s="213" t="s">
        <v>1</v>
      </c>
      <c r="N236" s="214" t="s">
        <v>42</v>
      </c>
      <c r="O236" s="72"/>
      <c r="P236" s="215">
        <f>O236*H236</f>
        <v>0</v>
      </c>
      <c r="Q236" s="215">
        <v>1.73E-3</v>
      </c>
      <c r="R236" s="215">
        <f>Q236*H236</f>
        <v>2.5430999999999999E-2</v>
      </c>
      <c r="S236" s="215">
        <v>0</v>
      </c>
      <c r="T236" s="216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17" t="s">
        <v>308</v>
      </c>
      <c r="AT236" s="217" t="s">
        <v>203</v>
      </c>
      <c r="AU236" s="217" t="s">
        <v>88</v>
      </c>
      <c r="AY236" s="18" t="s">
        <v>201</v>
      </c>
      <c r="BE236" s="218">
        <f>IF(N236="základná",J236,0)</f>
        <v>0</v>
      </c>
      <c r="BF236" s="218">
        <f>IF(N236="znížená",J236,0)</f>
        <v>0</v>
      </c>
      <c r="BG236" s="218">
        <f>IF(N236="zákl. prenesená",J236,0)</f>
        <v>0</v>
      </c>
      <c r="BH236" s="218">
        <f>IF(N236="zníž. prenesená",J236,0)</f>
        <v>0</v>
      </c>
      <c r="BI236" s="218">
        <f>IF(N236="nulová",J236,0)</f>
        <v>0</v>
      </c>
      <c r="BJ236" s="18" t="s">
        <v>88</v>
      </c>
      <c r="BK236" s="218">
        <f>ROUND(I236*H236,2)</f>
        <v>0</v>
      </c>
      <c r="BL236" s="18" t="s">
        <v>308</v>
      </c>
      <c r="BM236" s="217" t="s">
        <v>2516</v>
      </c>
    </row>
    <row r="237" spans="1:65" s="13" customFormat="1">
      <c r="B237" s="219"/>
      <c r="C237" s="220"/>
      <c r="D237" s="221" t="s">
        <v>209</v>
      </c>
      <c r="E237" s="222" t="s">
        <v>1</v>
      </c>
      <c r="F237" s="223" t="s">
        <v>2517</v>
      </c>
      <c r="G237" s="220"/>
      <c r="H237" s="224">
        <v>6.09</v>
      </c>
      <c r="I237" s="225"/>
      <c r="J237" s="220"/>
      <c r="K237" s="220"/>
      <c r="L237" s="226"/>
      <c r="M237" s="227"/>
      <c r="N237" s="228"/>
      <c r="O237" s="228"/>
      <c r="P237" s="228"/>
      <c r="Q237" s="228"/>
      <c r="R237" s="228"/>
      <c r="S237" s="228"/>
      <c r="T237" s="229"/>
      <c r="AT237" s="230" t="s">
        <v>209</v>
      </c>
      <c r="AU237" s="230" t="s">
        <v>88</v>
      </c>
      <c r="AV237" s="13" t="s">
        <v>88</v>
      </c>
      <c r="AW237" s="13" t="s">
        <v>31</v>
      </c>
      <c r="AX237" s="13" t="s">
        <v>76</v>
      </c>
      <c r="AY237" s="230" t="s">
        <v>201</v>
      </c>
    </row>
    <row r="238" spans="1:65" s="13" customFormat="1">
      <c r="B238" s="219"/>
      <c r="C238" s="220"/>
      <c r="D238" s="221" t="s">
        <v>209</v>
      </c>
      <c r="E238" s="222" t="s">
        <v>1</v>
      </c>
      <c r="F238" s="223" t="s">
        <v>2518</v>
      </c>
      <c r="G238" s="220"/>
      <c r="H238" s="224">
        <v>8.56</v>
      </c>
      <c r="I238" s="225"/>
      <c r="J238" s="220"/>
      <c r="K238" s="220"/>
      <c r="L238" s="226"/>
      <c r="M238" s="227"/>
      <c r="N238" s="228"/>
      <c r="O238" s="228"/>
      <c r="P238" s="228"/>
      <c r="Q238" s="228"/>
      <c r="R238" s="228"/>
      <c r="S238" s="228"/>
      <c r="T238" s="229"/>
      <c r="AT238" s="230" t="s">
        <v>209</v>
      </c>
      <c r="AU238" s="230" t="s">
        <v>88</v>
      </c>
      <c r="AV238" s="13" t="s">
        <v>88</v>
      </c>
      <c r="AW238" s="13" t="s">
        <v>31</v>
      </c>
      <c r="AX238" s="13" t="s">
        <v>76</v>
      </c>
      <c r="AY238" s="230" t="s">
        <v>201</v>
      </c>
    </row>
    <row r="239" spans="1:65" s="15" customFormat="1">
      <c r="B239" s="242"/>
      <c r="C239" s="243"/>
      <c r="D239" s="221" t="s">
        <v>209</v>
      </c>
      <c r="E239" s="244" t="s">
        <v>1</v>
      </c>
      <c r="F239" s="245" t="s">
        <v>240</v>
      </c>
      <c r="G239" s="243"/>
      <c r="H239" s="246">
        <v>14.65</v>
      </c>
      <c r="I239" s="247"/>
      <c r="J239" s="243"/>
      <c r="K239" s="243"/>
      <c r="L239" s="248"/>
      <c r="M239" s="249"/>
      <c r="N239" s="250"/>
      <c r="O239" s="250"/>
      <c r="P239" s="250"/>
      <c r="Q239" s="250"/>
      <c r="R239" s="250"/>
      <c r="S239" s="250"/>
      <c r="T239" s="251"/>
      <c r="AT239" s="252" t="s">
        <v>209</v>
      </c>
      <c r="AU239" s="252" t="s">
        <v>88</v>
      </c>
      <c r="AV239" s="15" t="s">
        <v>219</v>
      </c>
      <c r="AW239" s="15" t="s">
        <v>31</v>
      </c>
      <c r="AX239" s="15" t="s">
        <v>76</v>
      </c>
      <c r="AY239" s="252" t="s">
        <v>201</v>
      </c>
    </row>
    <row r="240" spans="1:65" s="13" customFormat="1">
      <c r="B240" s="219"/>
      <c r="C240" s="220"/>
      <c r="D240" s="221" t="s">
        <v>209</v>
      </c>
      <c r="E240" s="222" t="s">
        <v>1</v>
      </c>
      <c r="F240" s="223" t="s">
        <v>637</v>
      </c>
      <c r="G240" s="220"/>
      <c r="H240" s="224">
        <v>0.05</v>
      </c>
      <c r="I240" s="225"/>
      <c r="J240" s="220"/>
      <c r="K240" s="220"/>
      <c r="L240" s="226"/>
      <c r="M240" s="227"/>
      <c r="N240" s="228"/>
      <c r="O240" s="228"/>
      <c r="P240" s="228"/>
      <c r="Q240" s="228"/>
      <c r="R240" s="228"/>
      <c r="S240" s="228"/>
      <c r="T240" s="229"/>
      <c r="AT240" s="230" t="s">
        <v>209</v>
      </c>
      <c r="AU240" s="230" t="s">
        <v>88</v>
      </c>
      <c r="AV240" s="13" t="s">
        <v>88</v>
      </c>
      <c r="AW240" s="13" t="s">
        <v>31</v>
      </c>
      <c r="AX240" s="13" t="s">
        <v>76</v>
      </c>
      <c r="AY240" s="230" t="s">
        <v>201</v>
      </c>
    </row>
    <row r="241" spans="1:65" s="14" customFormat="1">
      <c r="B241" s="231"/>
      <c r="C241" s="232"/>
      <c r="D241" s="221" t="s">
        <v>209</v>
      </c>
      <c r="E241" s="233" t="s">
        <v>1</v>
      </c>
      <c r="F241" s="234" t="s">
        <v>232</v>
      </c>
      <c r="G241" s="232"/>
      <c r="H241" s="235">
        <v>14.700000000000001</v>
      </c>
      <c r="I241" s="236"/>
      <c r="J241" s="232"/>
      <c r="K241" s="232"/>
      <c r="L241" s="237"/>
      <c r="M241" s="238"/>
      <c r="N241" s="239"/>
      <c r="O241" s="239"/>
      <c r="P241" s="239"/>
      <c r="Q241" s="239"/>
      <c r="R241" s="239"/>
      <c r="S241" s="239"/>
      <c r="T241" s="240"/>
      <c r="AT241" s="241" t="s">
        <v>209</v>
      </c>
      <c r="AU241" s="241" t="s">
        <v>88</v>
      </c>
      <c r="AV241" s="14" t="s">
        <v>207</v>
      </c>
      <c r="AW241" s="14" t="s">
        <v>31</v>
      </c>
      <c r="AX241" s="14" t="s">
        <v>83</v>
      </c>
      <c r="AY241" s="241" t="s">
        <v>201</v>
      </c>
    </row>
    <row r="242" spans="1:65" s="2" customFormat="1" ht="35.25" customHeight="1">
      <c r="A242" s="35"/>
      <c r="B242" s="36"/>
      <c r="C242" s="205" t="s">
        <v>652</v>
      </c>
      <c r="D242" s="205" t="s">
        <v>203</v>
      </c>
      <c r="E242" s="206" t="s">
        <v>2519</v>
      </c>
      <c r="F242" s="207" t="s">
        <v>2520</v>
      </c>
      <c r="G242" s="208" t="s">
        <v>276</v>
      </c>
      <c r="H242" s="209">
        <v>204.9</v>
      </c>
      <c r="I242" s="210"/>
      <c r="J242" s="211">
        <f>ROUND(I242*H242,2)</f>
        <v>0</v>
      </c>
      <c r="K242" s="212"/>
      <c r="L242" s="40"/>
      <c r="M242" s="213" t="s">
        <v>1</v>
      </c>
      <c r="N242" s="214" t="s">
        <v>42</v>
      </c>
      <c r="O242" s="72"/>
      <c r="P242" s="215">
        <f>O242*H242</f>
        <v>0</v>
      </c>
      <c r="Q242" s="215">
        <v>1.5100000000000001E-3</v>
      </c>
      <c r="R242" s="215">
        <f>Q242*H242</f>
        <v>0.30939900000000004</v>
      </c>
      <c r="S242" s="215">
        <v>0</v>
      </c>
      <c r="T242" s="216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17" t="s">
        <v>308</v>
      </c>
      <c r="AT242" s="217" t="s">
        <v>203</v>
      </c>
      <c r="AU242" s="217" t="s">
        <v>88</v>
      </c>
      <c r="AY242" s="18" t="s">
        <v>201</v>
      </c>
      <c r="BE242" s="218">
        <f>IF(N242="základná",J242,0)</f>
        <v>0</v>
      </c>
      <c r="BF242" s="218">
        <f>IF(N242="znížená",J242,0)</f>
        <v>0</v>
      </c>
      <c r="BG242" s="218">
        <f>IF(N242="zákl. prenesená",J242,0)</f>
        <v>0</v>
      </c>
      <c r="BH242" s="218">
        <f>IF(N242="zníž. prenesená",J242,0)</f>
        <v>0</v>
      </c>
      <c r="BI242" s="218">
        <f>IF(N242="nulová",J242,0)</f>
        <v>0</v>
      </c>
      <c r="BJ242" s="18" t="s">
        <v>88</v>
      </c>
      <c r="BK242" s="218">
        <f>ROUND(I242*H242,2)</f>
        <v>0</v>
      </c>
      <c r="BL242" s="18" t="s">
        <v>308</v>
      </c>
      <c r="BM242" s="217" t="s">
        <v>2521</v>
      </c>
    </row>
    <row r="243" spans="1:65" s="13" customFormat="1">
      <c r="B243" s="219"/>
      <c r="C243" s="220"/>
      <c r="D243" s="221" t="s">
        <v>209</v>
      </c>
      <c r="E243" s="222" t="s">
        <v>1</v>
      </c>
      <c r="F243" s="223" t="s">
        <v>2522</v>
      </c>
      <c r="G243" s="220"/>
      <c r="H243" s="224">
        <v>106.25</v>
      </c>
      <c r="I243" s="225"/>
      <c r="J243" s="220"/>
      <c r="K243" s="220"/>
      <c r="L243" s="226"/>
      <c r="M243" s="227"/>
      <c r="N243" s="228"/>
      <c r="O243" s="228"/>
      <c r="P243" s="228"/>
      <c r="Q243" s="228"/>
      <c r="R243" s="228"/>
      <c r="S243" s="228"/>
      <c r="T243" s="229"/>
      <c r="AT243" s="230" t="s">
        <v>209</v>
      </c>
      <c r="AU243" s="230" t="s">
        <v>88</v>
      </c>
      <c r="AV243" s="13" t="s">
        <v>88</v>
      </c>
      <c r="AW243" s="13" t="s">
        <v>31</v>
      </c>
      <c r="AX243" s="13" t="s">
        <v>76</v>
      </c>
      <c r="AY243" s="230" t="s">
        <v>201</v>
      </c>
    </row>
    <row r="244" spans="1:65" s="13" customFormat="1">
      <c r="B244" s="219"/>
      <c r="C244" s="220"/>
      <c r="D244" s="221" t="s">
        <v>209</v>
      </c>
      <c r="E244" s="222" t="s">
        <v>1</v>
      </c>
      <c r="F244" s="223" t="s">
        <v>2523</v>
      </c>
      <c r="G244" s="220"/>
      <c r="H244" s="224">
        <v>98.66</v>
      </c>
      <c r="I244" s="225"/>
      <c r="J244" s="220"/>
      <c r="K244" s="220"/>
      <c r="L244" s="226"/>
      <c r="M244" s="227"/>
      <c r="N244" s="228"/>
      <c r="O244" s="228"/>
      <c r="P244" s="228"/>
      <c r="Q244" s="228"/>
      <c r="R244" s="228"/>
      <c r="S244" s="228"/>
      <c r="T244" s="229"/>
      <c r="AT244" s="230" t="s">
        <v>209</v>
      </c>
      <c r="AU244" s="230" t="s">
        <v>88</v>
      </c>
      <c r="AV244" s="13" t="s">
        <v>88</v>
      </c>
      <c r="AW244" s="13" t="s">
        <v>31</v>
      </c>
      <c r="AX244" s="13" t="s">
        <v>76</v>
      </c>
      <c r="AY244" s="230" t="s">
        <v>201</v>
      </c>
    </row>
    <row r="245" spans="1:65" s="15" customFormat="1">
      <c r="B245" s="242"/>
      <c r="C245" s="243"/>
      <c r="D245" s="221" t="s">
        <v>209</v>
      </c>
      <c r="E245" s="244" t="s">
        <v>1</v>
      </c>
      <c r="F245" s="245" t="s">
        <v>240</v>
      </c>
      <c r="G245" s="243"/>
      <c r="H245" s="246">
        <v>204.91</v>
      </c>
      <c r="I245" s="247"/>
      <c r="J245" s="243"/>
      <c r="K245" s="243"/>
      <c r="L245" s="248"/>
      <c r="M245" s="249"/>
      <c r="N245" s="250"/>
      <c r="O245" s="250"/>
      <c r="P245" s="250"/>
      <c r="Q245" s="250"/>
      <c r="R245" s="250"/>
      <c r="S245" s="250"/>
      <c r="T245" s="251"/>
      <c r="AT245" s="252" t="s">
        <v>209</v>
      </c>
      <c r="AU245" s="252" t="s">
        <v>88</v>
      </c>
      <c r="AV245" s="15" t="s">
        <v>219</v>
      </c>
      <c r="AW245" s="15" t="s">
        <v>31</v>
      </c>
      <c r="AX245" s="15" t="s">
        <v>76</v>
      </c>
      <c r="AY245" s="252" t="s">
        <v>201</v>
      </c>
    </row>
    <row r="246" spans="1:65" s="13" customFormat="1">
      <c r="B246" s="219"/>
      <c r="C246" s="220"/>
      <c r="D246" s="221" t="s">
        <v>209</v>
      </c>
      <c r="E246" s="222" t="s">
        <v>1</v>
      </c>
      <c r="F246" s="223" t="s">
        <v>1723</v>
      </c>
      <c r="G246" s="220"/>
      <c r="H246" s="224">
        <v>-0.01</v>
      </c>
      <c r="I246" s="225"/>
      <c r="J246" s="220"/>
      <c r="K246" s="220"/>
      <c r="L246" s="226"/>
      <c r="M246" s="227"/>
      <c r="N246" s="228"/>
      <c r="O246" s="228"/>
      <c r="P246" s="228"/>
      <c r="Q246" s="228"/>
      <c r="R246" s="228"/>
      <c r="S246" s="228"/>
      <c r="T246" s="229"/>
      <c r="AT246" s="230" t="s">
        <v>209</v>
      </c>
      <c r="AU246" s="230" t="s">
        <v>88</v>
      </c>
      <c r="AV246" s="13" t="s">
        <v>88</v>
      </c>
      <c r="AW246" s="13" t="s">
        <v>31</v>
      </c>
      <c r="AX246" s="13" t="s">
        <v>76</v>
      </c>
      <c r="AY246" s="230" t="s">
        <v>201</v>
      </c>
    </row>
    <row r="247" spans="1:65" s="14" customFormat="1">
      <c r="B247" s="231"/>
      <c r="C247" s="232"/>
      <c r="D247" s="221" t="s">
        <v>209</v>
      </c>
      <c r="E247" s="233" t="s">
        <v>1</v>
      </c>
      <c r="F247" s="234" t="s">
        <v>232</v>
      </c>
      <c r="G247" s="232"/>
      <c r="H247" s="235">
        <v>204.9</v>
      </c>
      <c r="I247" s="236"/>
      <c r="J247" s="232"/>
      <c r="K247" s="232"/>
      <c r="L247" s="237"/>
      <c r="M247" s="238"/>
      <c r="N247" s="239"/>
      <c r="O247" s="239"/>
      <c r="P247" s="239"/>
      <c r="Q247" s="239"/>
      <c r="R247" s="239"/>
      <c r="S247" s="239"/>
      <c r="T247" s="240"/>
      <c r="AT247" s="241" t="s">
        <v>209</v>
      </c>
      <c r="AU247" s="241" t="s">
        <v>88</v>
      </c>
      <c r="AV247" s="14" t="s">
        <v>207</v>
      </c>
      <c r="AW247" s="14" t="s">
        <v>31</v>
      </c>
      <c r="AX247" s="14" t="s">
        <v>83</v>
      </c>
      <c r="AY247" s="241" t="s">
        <v>201</v>
      </c>
    </row>
    <row r="248" spans="1:65" s="2" customFormat="1" ht="21.75" customHeight="1">
      <c r="A248" s="35"/>
      <c r="B248" s="36"/>
      <c r="C248" s="205" t="s">
        <v>656</v>
      </c>
      <c r="D248" s="205" t="s">
        <v>203</v>
      </c>
      <c r="E248" s="206" t="s">
        <v>2524</v>
      </c>
      <c r="F248" s="207" t="s">
        <v>2525</v>
      </c>
      <c r="G248" s="208" t="s">
        <v>366</v>
      </c>
      <c r="H248" s="209">
        <v>1</v>
      </c>
      <c r="I248" s="210"/>
      <c r="J248" s="211">
        <f t="shared" ref="J248:J256" si="40">ROUND(I248*H248,2)</f>
        <v>0</v>
      </c>
      <c r="K248" s="212"/>
      <c r="L248" s="40"/>
      <c r="M248" s="213" t="s">
        <v>1</v>
      </c>
      <c r="N248" s="214" t="s">
        <v>42</v>
      </c>
      <c r="O248" s="72"/>
      <c r="P248" s="215">
        <f t="shared" ref="P248:P256" si="41">O248*H248</f>
        <v>0</v>
      </c>
      <c r="Q248" s="215">
        <v>9.0000000000000006E-5</v>
      </c>
      <c r="R248" s="215">
        <f t="shared" ref="R248:R256" si="42">Q248*H248</f>
        <v>9.0000000000000006E-5</v>
      </c>
      <c r="S248" s="215">
        <v>0</v>
      </c>
      <c r="T248" s="216">
        <f t="shared" ref="T248:T256" si="43"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17" t="s">
        <v>308</v>
      </c>
      <c r="AT248" s="217" t="s">
        <v>203</v>
      </c>
      <c r="AU248" s="217" t="s">
        <v>88</v>
      </c>
      <c r="AY248" s="18" t="s">
        <v>201</v>
      </c>
      <c r="BE248" s="218">
        <f t="shared" ref="BE248:BE256" si="44">IF(N248="základná",J248,0)</f>
        <v>0</v>
      </c>
      <c r="BF248" s="218">
        <f t="shared" ref="BF248:BF256" si="45">IF(N248="znížená",J248,0)</f>
        <v>0</v>
      </c>
      <c r="BG248" s="218">
        <f t="shared" ref="BG248:BG256" si="46">IF(N248="zákl. prenesená",J248,0)</f>
        <v>0</v>
      </c>
      <c r="BH248" s="218">
        <f t="shared" ref="BH248:BH256" si="47">IF(N248="zníž. prenesená",J248,0)</f>
        <v>0</v>
      </c>
      <c r="BI248" s="218">
        <f t="shared" ref="BI248:BI256" si="48">IF(N248="nulová",J248,0)</f>
        <v>0</v>
      </c>
      <c r="BJ248" s="18" t="s">
        <v>88</v>
      </c>
      <c r="BK248" s="218">
        <f t="shared" ref="BK248:BK256" si="49">ROUND(I248*H248,2)</f>
        <v>0</v>
      </c>
      <c r="BL248" s="18" t="s">
        <v>308</v>
      </c>
      <c r="BM248" s="217" t="s">
        <v>2526</v>
      </c>
    </row>
    <row r="249" spans="1:65" s="2" customFormat="1" ht="33" customHeight="1">
      <c r="A249" s="35"/>
      <c r="B249" s="36"/>
      <c r="C249" s="253" t="s">
        <v>660</v>
      </c>
      <c r="D249" s="253" t="s">
        <v>585</v>
      </c>
      <c r="E249" s="254" t="s">
        <v>2527</v>
      </c>
      <c r="F249" s="255" t="s">
        <v>2528</v>
      </c>
      <c r="G249" s="256" t="s">
        <v>366</v>
      </c>
      <c r="H249" s="257">
        <v>1</v>
      </c>
      <c r="I249" s="258"/>
      <c r="J249" s="259">
        <f t="shared" si="40"/>
        <v>0</v>
      </c>
      <c r="K249" s="260"/>
      <c r="L249" s="261"/>
      <c r="M249" s="262" t="s">
        <v>1</v>
      </c>
      <c r="N249" s="263" t="s">
        <v>42</v>
      </c>
      <c r="O249" s="72"/>
      <c r="P249" s="215">
        <f t="shared" si="41"/>
        <v>0</v>
      </c>
      <c r="Q249" s="215">
        <v>0</v>
      </c>
      <c r="R249" s="215">
        <f t="shared" si="42"/>
        <v>0</v>
      </c>
      <c r="S249" s="215">
        <v>0</v>
      </c>
      <c r="T249" s="216">
        <f t="shared" si="43"/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17" t="s">
        <v>426</v>
      </c>
      <c r="AT249" s="217" t="s">
        <v>585</v>
      </c>
      <c r="AU249" s="217" t="s">
        <v>88</v>
      </c>
      <c r="AY249" s="18" t="s">
        <v>201</v>
      </c>
      <c r="BE249" s="218">
        <f t="shared" si="44"/>
        <v>0</v>
      </c>
      <c r="BF249" s="218">
        <f t="shared" si="45"/>
        <v>0</v>
      </c>
      <c r="BG249" s="218">
        <f t="shared" si="46"/>
        <v>0</v>
      </c>
      <c r="BH249" s="218">
        <f t="shared" si="47"/>
        <v>0</v>
      </c>
      <c r="BI249" s="218">
        <f t="shared" si="48"/>
        <v>0</v>
      </c>
      <c r="BJ249" s="18" t="s">
        <v>88</v>
      </c>
      <c r="BK249" s="218">
        <f t="shared" si="49"/>
        <v>0</v>
      </c>
      <c r="BL249" s="18" t="s">
        <v>308</v>
      </c>
      <c r="BM249" s="217" t="s">
        <v>2529</v>
      </c>
    </row>
    <row r="250" spans="1:65" s="2" customFormat="1" ht="21.75" customHeight="1">
      <c r="A250" s="35"/>
      <c r="B250" s="36"/>
      <c r="C250" s="205" t="s">
        <v>664</v>
      </c>
      <c r="D250" s="205" t="s">
        <v>203</v>
      </c>
      <c r="E250" s="206" t="s">
        <v>2530</v>
      </c>
      <c r="F250" s="207" t="s">
        <v>2531</v>
      </c>
      <c r="G250" s="208" t="s">
        <v>366</v>
      </c>
      <c r="H250" s="209">
        <v>2</v>
      </c>
      <c r="I250" s="210"/>
      <c r="J250" s="211">
        <f t="shared" si="40"/>
        <v>0</v>
      </c>
      <c r="K250" s="212"/>
      <c r="L250" s="40"/>
      <c r="M250" s="213" t="s">
        <v>1</v>
      </c>
      <c r="N250" s="214" t="s">
        <v>42</v>
      </c>
      <c r="O250" s="72"/>
      <c r="P250" s="215">
        <f t="shared" si="41"/>
        <v>0</v>
      </c>
      <c r="Q250" s="215">
        <v>9.0000000000000006E-5</v>
      </c>
      <c r="R250" s="215">
        <f t="shared" si="42"/>
        <v>1.8000000000000001E-4</v>
      </c>
      <c r="S250" s="215">
        <v>0</v>
      </c>
      <c r="T250" s="216">
        <f t="shared" si="43"/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17" t="s">
        <v>308</v>
      </c>
      <c r="AT250" s="217" t="s">
        <v>203</v>
      </c>
      <c r="AU250" s="217" t="s">
        <v>88</v>
      </c>
      <c r="AY250" s="18" t="s">
        <v>201</v>
      </c>
      <c r="BE250" s="218">
        <f t="shared" si="44"/>
        <v>0</v>
      </c>
      <c r="BF250" s="218">
        <f t="shared" si="45"/>
        <v>0</v>
      </c>
      <c r="BG250" s="218">
        <f t="shared" si="46"/>
        <v>0</v>
      </c>
      <c r="BH250" s="218">
        <f t="shared" si="47"/>
        <v>0</v>
      </c>
      <c r="BI250" s="218">
        <f t="shared" si="48"/>
        <v>0</v>
      </c>
      <c r="BJ250" s="18" t="s">
        <v>88</v>
      </c>
      <c r="BK250" s="218">
        <f t="shared" si="49"/>
        <v>0</v>
      </c>
      <c r="BL250" s="18" t="s">
        <v>308</v>
      </c>
      <c r="BM250" s="217" t="s">
        <v>2532</v>
      </c>
    </row>
    <row r="251" spans="1:65" s="2" customFormat="1" ht="33" customHeight="1">
      <c r="A251" s="35"/>
      <c r="B251" s="36"/>
      <c r="C251" s="253" t="s">
        <v>682</v>
      </c>
      <c r="D251" s="253" t="s">
        <v>585</v>
      </c>
      <c r="E251" s="254" t="s">
        <v>2533</v>
      </c>
      <c r="F251" s="255" t="s">
        <v>2534</v>
      </c>
      <c r="G251" s="256" t="s">
        <v>366</v>
      </c>
      <c r="H251" s="257">
        <v>2</v>
      </c>
      <c r="I251" s="258"/>
      <c r="J251" s="259">
        <f t="shared" si="40"/>
        <v>0</v>
      </c>
      <c r="K251" s="260"/>
      <c r="L251" s="261"/>
      <c r="M251" s="262" t="s">
        <v>1</v>
      </c>
      <c r="N251" s="263" t="s">
        <v>42</v>
      </c>
      <c r="O251" s="72"/>
      <c r="P251" s="215">
        <f t="shared" si="41"/>
        <v>0</v>
      </c>
      <c r="Q251" s="215">
        <v>0</v>
      </c>
      <c r="R251" s="215">
        <f t="shared" si="42"/>
        <v>0</v>
      </c>
      <c r="S251" s="215">
        <v>0</v>
      </c>
      <c r="T251" s="216">
        <f t="shared" si="43"/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17" t="s">
        <v>426</v>
      </c>
      <c r="AT251" s="217" t="s">
        <v>585</v>
      </c>
      <c r="AU251" s="217" t="s">
        <v>88</v>
      </c>
      <c r="AY251" s="18" t="s">
        <v>201</v>
      </c>
      <c r="BE251" s="218">
        <f t="shared" si="44"/>
        <v>0</v>
      </c>
      <c r="BF251" s="218">
        <f t="shared" si="45"/>
        <v>0</v>
      </c>
      <c r="BG251" s="218">
        <f t="shared" si="46"/>
        <v>0</v>
      </c>
      <c r="BH251" s="218">
        <f t="shared" si="47"/>
        <v>0</v>
      </c>
      <c r="BI251" s="218">
        <f t="shared" si="48"/>
        <v>0</v>
      </c>
      <c r="BJ251" s="18" t="s">
        <v>88</v>
      </c>
      <c r="BK251" s="218">
        <f t="shared" si="49"/>
        <v>0</v>
      </c>
      <c r="BL251" s="18" t="s">
        <v>308</v>
      </c>
      <c r="BM251" s="217" t="s">
        <v>2535</v>
      </c>
    </row>
    <row r="252" spans="1:65" s="2" customFormat="1" ht="16.5" customHeight="1">
      <c r="A252" s="35"/>
      <c r="B252" s="36"/>
      <c r="C252" s="205" t="s">
        <v>686</v>
      </c>
      <c r="D252" s="205" t="s">
        <v>203</v>
      </c>
      <c r="E252" s="206" t="s">
        <v>2536</v>
      </c>
      <c r="F252" s="207" t="s">
        <v>2537</v>
      </c>
      <c r="G252" s="208" t="s">
        <v>366</v>
      </c>
      <c r="H252" s="209">
        <v>1</v>
      </c>
      <c r="I252" s="210"/>
      <c r="J252" s="211">
        <f t="shared" si="40"/>
        <v>0</v>
      </c>
      <c r="K252" s="212"/>
      <c r="L252" s="40"/>
      <c r="M252" s="213" t="s">
        <v>1</v>
      </c>
      <c r="N252" s="214" t="s">
        <v>42</v>
      </c>
      <c r="O252" s="72"/>
      <c r="P252" s="215">
        <f t="shared" si="41"/>
        <v>0</v>
      </c>
      <c r="Q252" s="215">
        <v>0</v>
      </c>
      <c r="R252" s="215">
        <f t="shared" si="42"/>
        <v>0</v>
      </c>
      <c r="S252" s="215">
        <v>0</v>
      </c>
      <c r="T252" s="216">
        <f t="shared" si="43"/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17" t="s">
        <v>308</v>
      </c>
      <c r="AT252" s="217" t="s">
        <v>203</v>
      </c>
      <c r="AU252" s="217" t="s">
        <v>88</v>
      </c>
      <c r="AY252" s="18" t="s">
        <v>201</v>
      </c>
      <c r="BE252" s="218">
        <f t="shared" si="44"/>
        <v>0</v>
      </c>
      <c r="BF252" s="218">
        <f t="shared" si="45"/>
        <v>0</v>
      </c>
      <c r="BG252" s="218">
        <f t="shared" si="46"/>
        <v>0</v>
      </c>
      <c r="BH252" s="218">
        <f t="shared" si="47"/>
        <v>0</v>
      </c>
      <c r="BI252" s="218">
        <f t="shared" si="48"/>
        <v>0</v>
      </c>
      <c r="BJ252" s="18" t="s">
        <v>88</v>
      </c>
      <c r="BK252" s="218">
        <f t="shared" si="49"/>
        <v>0</v>
      </c>
      <c r="BL252" s="18" t="s">
        <v>308</v>
      </c>
      <c r="BM252" s="217" t="s">
        <v>2538</v>
      </c>
    </row>
    <row r="253" spans="1:65" s="2" customFormat="1" ht="21.75" customHeight="1">
      <c r="A253" s="35"/>
      <c r="B253" s="36"/>
      <c r="C253" s="253" t="s">
        <v>690</v>
      </c>
      <c r="D253" s="253" t="s">
        <v>585</v>
      </c>
      <c r="E253" s="254" t="s">
        <v>2539</v>
      </c>
      <c r="F253" s="255" t="s">
        <v>2540</v>
      </c>
      <c r="G253" s="256" t="s">
        <v>366</v>
      </c>
      <c r="H253" s="257">
        <v>1</v>
      </c>
      <c r="I253" s="258"/>
      <c r="J253" s="259">
        <f t="shared" si="40"/>
        <v>0</v>
      </c>
      <c r="K253" s="260"/>
      <c r="L253" s="261"/>
      <c r="M253" s="262" t="s">
        <v>1</v>
      </c>
      <c r="N253" s="263" t="s">
        <v>42</v>
      </c>
      <c r="O253" s="72"/>
      <c r="P253" s="215">
        <f t="shared" si="41"/>
        <v>0</v>
      </c>
      <c r="Q253" s="215">
        <v>1.0000000000000001E-5</v>
      </c>
      <c r="R253" s="215">
        <f t="shared" si="42"/>
        <v>1.0000000000000001E-5</v>
      </c>
      <c r="S253" s="215">
        <v>0</v>
      </c>
      <c r="T253" s="216">
        <f t="shared" si="43"/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17" t="s">
        <v>426</v>
      </c>
      <c r="AT253" s="217" t="s">
        <v>585</v>
      </c>
      <c r="AU253" s="217" t="s">
        <v>88</v>
      </c>
      <c r="AY253" s="18" t="s">
        <v>201</v>
      </c>
      <c r="BE253" s="218">
        <f t="shared" si="44"/>
        <v>0</v>
      </c>
      <c r="BF253" s="218">
        <f t="shared" si="45"/>
        <v>0</v>
      </c>
      <c r="BG253" s="218">
        <f t="shared" si="46"/>
        <v>0</v>
      </c>
      <c r="BH253" s="218">
        <f t="shared" si="47"/>
        <v>0</v>
      </c>
      <c r="BI253" s="218">
        <f t="shared" si="48"/>
        <v>0</v>
      </c>
      <c r="BJ253" s="18" t="s">
        <v>88</v>
      </c>
      <c r="BK253" s="218">
        <f t="shared" si="49"/>
        <v>0</v>
      </c>
      <c r="BL253" s="18" t="s">
        <v>308</v>
      </c>
      <c r="BM253" s="217" t="s">
        <v>2541</v>
      </c>
    </row>
    <row r="254" spans="1:65" s="2" customFormat="1" ht="16.5" customHeight="1">
      <c r="A254" s="35"/>
      <c r="B254" s="36"/>
      <c r="C254" s="205" t="s">
        <v>696</v>
      </c>
      <c r="D254" s="205" t="s">
        <v>203</v>
      </c>
      <c r="E254" s="206" t="s">
        <v>2542</v>
      </c>
      <c r="F254" s="207" t="s">
        <v>2543</v>
      </c>
      <c r="G254" s="208" t="s">
        <v>366</v>
      </c>
      <c r="H254" s="209">
        <v>2</v>
      </c>
      <c r="I254" s="210"/>
      <c r="J254" s="211">
        <f t="shared" si="40"/>
        <v>0</v>
      </c>
      <c r="K254" s="212"/>
      <c r="L254" s="40"/>
      <c r="M254" s="213" t="s">
        <v>1</v>
      </c>
      <c r="N254" s="214" t="s">
        <v>42</v>
      </c>
      <c r="O254" s="72"/>
      <c r="P254" s="215">
        <f t="shared" si="41"/>
        <v>0</v>
      </c>
      <c r="Q254" s="215">
        <v>0</v>
      </c>
      <c r="R254" s="215">
        <f t="shared" si="42"/>
        <v>0</v>
      </c>
      <c r="S254" s="215">
        <v>0</v>
      </c>
      <c r="T254" s="216">
        <f t="shared" si="43"/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17" t="s">
        <v>308</v>
      </c>
      <c r="AT254" s="217" t="s">
        <v>203</v>
      </c>
      <c r="AU254" s="217" t="s">
        <v>88</v>
      </c>
      <c r="AY254" s="18" t="s">
        <v>201</v>
      </c>
      <c r="BE254" s="218">
        <f t="shared" si="44"/>
        <v>0</v>
      </c>
      <c r="BF254" s="218">
        <f t="shared" si="45"/>
        <v>0</v>
      </c>
      <c r="BG254" s="218">
        <f t="shared" si="46"/>
        <v>0</v>
      </c>
      <c r="BH254" s="218">
        <f t="shared" si="47"/>
        <v>0</v>
      </c>
      <c r="BI254" s="218">
        <f t="shared" si="48"/>
        <v>0</v>
      </c>
      <c r="BJ254" s="18" t="s">
        <v>88</v>
      </c>
      <c r="BK254" s="218">
        <f t="shared" si="49"/>
        <v>0</v>
      </c>
      <c r="BL254" s="18" t="s">
        <v>308</v>
      </c>
      <c r="BM254" s="217" t="s">
        <v>2544</v>
      </c>
    </row>
    <row r="255" spans="1:65" s="2" customFormat="1" ht="21.75" customHeight="1">
      <c r="A255" s="35"/>
      <c r="B255" s="36"/>
      <c r="C255" s="253" t="s">
        <v>703</v>
      </c>
      <c r="D255" s="253" t="s">
        <v>585</v>
      </c>
      <c r="E255" s="254" t="s">
        <v>2545</v>
      </c>
      <c r="F255" s="255" t="s">
        <v>2546</v>
      </c>
      <c r="G255" s="256" t="s">
        <v>366</v>
      </c>
      <c r="H255" s="257">
        <v>2</v>
      </c>
      <c r="I255" s="258"/>
      <c r="J255" s="259">
        <f t="shared" si="40"/>
        <v>0</v>
      </c>
      <c r="K255" s="260"/>
      <c r="L255" s="261"/>
      <c r="M255" s="262" t="s">
        <v>1</v>
      </c>
      <c r="N255" s="263" t="s">
        <v>42</v>
      </c>
      <c r="O255" s="72"/>
      <c r="P255" s="215">
        <f t="shared" si="41"/>
        <v>0</v>
      </c>
      <c r="Q255" s="215">
        <v>1.0000000000000001E-5</v>
      </c>
      <c r="R255" s="215">
        <f t="shared" si="42"/>
        <v>2.0000000000000002E-5</v>
      </c>
      <c r="S255" s="215">
        <v>0</v>
      </c>
      <c r="T255" s="216">
        <f t="shared" si="43"/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17" t="s">
        <v>426</v>
      </c>
      <c r="AT255" s="217" t="s">
        <v>585</v>
      </c>
      <c r="AU255" s="217" t="s">
        <v>88</v>
      </c>
      <c r="AY255" s="18" t="s">
        <v>201</v>
      </c>
      <c r="BE255" s="218">
        <f t="shared" si="44"/>
        <v>0</v>
      </c>
      <c r="BF255" s="218">
        <f t="shared" si="45"/>
        <v>0</v>
      </c>
      <c r="BG255" s="218">
        <f t="shared" si="46"/>
        <v>0</v>
      </c>
      <c r="BH255" s="218">
        <f t="shared" si="47"/>
        <v>0</v>
      </c>
      <c r="BI255" s="218">
        <f t="shared" si="48"/>
        <v>0</v>
      </c>
      <c r="BJ255" s="18" t="s">
        <v>88</v>
      </c>
      <c r="BK255" s="218">
        <f t="shared" si="49"/>
        <v>0</v>
      </c>
      <c r="BL255" s="18" t="s">
        <v>308</v>
      </c>
      <c r="BM255" s="217" t="s">
        <v>2547</v>
      </c>
    </row>
    <row r="256" spans="1:65" s="2" customFormat="1" ht="21.75" customHeight="1">
      <c r="A256" s="35"/>
      <c r="B256" s="36"/>
      <c r="C256" s="205" t="s">
        <v>717</v>
      </c>
      <c r="D256" s="205" t="s">
        <v>203</v>
      </c>
      <c r="E256" s="206" t="s">
        <v>2548</v>
      </c>
      <c r="F256" s="207" t="s">
        <v>2549</v>
      </c>
      <c r="G256" s="208" t="s">
        <v>329</v>
      </c>
      <c r="H256" s="209">
        <v>0.73499999999999999</v>
      </c>
      <c r="I256" s="210"/>
      <c r="J256" s="211">
        <f t="shared" si="40"/>
        <v>0</v>
      </c>
      <c r="K256" s="212"/>
      <c r="L256" s="40"/>
      <c r="M256" s="213" t="s">
        <v>1</v>
      </c>
      <c r="N256" s="214" t="s">
        <v>42</v>
      </c>
      <c r="O256" s="72"/>
      <c r="P256" s="215">
        <f t="shared" si="41"/>
        <v>0</v>
      </c>
      <c r="Q256" s="215">
        <v>0</v>
      </c>
      <c r="R256" s="215">
        <f t="shared" si="42"/>
        <v>0</v>
      </c>
      <c r="S256" s="215">
        <v>0</v>
      </c>
      <c r="T256" s="216">
        <f t="shared" si="43"/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17" t="s">
        <v>308</v>
      </c>
      <c r="AT256" s="217" t="s">
        <v>203</v>
      </c>
      <c r="AU256" s="217" t="s">
        <v>88</v>
      </c>
      <c r="AY256" s="18" t="s">
        <v>201</v>
      </c>
      <c r="BE256" s="218">
        <f t="shared" si="44"/>
        <v>0</v>
      </c>
      <c r="BF256" s="218">
        <f t="shared" si="45"/>
        <v>0</v>
      </c>
      <c r="BG256" s="218">
        <f t="shared" si="46"/>
        <v>0</v>
      </c>
      <c r="BH256" s="218">
        <f t="shared" si="47"/>
        <v>0</v>
      </c>
      <c r="BI256" s="218">
        <f t="shared" si="48"/>
        <v>0</v>
      </c>
      <c r="BJ256" s="18" t="s">
        <v>88</v>
      </c>
      <c r="BK256" s="218">
        <f t="shared" si="49"/>
        <v>0</v>
      </c>
      <c r="BL256" s="18" t="s">
        <v>308</v>
      </c>
      <c r="BM256" s="217" t="s">
        <v>2550</v>
      </c>
    </row>
    <row r="257" spans="1:65" s="12" customFormat="1" ht="25.9" customHeight="1">
      <c r="B257" s="189"/>
      <c r="C257" s="190"/>
      <c r="D257" s="191" t="s">
        <v>75</v>
      </c>
      <c r="E257" s="192" t="s">
        <v>2551</v>
      </c>
      <c r="F257" s="192" t="s">
        <v>2552</v>
      </c>
      <c r="G257" s="190"/>
      <c r="H257" s="190"/>
      <c r="I257" s="193"/>
      <c r="J257" s="194">
        <f>BK257</f>
        <v>0</v>
      </c>
      <c r="K257" s="190"/>
      <c r="L257" s="195"/>
      <c r="M257" s="196"/>
      <c r="N257" s="197"/>
      <c r="O257" s="197"/>
      <c r="P257" s="198">
        <f>P258</f>
        <v>0</v>
      </c>
      <c r="Q257" s="197"/>
      <c r="R257" s="198">
        <f>R258</f>
        <v>0</v>
      </c>
      <c r="S257" s="197"/>
      <c r="T257" s="199">
        <f>T258</f>
        <v>0</v>
      </c>
      <c r="AR257" s="200" t="s">
        <v>207</v>
      </c>
      <c r="AT257" s="201" t="s">
        <v>75</v>
      </c>
      <c r="AU257" s="201" t="s">
        <v>76</v>
      </c>
      <c r="AY257" s="200" t="s">
        <v>201</v>
      </c>
      <c r="BK257" s="202">
        <f>BK258</f>
        <v>0</v>
      </c>
    </row>
    <row r="258" spans="1:65" s="2" customFormat="1" ht="21.75" customHeight="1">
      <c r="A258" s="35"/>
      <c r="B258" s="36"/>
      <c r="C258" s="205" t="s">
        <v>723</v>
      </c>
      <c r="D258" s="205" t="s">
        <v>203</v>
      </c>
      <c r="E258" s="206" t="s">
        <v>2553</v>
      </c>
      <c r="F258" s="207" t="s">
        <v>2554</v>
      </c>
      <c r="G258" s="208" t="s">
        <v>2555</v>
      </c>
      <c r="H258" s="209">
        <v>72</v>
      </c>
      <c r="I258" s="210"/>
      <c r="J258" s="211">
        <f>ROUND(I258*H258,2)</f>
        <v>0</v>
      </c>
      <c r="K258" s="212"/>
      <c r="L258" s="40"/>
      <c r="M258" s="213" t="s">
        <v>1</v>
      </c>
      <c r="N258" s="214" t="s">
        <v>42</v>
      </c>
      <c r="O258" s="72"/>
      <c r="P258" s="215">
        <f>O258*H258</f>
        <v>0</v>
      </c>
      <c r="Q258" s="215">
        <v>0</v>
      </c>
      <c r="R258" s="215">
        <f>Q258*H258</f>
        <v>0</v>
      </c>
      <c r="S258" s="215">
        <v>0</v>
      </c>
      <c r="T258" s="216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17" t="s">
        <v>2556</v>
      </c>
      <c r="AT258" s="217" t="s">
        <v>203</v>
      </c>
      <c r="AU258" s="217" t="s">
        <v>83</v>
      </c>
      <c r="AY258" s="18" t="s">
        <v>201</v>
      </c>
      <c r="BE258" s="218">
        <f>IF(N258="základná",J258,0)</f>
        <v>0</v>
      </c>
      <c r="BF258" s="218">
        <f>IF(N258="znížená",J258,0)</f>
        <v>0</v>
      </c>
      <c r="BG258" s="218">
        <f>IF(N258="zákl. prenesená",J258,0)</f>
        <v>0</v>
      </c>
      <c r="BH258" s="218">
        <f>IF(N258="zníž. prenesená",J258,0)</f>
        <v>0</v>
      </c>
      <c r="BI258" s="218">
        <f>IF(N258="nulová",J258,0)</f>
        <v>0</v>
      </c>
      <c r="BJ258" s="18" t="s">
        <v>88</v>
      </c>
      <c r="BK258" s="218">
        <f>ROUND(I258*H258,2)</f>
        <v>0</v>
      </c>
      <c r="BL258" s="18" t="s">
        <v>2556</v>
      </c>
      <c r="BM258" s="217" t="s">
        <v>2557</v>
      </c>
    </row>
    <row r="259" spans="1:65" s="12" customFormat="1" ht="25.9" customHeight="1">
      <c r="B259" s="189"/>
      <c r="C259" s="190"/>
      <c r="D259" s="191" t="s">
        <v>75</v>
      </c>
      <c r="E259" s="192" t="s">
        <v>2558</v>
      </c>
      <c r="F259" s="192" t="s">
        <v>2559</v>
      </c>
      <c r="G259" s="190"/>
      <c r="H259" s="190"/>
      <c r="I259" s="193"/>
      <c r="J259" s="194">
        <f>BK259</f>
        <v>0</v>
      </c>
      <c r="K259" s="190"/>
      <c r="L259" s="195"/>
      <c r="M259" s="196"/>
      <c r="N259" s="197"/>
      <c r="O259" s="197"/>
      <c r="P259" s="198">
        <f>SUM(P260:P262)</f>
        <v>0</v>
      </c>
      <c r="Q259" s="197"/>
      <c r="R259" s="198">
        <f>SUM(R260:R262)</f>
        <v>0</v>
      </c>
      <c r="S259" s="197"/>
      <c r="T259" s="199">
        <f>SUM(T260:T262)</f>
        <v>0</v>
      </c>
      <c r="AR259" s="200" t="s">
        <v>233</v>
      </c>
      <c r="AT259" s="201" t="s">
        <v>75</v>
      </c>
      <c r="AU259" s="201" t="s">
        <v>76</v>
      </c>
      <c r="AY259" s="200" t="s">
        <v>201</v>
      </c>
      <c r="BK259" s="202">
        <f>SUM(BK260:BK262)</f>
        <v>0</v>
      </c>
    </row>
    <row r="260" spans="1:65" s="2" customFormat="1" ht="21.75" customHeight="1">
      <c r="A260" s="35"/>
      <c r="B260" s="36"/>
      <c r="C260" s="205" t="s">
        <v>727</v>
      </c>
      <c r="D260" s="205" t="s">
        <v>203</v>
      </c>
      <c r="E260" s="206" t="s">
        <v>2560</v>
      </c>
      <c r="F260" s="207" t="s">
        <v>2561</v>
      </c>
      <c r="G260" s="208" t="s">
        <v>2562</v>
      </c>
      <c r="H260" s="209">
        <v>1</v>
      </c>
      <c r="I260" s="210"/>
      <c r="J260" s="211">
        <f>ROUND(I260*H260,2)</f>
        <v>0</v>
      </c>
      <c r="K260" s="212"/>
      <c r="L260" s="40"/>
      <c r="M260" s="213" t="s">
        <v>1</v>
      </c>
      <c r="N260" s="214" t="s">
        <v>42</v>
      </c>
      <c r="O260" s="72"/>
      <c r="P260" s="215">
        <f>O260*H260</f>
        <v>0</v>
      </c>
      <c r="Q260" s="215">
        <v>0</v>
      </c>
      <c r="R260" s="215">
        <f>Q260*H260</f>
        <v>0</v>
      </c>
      <c r="S260" s="215">
        <v>0</v>
      </c>
      <c r="T260" s="216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17" t="s">
        <v>2563</v>
      </c>
      <c r="AT260" s="217" t="s">
        <v>203</v>
      </c>
      <c r="AU260" s="217" t="s">
        <v>83</v>
      </c>
      <c r="AY260" s="18" t="s">
        <v>201</v>
      </c>
      <c r="BE260" s="218">
        <f>IF(N260="základná",J260,0)</f>
        <v>0</v>
      </c>
      <c r="BF260" s="218">
        <f>IF(N260="znížená",J260,0)</f>
        <v>0</v>
      </c>
      <c r="BG260" s="218">
        <f>IF(N260="zákl. prenesená",J260,0)</f>
        <v>0</v>
      </c>
      <c r="BH260" s="218">
        <f>IF(N260="zníž. prenesená",J260,0)</f>
        <v>0</v>
      </c>
      <c r="BI260" s="218">
        <f>IF(N260="nulová",J260,0)</f>
        <v>0</v>
      </c>
      <c r="BJ260" s="18" t="s">
        <v>88</v>
      </c>
      <c r="BK260" s="218">
        <f>ROUND(I260*H260,2)</f>
        <v>0</v>
      </c>
      <c r="BL260" s="18" t="s">
        <v>2563</v>
      </c>
      <c r="BM260" s="217" t="s">
        <v>2564</v>
      </c>
    </row>
    <row r="261" spans="1:65" s="2" customFormat="1" ht="21.75" customHeight="1">
      <c r="A261" s="35"/>
      <c r="B261" s="36"/>
      <c r="C261" s="205" t="s">
        <v>732</v>
      </c>
      <c r="D261" s="205" t="s">
        <v>203</v>
      </c>
      <c r="E261" s="206" t="s">
        <v>2565</v>
      </c>
      <c r="F261" s="207" t="s">
        <v>2566</v>
      </c>
      <c r="G261" s="208" t="s">
        <v>2562</v>
      </c>
      <c r="H261" s="209">
        <v>1</v>
      </c>
      <c r="I261" s="210"/>
      <c r="J261" s="211">
        <f>ROUND(I261*H261,2)</f>
        <v>0</v>
      </c>
      <c r="K261" s="212"/>
      <c r="L261" s="40"/>
      <c r="M261" s="213" t="s">
        <v>1</v>
      </c>
      <c r="N261" s="214" t="s">
        <v>42</v>
      </c>
      <c r="O261" s="72"/>
      <c r="P261" s="215">
        <f>O261*H261</f>
        <v>0</v>
      </c>
      <c r="Q261" s="215">
        <v>0</v>
      </c>
      <c r="R261" s="215">
        <f>Q261*H261</f>
        <v>0</v>
      </c>
      <c r="S261" s="215">
        <v>0</v>
      </c>
      <c r="T261" s="216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17" t="s">
        <v>2563</v>
      </c>
      <c r="AT261" s="217" t="s">
        <v>203</v>
      </c>
      <c r="AU261" s="217" t="s">
        <v>83</v>
      </c>
      <c r="AY261" s="18" t="s">
        <v>201</v>
      </c>
      <c r="BE261" s="218">
        <f>IF(N261="základná",J261,0)</f>
        <v>0</v>
      </c>
      <c r="BF261" s="218">
        <f>IF(N261="znížená",J261,0)</f>
        <v>0</v>
      </c>
      <c r="BG261" s="218">
        <f>IF(N261="zákl. prenesená",J261,0)</f>
        <v>0</v>
      </c>
      <c r="BH261" s="218">
        <f>IF(N261="zníž. prenesená",J261,0)</f>
        <v>0</v>
      </c>
      <c r="BI261" s="218">
        <f>IF(N261="nulová",J261,0)</f>
        <v>0</v>
      </c>
      <c r="BJ261" s="18" t="s">
        <v>88</v>
      </c>
      <c r="BK261" s="218">
        <f>ROUND(I261*H261,2)</f>
        <v>0</v>
      </c>
      <c r="BL261" s="18" t="s">
        <v>2563</v>
      </c>
      <c r="BM261" s="217" t="s">
        <v>2567</v>
      </c>
    </row>
    <row r="262" spans="1:65" s="2" customFormat="1" ht="21.75" customHeight="1">
      <c r="A262" s="35"/>
      <c r="B262" s="36"/>
      <c r="C262" s="205" t="s">
        <v>737</v>
      </c>
      <c r="D262" s="205" t="s">
        <v>203</v>
      </c>
      <c r="E262" s="206" t="s">
        <v>2568</v>
      </c>
      <c r="F262" s="207" t="s">
        <v>2569</v>
      </c>
      <c r="G262" s="208" t="s">
        <v>2562</v>
      </c>
      <c r="H262" s="209">
        <v>1</v>
      </c>
      <c r="I262" s="210"/>
      <c r="J262" s="211">
        <f>ROUND(I262*H262,2)</f>
        <v>0</v>
      </c>
      <c r="K262" s="212"/>
      <c r="L262" s="40"/>
      <c r="M262" s="274" t="s">
        <v>1</v>
      </c>
      <c r="N262" s="275" t="s">
        <v>42</v>
      </c>
      <c r="O262" s="276"/>
      <c r="P262" s="277">
        <f>O262*H262</f>
        <v>0</v>
      </c>
      <c r="Q262" s="277">
        <v>0</v>
      </c>
      <c r="R262" s="277">
        <f>Q262*H262</f>
        <v>0</v>
      </c>
      <c r="S262" s="277">
        <v>0</v>
      </c>
      <c r="T262" s="278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17" t="s">
        <v>2563</v>
      </c>
      <c r="AT262" s="217" t="s">
        <v>203</v>
      </c>
      <c r="AU262" s="217" t="s">
        <v>83</v>
      </c>
      <c r="AY262" s="18" t="s">
        <v>201</v>
      </c>
      <c r="BE262" s="218">
        <f>IF(N262="základná",J262,0)</f>
        <v>0</v>
      </c>
      <c r="BF262" s="218">
        <f>IF(N262="znížená",J262,0)</f>
        <v>0</v>
      </c>
      <c r="BG262" s="218">
        <f>IF(N262="zákl. prenesená",J262,0)</f>
        <v>0</v>
      </c>
      <c r="BH262" s="218">
        <f>IF(N262="zníž. prenesená",J262,0)</f>
        <v>0</v>
      </c>
      <c r="BI262" s="218">
        <f>IF(N262="nulová",J262,0)</f>
        <v>0</v>
      </c>
      <c r="BJ262" s="18" t="s">
        <v>88</v>
      </c>
      <c r="BK262" s="218">
        <f>ROUND(I262*H262,2)</f>
        <v>0</v>
      </c>
      <c r="BL262" s="18" t="s">
        <v>2563</v>
      </c>
      <c r="BM262" s="217" t="s">
        <v>2570</v>
      </c>
    </row>
    <row r="263" spans="1:65" s="2" customFormat="1" ht="6.95" customHeight="1">
      <c r="A263" s="35"/>
      <c r="B263" s="55"/>
      <c r="C263" s="56"/>
      <c r="D263" s="56"/>
      <c r="E263" s="56"/>
      <c r="F263" s="56"/>
      <c r="G263" s="56"/>
      <c r="H263" s="56"/>
      <c r="I263" s="155"/>
      <c r="J263" s="56"/>
      <c r="K263" s="56"/>
      <c r="L263" s="40"/>
      <c r="M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</row>
  </sheetData>
  <autoFilter ref="C128:K262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58"/>
  <sheetViews>
    <sheetView showGridLines="0" topLeftCell="A232" zoomScale="80" zoomScaleNormal="80" workbookViewId="0">
      <selection activeCell="A237" sqref="A237:A238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12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1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AT2" s="18" t="s">
        <v>101</v>
      </c>
    </row>
    <row r="3" spans="1:46" s="1" customFormat="1" ht="6.95" customHeight="1">
      <c r="B3" s="113"/>
      <c r="C3" s="114"/>
      <c r="D3" s="114"/>
      <c r="E3" s="114"/>
      <c r="F3" s="114"/>
      <c r="G3" s="114"/>
      <c r="H3" s="114"/>
      <c r="I3" s="115"/>
      <c r="J3" s="114"/>
      <c r="K3" s="114"/>
      <c r="L3" s="21"/>
      <c r="AT3" s="18" t="s">
        <v>76</v>
      </c>
    </row>
    <row r="4" spans="1:46" s="1" customFormat="1" ht="24.95" customHeight="1">
      <c r="B4" s="21"/>
      <c r="D4" s="116" t="s">
        <v>149</v>
      </c>
      <c r="I4" s="112"/>
      <c r="L4" s="21"/>
      <c r="M4" s="117" t="s">
        <v>9</v>
      </c>
      <c r="AT4" s="18" t="s">
        <v>4</v>
      </c>
    </row>
    <row r="5" spans="1:46" s="1" customFormat="1" ht="6.95" customHeight="1">
      <c r="B5" s="21"/>
      <c r="I5" s="112"/>
      <c r="L5" s="21"/>
    </row>
    <row r="6" spans="1:46" s="1" customFormat="1" ht="12" customHeight="1">
      <c r="B6" s="21"/>
      <c r="D6" s="118" t="s">
        <v>15</v>
      </c>
      <c r="I6" s="112"/>
      <c r="L6" s="21"/>
    </row>
    <row r="7" spans="1:46" s="1" customFormat="1" ht="23.25" customHeight="1">
      <c r="B7" s="21"/>
      <c r="E7" s="339" t="str">
        <f>'Časť 1'!K6</f>
        <v>Detské jasle Komárno - výstavba zariadenia služieb rodinného a pracovného života</v>
      </c>
      <c r="F7" s="340"/>
      <c r="G7" s="340"/>
      <c r="H7" s="340"/>
      <c r="I7" s="112"/>
      <c r="L7" s="21"/>
    </row>
    <row r="8" spans="1:46" s="1" customFormat="1" ht="12" customHeight="1">
      <c r="B8" s="21"/>
      <c r="D8" s="118" t="s">
        <v>150</v>
      </c>
      <c r="I8" s="112"/>
      <c r="L8" s="21"/>
    </row>
    <row r="9" spans="1:46" s="2" customFormat="1" ht="16.5" customHeight="1">
      <c r="A9" s="35"/>
      <c r="B9" s="40"/>
      <c r="C9" s="35"/>
      <c r="D9" s="35"/>
      <c r="E9" s="339" t="s">
        <v>151</v>
      </c>
      <c r="F9" s="341"/>
      <c r="G9" s="341"/>
      <c r="H9" s="341"/>
      <c r="I9" s="119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18" t="s">
        <v>152</v>
      </c>
      <c r="E10" s="35"/>
      <c r="F10" s="35"/>
      <c r="G10" s="35"/>
      <c r="H10" s="35"/>
      <c r="I10" s="119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42" t="s">
        <v>2571</v>
      </c>
      <c r="F11" s="341"/>
      <c r="G11" s="341"/>
      <c r="H11" s="341"/>
      <c r="I11" s="119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>
      <c r="A12" s="35"/>
      <c r="B12" s="40"/>
      <c r="C12" s="35"/>
      <c r="D12" s="35"/>
      <c r="E12" s="35"/>
      <c r="F12" s="35"/>
      <c r="G12" s="35"/>
      <c r="H12" s="35"/>
      <c r="I12" s="119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18" t="s">
        <v>17</v>
      </c>
      <c r="E13" s="35"/>
      <c r="F13" s="111" t="s">
        <v>1</v>
      </c>
      <c r="G13" s="35"/>
      <c r="H13" s="35"/>
      <c r="I13" s="120" t="s">
        <v>18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8" t="s">
        <v>19</v>
      </c>
      <c r="E14" s="35"/>
      <c r="F14" s="111" t="s">
        <v>20</v>
      </c>
      <c r="G14" s="35"/>
      <c r="H14" s="35"/>
      <c r="I14" s="120" t="s">
        <v>21</v>
      </c>
      <c r="J14" s="121" t="str">
        <f>'Časť 1'!AN9</f>
        <v>21. 4. 2020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119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18" t="s">
        <v>23</v>
      </c>
      <c r="E16" s="35"/>
      <c r="F16" s="35"/>
      <c r="G16" s="35"/>
      <c r="H16" s="35"/>
      <c r="I16" s="120" t="s">
        <v>24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25</v>
      </c>
      <c r="F17" s="35"/>
      <c r="G17" s="35"/>
      <c r="H17" s="35"/>
      <c r="I17" s="120" t="s">
        <v>26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119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18" t="s">
        <v>27</v>
      </c>
      <c r="E19" s="35"/>
      <c r="F19" s="35"/>
      <c r="G19" s="35"/>
      <c r="H19" s="35"/>
      <c r="I19" s="120" t="s">
        <v>24</v>
      </c>
      <c r="J19" s="31" t="str">
        <f>'Časť 1'!AN14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43" t="str">
        <f>'Časť 1'!E15</f>
        <v>Vyplň údaj</v>
      </c>
      <c r="F20" s="344"/>
      <c r="G20" s="344"/>
      <c r="H20" s="344"/>
      <c r="I20" s="120" t="s">
        <v>26</v>
      </c>
      <c r="J20" s="31" t="str">
        <f>'Časť 1'!AN15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119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18" t="s">
        <v>29</v>
      </c>
      <c r="E22" s="35"/>
      <c r="F22" s="35"/>
      <c r="G22" s="35"/>
      <c r="H22" s="35"/>
      <c r="I22" s="120" t="s">
        <v>24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30</v>
      </c>
      <c r="F23" s="35"/>
      <c r="G23" s="35"/>
      <c r="H23" s="35"/>
      <c r="I23" s="120" t="s">
        <v>26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119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18" t="s">
        <v>32</v>
      </c>
      <c r="E25" s="35"/>
      <c r="F25" s="35"/>
      <c r="G25" s="35"/>
      <c r="H25" s="35"/>
      <c r="I25" s="120" t="s">
        <v>24</v>
      </c>
      <c r="J25" s="111" t="str">
        <f>IF('Časť 1'!AN20="","",'Časť 1'!AN20)</f>
        <v/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tr">
        <f>IF('Časť 1'!E21="","",'Časť 1'!E21)</f>
        <v xml:space="preserve"> </v>
      </c>
      <c r="F26" s="35"/>
      <c r="G26" s="35"/>
      <c r="H26" s="35"/>
      <c r="I26" s="120" t="s">
        <v>26</v>
      </c>
      <c r="J26" s="111" t="str">
        <f>IF('Časť 1'!AN21="","",'Časť 1'!AN21)</f>
        <v/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119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18" t="s">
        <v>34</v>
      </c>
      <c r="E28" s="35"/>
      <c r="F28" s="35"/>
      <c r="G28" s="35"/>
      <c r="H28" s="35"/>
      <c r="I28" s="119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23.25" customHeight="1">
      <c r="A29" s="122"/>
      <c r="B29" s="123"/>
      <c r="C29" s="122"/>
      <c r="D29" s="122"/>
      <c r="E29" s="345" t="s">
        <v>154</v>
      </c>
      <c r="F29" s="345"/>
      <c r="G29" s="345"/>
      <c r="H29" s="345"/>
      <c r="I29" s="124"/>
      <c r="J29" s="122"/>
      <c r="K29" s="122"/>
      <c r="L29" s="125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119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6"/>
      <c r="E31" s="126"/>
      <c r="F31" s="126"/>
      <c r="G31" s="126"/>
      <c r="H31" s="126"/>
      <c r="I31" s="127"/>
      <c r="J31" s="126"/>
      <c r="K31" s="126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8" t="s">
        <v>36</v>
      </c>
      <c r="E32" s="35"/>
      <c r="F32" s="35"/>
      <c r="G32" s="35"/>
      <c r="H32" s="35"/>
      <c r="I32" s="119"/>
      <c r="J32" s="129">
        <f>ROUND(J124,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6"/>
      <c r="E33" s="126"/>
      <c r="F33" s="126"/>
      <c r="G33" s="126"/>
      <c r="H33" s="126"/>
      <c r="I33" s="127"/>
      <c r="J33" s="126"/>
      <c r="K33" s="126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30" t="s">
        <v>38</v>
      </c>
      <c r="G34" s="35"/>
      <c r="H34" s="35"/>
      <c r="I34" s="131" t="s">
        <v>37</v>
      </c>
      <c r="J34" s="130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32" t="s">
        <v>40</v>
      </c>
      <c r="E35" s="118" t="s">
        <v>41</v>
      </c>
      <c r="F35" s="133">
        <f>ROUND((SUM(BE124:BE257)),  2)</f>
        <v>0</v>
      </c>
      <c r="G35" s="35"/>
      <c r="H35" s="35"/>
      <c r="I35" s="134">
        <v>0.2</v>
      </c>
      <c r="J35" s="133">
        <f>ROUND(((SUM(BE124:BE257))*I35),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18" t="s">
        <v>42</v>
      </c>
      <c r="F36" s="133">
        <f>ROUND((SUM(BF124:BF257)),  2)</f>
        <v>0</v>
      </c>
      <c r="G36" s="35"/>
      <c r="H36" s="35"/>
      <c r="I36" s="134">
        <v>0.2</v>
      </c>
      <c r="J36" s="133">
        <f>ROUND(((SUM(BF124:BF257))*I36),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8" t="s">
        <v>43</v>
      </c>
      <c r="F37" s="133">
        <f>ROUND((SUM(BG124:BG257)),  2)</f>
        <v>0</v>
      </c>
      <c r="G37" s="35"/>
      <c r="H37" s="35"/>
      <c r="I37" s="134">
        <v>0.2</v>
      </c>
      <c r="J37" s="133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18" t="s">
        <v>44</v>
      </c>
      <c r="F38" s="133">
        <f>ROUND((SUM(BH124:BH257)),  2)</f>
        <v>0</v>
      </c>
      <c r="G38" s="35"/>
      <c r="H38" s="35"/>
      <c r="I38" s="134">
        <v>0.2</v>
      </c>
      <c r="J38" s="133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18" t="s">
        <v>45</v>
      </c>
      <c r="F39" s="133">
        <f>ROUND((SUM(BI124:BI257)),  2)</f>
        <v>0</v>
      </c>
      <c r="G39" s="35"/>
      <c r="H39" s="35"/>
      <c r="I39" s="134">
        <v>0</v>
      </c>
      <c r="J39" s="133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119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5"/>
      <c r="D41" s="136" t="s">
        <v>46</v>
      </c>
      <c r="E41" s="137"/>
      <c r="F41" s="137"/>
      <c r="G41" s="138" t="s">
        <v>47</v>
      </c>
      <c r="H41" s="139" t="s">
        <v>48</v>
      </c>
      <c r="I41" s="140"/>
      <c r="J41" s="141">
        <f>SUM(J32:J39)</f>
        <v>0</v>
      </c>
      <c r="K41" s="142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119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I43" s="112"/>
      <c r="L43" s="21"/>
    </row>
    <row r="44" spans="1:31" s="1" customFormat="1" ht="14.45" customHeight="1">
      <c r="B44" s="21"/>
      <c r="I44" s="112"/>
      <c r="L44" s="21"/>
    </row>
    <row r="45" spans="1:31" s="1" customFormat="1" ht="14.45" customHeight="1">
      <c r="B45" s="21"/>
      <c r="I45" s="112"/>
      <c r="L45" s="21"/>
    </row>
    <row r="46" spans="1:31" s="1" customFormat="1" ht="14.45" customHeight="1">
      <c r="B46" s="21"/>
      <c r="I46" s="112"/>
      <c r="L46" s="21"/>
    </row>
    <row r="47" spans="1:31" s="1" customFormat="1" ht="14.45" customHeight="1">
      <c r="B47" s="21"/>
      <c r="I47" s="112"/>
      <c r="L47" s="21"/>
    </row>
    <row r="48" spans="1:31" s="1" customFormat="1" ht="14.45" customHeight="1">
      <c r="B48" s="21"/>
      <c r="I48" s="112"/>
      <c r="L48" s="21"/>
    </row>
    <row r="49" spans="1:31" s="1" customFormat="1" ht="14.45" customHeight="1">
      <c r="B49" s="21"/>
      <c r="I49" s="112"/>
      <c r="L49" s="21"/>
    </row>
    <row r="50" spans="1:31" s="2" customFormat="1" ht="14.45" customHeight="1">
      <c r="B50" s="52"/>
      <c r="D50" s="143" t="s">
        <v>49</v>
      </c>
      <c r="E50" s="144"/>
      <c r="F50" s="144"/>
      <c r="G50" s="143" t="s">
        <v>50</v>
      </c>
      <c r="H50" s="144"/>
      <c r="I50" s="145"/>
      <c r="J50" s="144"/>
      <c r="K50" s="144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6" t="s">
        <v>51</v>
      </c>
      <c r="E61" s="147"/>
      <c r="F61" s="148" t="s">
        <v>52</v>
      </c>
      <c r="G61" s="146" t="s">
        <v>51</v>
      </c>
      <c r="H61" s="147"/>
      <c r="I61" s="149"/>
      <c r="J61" s="150" t="s">
        <v>52</v>
      </c>
      <c r="K61" s="147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43" t="s">
        <v>53</v>
      </c>
      <c r="E65" s="151"/>
      <c r="F65" s="151"/>
      <c r="G65" s="143" t="s">
        <v>54</v>
      </c>
      <c r="H65" s="151"/>
      <c r="I65" s="152"/>
      <c r="J65" s="151"/>
      <c r="K65" s="151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6" t="s">
        <v>51</v>
      </c>
      <c r="E76" s="147"/>
      <c r="F76" s="148" t="s">
        <v>52</v>
      </c>
      <c r="G76" s="146" t="s">
        <v>51</v>
      </c>
      <c r="H76" s="147"/>
      <c r="I76" s="149"/>
      <c r="J76" s="150" t="s">
        <v>52</v>
      </c>
      <c r="K76" s="147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53"/>
      <c r="C77" s="154"/>
      <c r="D77" s="154"/>
      <c r="E77" s="154"/>
      <c r="F77" s="154"/>
      <c r="G77" s="154"/>
      <c r="H77" s="154"/>
      <c r="I77" s="155"/>
      <c r="J77" s="154"/>
      <c r="K77" s="154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56"/>
      <c r="C81" s="157"/>
      <c r="D81" s="157"/>
      <c r="E81" s="157"/>
      <c r="F81" s="157"/>
      <c r="G81" s="157"/>
      <c r="H81" s="157"/>
      <c r="I81" s="158"/>
      <c r="J81" s="157"/>
      <c r="K81" s="157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155</v>
      </c>
      <c r="D82" s="37"/>
      <c r="E82" s="37"/>
      <c r="F82" s="37"/>
      <c r="G82" s="37"/>
      <c r="H82" s="37"/>
      <c r="I82" s="119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119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119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23.25" customHeight="1">
      <c r="A85" s="35"/>
      <c r="B85" s="36"/>
      <c r="C85" s="37"/>
      <c r="D85" s="37"/>
      <c r="E85" s="337" t="str">
        <f>E7</f>
        <v>Detské jasle Komárno - výstavba zariadenia služieb rodinného a pracovného života</v>
      </c>
      <c r="F85" s="338"/>
      <c r="G85" s="338"/>
      <c r="H85" s="338"/>
      <c r="I85" s="119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150</v>
      </c>
      <c r="D86" s="23"/>
      <c r="E86" s="23"/>
      <c r="F86" s="23"/>
      <c r="G86" s="23"/>
      <c r="H86" s="23"/>
      <c r="I86" s="112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37" t="s">
        <v>151</v>
      </c>
      <c r="F87" s="336"/>
      <c r="G87" s="336"/>
      <c r="H87" s="336"/>
      <c r="I87" s="119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152</v>
      </c>
      <c r="D88" s="37"/>
      <c r="E88" s="37"/>
      <c r="F88" s="37"/>
      <c r="G88" s="37"/>
      <c r="H88" s="37"/>
      <c r="I88" s="119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305" t="str">
        <f>E11</f>
        <v>05 - SO-01.5  Elektroinštalácia - silnoprúd a bleskozvod</v>
      </c>
      <c r="F89" s="336"/>
      <c r="G89" s="336"/>
      <c r="H89" s="336"/>
      <c r="I89" s="119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119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19</v>
      </c>
      <c r="D91" s="37"/>
      <c r="E91" s="37"/>
      <c r="F91" s="28" t="str">
        <f>F14</f>
        <v>Komárno, Ul. gen. Klapku, p. č. 7046/4, 7051/393</v>
      </c>
      <c r="G91" s="37"/>
      <c r="H91" s="37"/>
      <c r="I91" s="120" t="s">
        <v>21</v>
      </c>
      <c r="J91" s="67" t="str">
        <f>IF(J14="","",J14)</f>
        <v>21. 4. 2020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119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23</v>
      </c>
      <c r="D93" s="37"/>
      <c r="E93" s="37"/>
      <c r="F93" s="28" t="str">
        <f>E17</f>
        <v>Amante n. o., Marcelová</v>
      </c>
      <c r="G93" s="37"/>
      <c r="H93" s="37"/>
      <c r="I93" s="120" t="s">
        <v>29</v>
      </c>
      <c r="J93" s="33" t="str">
        <f>E23</f>
        <v>Ing. Olivér Csémy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27</v>
      </c>
      <c r="D94" s="37"/>
      <c r="E94" s="37"/>
      <c r="F94" s="28" t="str">
        <f>IF(E20="","",E20)</f>
        <v>Vyplň údaj</v>
      </c>
      <c r="G94" s="37"/>
      <c r="H94" s="37"/>
      <c r="I94" s="120" t="s">
        <v>32</v>
      </c>
      <c r="J94" s="33" t="str">
        <f>E26</f>
        <v xml:space="preserve"> 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119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9" t="s">
        <v>156</v>
      </c>
      <c r="D96" s="160"/>
      <c r="E96" s="160"/>
      <c r="F96" s="160"/>
      <c r="G96" s="160"/>
      <c r="H96" s="160"/>
      <c r="I96" s="161"/>
      <c r="J96" s="162" t="s">
        <v>157</v>
      </c>
      <c r="K96" s="160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119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63" t="s">
        <v>158</v>
      </c>
      <c r="D98" s="37"/>
      <c r="E98" s="37"/>
      <c r="F98" s="37"/>
      <c r="G98" s="37"/>
      <c r="H98" s="37"/>
      <c r="I98" s="119"/>
      <c r="J98" s="85">
        <f>J124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159</v>
      </c>
    </row>
    <row r="99" spans="1:47" s="9" customFormat="1" ht="24.95" customHeight="1">
      <c r="B99" s="164"/>
      <c r="C99" s="165"/>
      <c r="D99" s="166" t="s">
        <v>2572</v>
      </c>
      <c r="E99" s="167"/>
      <c r="F99" s="167"/>
      <c r="G99" s="167"/>
      <c r="H99" s="167"/>
      <c r="I99" s="168"/>
      <c r="J99" s="169">
        <f>J125</f>
        <v>0</v>
      </c>
      <c r="K99" s="165"/>
      <c r="L99" s="170"/>
    </row>
    <row r="100" spans="1:47" s="10" customFormat="1" ht="19.899999999999999" customHeight="1">
      <c r="B100" s="171"/>
      <c r="C100" s="105"/>
      <c r="D100" s="172" t="s">
        <v>2573</v>
      </c>
      <c r="E100" s="173"/>
      <c r="F100" s="173"/>
      <c r="G100" s="173"/>
      <c r="H100" s="173"/>
      <c r="I100" s="174"/>
      <c r="J100" s="175">
        <f>J126</f>
        <v>0</v>
      </c>
      <c r="K100" s="105"/>
      <c r="L100" s="176"/>
    </row>
    <row r="101" spans="1:47" s="9" customFormat="1" ht="24.95" customHeight="1">
      <c r="B101" s="164"/>
      <c r="C101" s="165"/>
      <c r="D101" s="166" t="s">
        <v>2300</v>
      </c>
      <c r="E101" s="167"/>
      <c r="F101" s="167"/>
      <c r="G101" s="167"/>
      <c r="H101" s="167"/>
      <c r="I101" s="168"/>
      <c r="J101" s="169">
        <f>J254</f>
        <v>0</v>
      </c>
      <c r="K101" s="165"/>
      <c r="L101" s="170"/>
    </row>
    <row r="102" spans="1:47" s="9" customFormat="1" ht="24.95" customHeight="1">
      <c r="B102" s="164"/>
      <c r="C102" s="165"/>
      <c r="D102" s="166" t="s">
        <v>2301</v>
      </c>
      <c r="E102" s="167"/>
      <c r="F102" s="167"/>
      <c r="G102" s="167"/>
      <c r="H102" s="167"/>
      <c r="I102" s="168"/>
      <c r="J102" s="169">
        <f>J256</f>
        <v>0</v>
      </c>
      <c r="K102" s="165"/>
      <c r="L102" s="170"/>
    </row>
    <row r="103" spans="1:47" s="2" customFormat="1" ht="21.75" customHeight="1">
      <c r="A103" s="35"/>
      <c r="B103" s="36"/>
      <c r="C103" s="37"/>
      <c r="D103" s="37"/>
      <c r="E103" s="37"/>
      <c r="F103" s="37"/>
      <c r="G103" s="37"/>
      <c r="H103" s="37"/>
      <c r="I103" s="119"/>
      <c r="J103" s="37"/>
      <c r="K103" s="37"/>
      <c r="L103" s="52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pans="1:47" s="2" customFormat="1" ht="6.95" customHeight="1">
      <c r="A104" s="35"/>
      <c r="B104" s="55"/>
      <c r="C104" s="56"/>
      <c r="D104" s="56"/>
      <c r="E104" s="56"/>
      <c r="F104" s="56"/>
      <c r="G104" s="56"/>
      <c r="H104" s="56"/>
      <c r="I104" s="155"/>
      <c r="J104" s="56"/>
      <c r="K104" s="56"/>
      <c r="L104" s="52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pans="1:47" s="2" customFormat="1" ht="6.95" customHeight="1">
      <c r="A108" s="35"/>
      <c r="B108" s="57"/>
      <c r="C108" s="58"/>
      <c r="D108" s="58"/>
      <c r="E108" s="58"/>
      <c r="F108" s="58"/>
      <c r="G108" s="58"/>
      <c r="H108" s="58"/>
      <c r="I108" s="158"/>
      <c r="J108" s="58"/>
      <c r="K108" s="58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47" s="2" customFormat="1" ht="24.95" customHeight="1">
      <c r="A109" s="35"/>
      <c r="B109" s="36"/>
      <c r="C109" s="24" t="s">
        <v>188</v>
      </c>
      <c r="D109" s="37"/>
      <c r="E109" s="37"/>
      <c r="F109" s="37"/>
      <c r="G109" s="37"/>
      <c r="H109" s="37"/>
      <c r="I109" s="119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6.95" customHeight="1">
      <c r="A110" s="35"/>
      <c r="B110" s="36"/>
      <c r="C110" s="37"/>
      <c r="D110" s="37"/>
      <c r="E110" s="37"/>
      <c r="F110" s="37"/>
      <c r="G110" s="37"/>
      <c r="H110" s="37"/>
      <c r="I110" s="119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47" s="2" customFormat="1" ht="12" customHeight="1">
      <c r="A111" s="35"/>
      <c r="B111" s="36"/>
      <c r="C111" s="30" t="s">
        <v>15</v>
      </c>
      <c r="D111" s="37"/>
      <c r="E111" s="37"/>
      <c r="F111" s="37"/>
      <c r="G111" s="37"/>
      <c r="H111" s="37"/>
      <c r="I111" s="119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2" customFormat="1" ht="23.25" customHeight="1">
      <c r="A112" s="35"/>
      <c r="B112" s="36"/>
      <c r="C112" s="37"/>
      <c r="D112" s="37"/>
      <c r="E112" s="337" t="str">
        <f>E7</f>
        <v>Detské jasle Komárno - výstavba zariadenia služieb rodinného a pracovného života</v>
      </c>
      <c r="F112" s="338"/>
      <c r="G112" s="338"/>
      <c r="H112" s="338"/>
      <c r="I112" s="119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1" customFormat="1" ht="12" customHeight="1">
      <c r="B113" s="22"/>
      <c r="C113" s="30" t="s">
        <v>150</v>
      </c>
      <c r="D113" s="23"/>
      <c r="E113" s="23"/>
      <c r="F113" s="23"/>
      <c r="G113" s="23"/>
      <c r="H113" s="23"/>
      <c r="I113" s="112"/>
      <c r="J113" s="23"/>
      <c r="K113" s="23"/>
      <c r="L113" s="21"/>
    </row>
    <row r="114" spans="1:65" s="2" customFormat="1" ht="16.5" customHeight="1">
      <c r="A114" s="35"/>
      <c r="B114" s="36"/>
      <c r="C114" s="37"/>
      <c r="D114" s="37"/>
      <c r="E114" s="337" t="s">
        <v>151</v>
      </c>
      <c r="F114" s="336"/>
      <c r="G114" s="336"/>
      <c r="H114" s="336"/>
      <c r="I114" s="119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2" customHeight="1">
      <c r="A115" s="35"/>
      <c r="B115" s="36"/>
      <c r="C115" s="30" t="s">
        <v>152</v>
      </c>
      <c r="D115" s="37"/>
      <c r="E115" s="37"/>
      <c r="F115" s="37"/>
      <c r="G115" s="37"/>
      <c r="H115" s="37"/>
      <c r="I115" s="119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6.5" customHeight="1">
      <c r="A116" s="35"/>
      <c r="B116" s="36"/>
      <c r="C116" s="37"/>
      <c r="D116" s="37"/>
      <c r="E116" s="305" t="str">
        <f>E11</f>
        <v>05 - SO-01.5  Elektroinštalácia - silnoprúd a bleskozvod</v>
      </c>
      <c r="F116" s="336"/>
      <c r="G116" s="336"/>
      <c r="H116" s="336"/>
      <c r="I116" s="119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5" customHeight="1">
      <c r="A117" s="35"/>
      <c r="B117" s="36"/>
      <c r="C117" s="37"/>
      <c r="D117" s="37"/>
      <c r="E117" s="37"/>
      <c r="F117" s="37"/>
      <c r="G117" s="37"/>
      <c r="H117" s="37"/>
      <c r="I117" s="119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2" customHeight="1">
      <c r="A118" s="35"/>
      <c r="B118" s="36"/>
      <c r="C118" s="30" t="s">
        <v>19</v>
      </c>
      <c r="D118" s="37"/>
      <c r="E118" s="37"/>
      <c r="F118" s="28" t="str">
        <f>F14</f>
        <v>Komárno, Ul. gen. Klapku, p. č. 7046/4, 7051/393</v>
      </c>
      <c r="G118" s="37"/>
      <c r="H118" s="37"/>
      <c r="I118" s="120" t="s">
        <v>21</v>
      </c>
      <c r="J118" s="67" t="str">
        <f>IF(J14="","",J14)</f>
        <v>21. 4. 2020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6.95" customHeight="1">
      <c r="A119" s="35"/>
      <c r="B119" s="36"/>
      <c r="C119" s="37"/>
      <c r="D119" s="37"/>
      <c r="E119" s="37"/>
      <c r="F119" s="37"/>
      <c r="G119" s="37"/>
      <c r="H119" s="37"/>
      <c r="I119" s="119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5.2" customHeight="1">
      <c r="A120" s="35"/>
      <c r="B120" s="36"/>
      <c r="C120" s="30" t="s">
        <v>23</v>
      </c>
      <c r="D120" s="37"/>
      <c r="E120" s="37"/>
      <c r="F120" s="28" t="str">
        <f>E17</f>
        <v>Amante n. o., Marcelová</v>
      </c>
      <c r="G120" s="37"/>
      <c r="H120" s="37"/>
      <c r="I120" s="120" t="s">
        <v>29</v>
      </c>
      <c r="J120" s="33" t="str">
        <f>E23</f>
        <v>Ing. Olivér Csémy</v>
      </c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5.2" customHeight="1">
      <c r="A121" s="35"/>
      <c r="B121" s="36"/>
      <c r="C121" s="30" t="s">
        <v>27</v>
      </c>
      <c r="D121" s="37"/>
      <c r="E121" s="37"/>
      <c r="F121" s="28" t="str">
        <f>IF(E20="","",E20)</f>
        <v>Vyplň údaj</v>
      </c>
      <c r="G121" s="37"/>
      <c r="H121" s="37"/>
      <c r="I121" s="120" t="s">
        <v>32</v>
      </c>
      <c r="J121" s="33" t="str">
        <f>E26</f>
        <v xml:space="preserve"> </v>
      </c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2" customFormat="1" ht="10.35" customHeight="1">
      <c r="A122" s="35"/>
      <c r="B122" s="36"/>
      <c r="C122" s="37"/>
      <c r="D122" s="37"/>
      <c r="E122" s="37"/>
      <c r="F122" s="37"/>
      <c r="G122" s="37"/>
      <c r="H122" s="37"/>
      <c r="I122" s="119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5" s="11" customFormat="1" ht="48" customHeight="1">
      <c r="A123" s="177"/>
      <c r="B123" s="178"/>
      <c r="C123" s="179" t="s">
        <v>189</v>
      </c>
      <c r="D123" s="180" t="s">
        <v>61</v>
      </c>
      <c r="E123" s="180" t="s">
        <v>57</v>
      </c>
      <c r="F123" s="180" t="s">
        <v>58</v>
      </c>
      <c r="G123" s="180" t="s">
        <v>190</v>
      </c>
      <c r="H123" s="180" t="s">
        <v>191</v>
      </c>
      <c r="I123" s="181" t="s">
        <v>3986</v>
      </c>
      <c r="J123" s="182" t="s">
        <v>3987</v>
      </c>
      <c r="K123" s="183" t="s">
        <v>192</v>
      </c>
      <c r="L123" s="286" t="s">
        <v>3988</v>
      </c>
      <c r="M123" s="76" t="s">
        <v>1</v>
      </c>
      <c r="N123" s="77" t="s">
        <v>40</v>
      </c>
      <c r="O123" s="77" t="s">
        <v>193</v>
      </c>
      <c r="P123" s="77" t="s">
        <v>194</v>
      </c>
      <c r="Q123" s="77" t="s">
        <v>195</v>
      </c>
      <c r="R123" s="77" t="s">
        <v>196</v>
      </c>
      <c r="S123" s="77" t="s">
        <v>197</v>
      </c>
      <c r="T123" s="78" t="s">
        <v>198</v>
      </c>
      <c r="U123" s="177"/>
      <c r="V123" s="177"/>
      <c r="W123" s="177"/>
      <c r="X123" s="177"/>
      <c r="Y123" s="177"/>
      <c r="Z123" s="177"/>
      <c r="AA123" s="177"/>
      <c r="AB123" s="177"/>
      <c r="AC123" s="177"/>
      <c r="AD123" s="177"/>
      <c r="AE123" s="177"/>
    </row>
    <row r="124" spans="1:65" s="2" customFormat="1" ht="22.9" customHeight="1">
      <c r="A124" s="35"/>
      <c r="B124" s="36"/>
      <c r="C124" s="83" t="s">
        <v>158</v>
      </c>
      <c r="D124" s="37"/>
      <c r="E124" s="37"/>
      <c r="F124" s="37"/>
      <c r="G124" s="37"/>
      <c r="H124" s="37"/>
      <c r="I124" s="119"/>
      <c r="J124" s="184">
        <f>BK124</f>
        <v>0</v>
      </c>
      <c r="K124" s="37"/>
      <c r="L124" s="40"/>
      <c r="M124" s="79"/>
      <c r="N124" s="185"/>
      <c r="O124" s="80"/>
      <c r="P124" s="186">
        <f>P125+P254+P256</f>
        <v>0</v>
      </c>
      <c r="Q124" s="80"/>
      <c r="R124" s="186">
        <f>R125+R254+R256</f>
        <v>1.0766399999999998</v>
      </c>
      <c r="S124" s="80"/>
      <c r="T124" s="187">
        <f>T125+T254+T256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8" t="s">
        <v>75</v>
      </c>
      <c r="AU124" s="18" t="s">
        <v>159</v>
      </c>
      <c r="BK124" s="188">
        <f>BK125+BK254+BK256</f>
        <v>0</v>
      </c>
    </row>
    <row r="125" spans="1:65" s="12" customFormat="1" ht="25.9" customHeight="1">
      <c r="B125" s="189"/>
      <c r="C125" s="190"/>
      <c r="D125" s="191" t="s">
        <v>75</v>
      </c>
      <c r="E125" s="192" t="s">
        <v>585</v>
      </c>
      <c r="F125" s="192" t="s">
        <v>2574</v>
      </c>
      <c r="G125" s="190"/>
      <c r="H125" s="190"/>
      <c r="I125" s="193"/>
      <c r="J125" s="194">
        <f>BK125</f>
        <v>0</v>
      </c>
      <c r="K125" s="190"/>
      <c r="L125" s="195"/>
      <c r="M125" s="196"/>
      <c r="N125" s="197"/>
      <c r="O125" s="197"/>
      <c r="P125" s="198">
        <f>P126</f>
        <v>0</v>
      </c>
      <c r="Q125" s="197"/>
      <c r="R125" s="198">
        <f>R126</f>
        <v>1.0766399999999998</v>
      </c>
      <c r="S125" s="197"/>
      <c r="T125" s="199">
        <f>T126</f>
        <v>0</v>
      </c>
      <c r="AR125" s="200" t="s">
        <v>219</v>
      </c>
      <c r="AT125" s="201" t="s">
        <v>75</v>
      </c>
      <c r="AU125" s="201" t="s">
        <v>76</v>
      </c>
      <c r="AY125" s="200" t="s">
        <v>201</v>
      </c>
      <c r="BK125" s="202">
        <f>BK126</f>
        <v>0</v>
      </c>
    </row>
    <row r="126" spans="1:65" s="12" customFormat="1" ht="22.9" customHeight="1">
      <c r="B126" s="189"/>
      <c r="C126" s="190"/>
      <c r="D126" s="191" t="s">
        <v>75</v>
      </c>
      <c r="E126" s="203" t="s">
        <v>2575</v>
      </c>
      <c r="F126" s="203" t="s">
        <v>2576</v>
      </c>
      <c r="G126" s="190"/>
      <c r="H126" s="190"/>
      <c r="I126" s="193"/>
      <c r="J126" s="204">
        <f>BK126</f>
        <v>0</v>
      </c>
      <c r="K126" s="190"/>
      <c r="L126" s="195"/>
      <c r="M126" s="196"/>
      <c r="N126" s="197"/>
      <c r="O126" s="197"/>
      <c r="P126" s="198">
        <f>SUM(P127:P253)</f>
        <v>0</v>
      </c>
      <c r="Q126" s="197"/>
      <c r="R126" s="198">
        <f>SUM(R127:R253)</f>
        <v>1.0766399999999998</v>
      </c>
      <c r="S126" s="197"/>
      <c r="T126" s="199">
        <f>SUM(T127:T253)</f>
        <v>0</v>
      </c>
      <c r="AR126" s="200" t="s">
        <v>219</v>
      </c>
      <c r="AT126" s="201" t="s">
        <v>75</v>
      </c>
      <c r="AU126" s="201" t="s">
        <v>83</v>
      </c>
      <c r="AY126" s="200" t="s">
        <v>201</v>
      </c>
      <c r="BK126" s="202">
        <f>SUM(BK127:BK253)</f>
        <v>0</v>
      </c>
    </row>
    <row r="127" spans="1:65" s="2" customFormat="1" ht="30" customHeight="1">
      <c r="A127" s="35"/>
      <c r="B127" s="36"/>
      <c r="C127" s="205" t="s">
        <v>83</v>
      </c>
      <c r="D127" s="205" t="s">
        <v>203</v>
      </c>
      <c r="E127" s="206" t="s">
        <v>2577</v>
      </c>
      <c r="F127" s="207" t="s">
        <v>2578</v>
      </c>
      <c r="G127" s="208" t="s">
        <v>618</v>
      </c>
      <c r="H127" s="209">
        <v>100</v>
      </c>
      <c r="I127" s="210"/>
      <c r="J127" s="211">
        <f>ROUND(I127*H127,2)</f>
        <v>0</v>
      </c>
      <c r="K127" s="212"/>
      <c r="L127" s="40"/>
      <c r="M127" s="213" t="s">
        <v>1</v>
      </c>
      <c r="N127" s="214" t="s">
        <v>42</v>
      </c>
      <c r="O127" s="72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17" t="s">
        <v>652</v>
      </c>
      <c r="AT127" s="217" t="s">
        <v>203</v>
      </c>
      <c r="AU127" s="217" t="s">
        <v>88</v>
      </c>
      <c r="AY127" s="18" t="s">
        <v>201</v>
      </c>
      <c r="BE127" s="218">
        <f>IF(N127="základná",J127,0)</f>
        <v>0</v>
      </c>
      <c r="BF127" s="218">
        <f>IF(N127="znížená",J127,0)</f>
        <v>0</v>
      </c>
      <c r="BG127" s="218">
        <f>IF(N127="zákl. prenesená",J127,0)</f>
        <v>0</v>
      </c>
      <c r="BH127" s="218">
        <f>IF(N127="zníž. prenesená",J127,0)</f>
        <v>0</v>
      </c>
      <c r="BI127" s="218">
        <f>IF(N127="nulová",J127,0)</f>
        <v>0</v>
      </c>
      <c r="BJ127" s="18" t="s">
        <v>88</v>
      </c>
      <c r="BK127" s="218">
        <f>ROUND(I127*H127,2)</f>
        <v>0</v>
      </c>
      <c r="BL127" s="18" t="s">
        <v>652</v>
      </c>
      <c r="BM127" s="217" t="s">
        <v>2579</v>
      </c>
    </row>
    <row r="128" spans="1:65" s="13" customFormat="1" ht="22.5">
      <c r="B128" s="219"/>
      <c r="C128" s="220"/>
      <c r="D128" s="221" t="s">
        <v>209</v>
      </c>
      <c r="E128" s="222" t="s">
        <v>1</v>
      </c>
      <c r="F128" s="223" t="s">
        <v>2580</v>
      </c>
      <c r="G128" s="220"/>
      <c r="H128" s="224">
        <v>100</v>
      </c>
      <c r="I128" s="225"/>
      <c r="J128" s="220"/>
      <c r="K128" s="220"/>
      <c r="L128" s="226"/>
      <c r="M128" s="227"/>
      <c r="N128" s="228"/>
      <c r="O128" s="228"/>
      <c r="P128" s="228"/>
      <c r="Q128" s="228"/>
      <c r="R128" s="228"/>
      <c r="S128" s="228"/>
      <c r="T128" s="229"/>
      <c r="AT128" s="230" t="s">
        <v>209</v>
      </c>
      <c r="AU128" s="230" t="s">
        <v>88</v>
      </c>
      <c r="AV128" s="13" t="s">
        <v>88</v>
      </c>
      <c r="AW128" s="13" t="s">
        <v>31</v>
      </c>
      <c r="AX128" s="13" t="s">
        <v>83</v>
      </c>
      <c r="AY128" s="230" t="s">
        <v>201</v>
      </c>
    </row>
    <row r="129" spans="1:65" s="2" customFormat="1" ht="16.5" customHeight="1">
      <c r="A129" s="35"/>
      <c r="B129" s="36"/>
      <c r="C129" s="253" t="s">
        <v>88</v>
      </c>
      <c r="D129" s="253" t="s">
        <v>585</v>
      </c>
      <c r="E129" s="254" t="s">
        <v>2581</v>
      </c>
      <c r="F129" s="255" t="s">
        <v>2582</v>
      </c>
      <c r="G129" s="256" t="s">
        <v>618</v>
      </c>
      <c r="H129" s="257">
        <v>105</v>
      </c>
      <c r="I129" s="258"/>
      <c r="J129" s="259">
        <f>ROUND(I129*H129,2)</f>
        <v>0</v>
      </c>
      <c r="K129" s="260"/>
      <c r="L129" s="261"/>
      <c r="M129" s="262" t="s">
        <v>1</v>
      </c>
      <c r="N129" s="263" t="s">
        <v>42</v>
      </c>
      <c r="O129" s="72"/>
      <c r="P129" s="215">
        <f>O129*H129</f>
        <v>0</v>
      </c>
      <c r="Q129" s="215">
        <v>1.7000000000000001E-4</v>
      </c>
      <c r="R129" s="215">
        <f>Q129*H129</f>
        <v>1.7850000000000001E-2</v>
      </c>
      <c r="S129" s="215">
        <v>0</v>
      </c>
      <c r="T129" s="216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17" t="s">
        <v>1027</v>
      </c>
      <c r="AT129" s="217" t="s">
        <v>585</v>
      </c>
      <c r="AU129" s="217" t="s">
        <v>88</v>
      </c>
      <c r="AY129" s="18" t="s">
        <v>201</v>
      </c>
      <c r="BE129" s="218">
        <f>IF(N129="základná",J129,0)</f>
        <v>0</v>
      </c>
      <c r="BF129" s="218">
        <f>IF(N129="znížená",J129,0)</f>
        <v>0</v>
      </c>
      <c r="BG129" s="218">
        <f>IF(N129="zákl. prenesená",J129,0)</f>
        <v>0</v>
      </c>
      <c r="BH129" s="218">
        <f>IF(N129="zníž. prenesená",J129,0)</f>
        <v>0</v>
      </c>
      <c r="BI129" s="218">
        <f>IF(N129="nulová",J129,0)</f>
        <v>0</v>
      </c>
      <c r="BJ129" s="18" t="s">
        <v>88</v>
      </c>
      <c r="BK129" s="218">
        <f>ROUND(I129*H129,2)</f>
        <v>0</v>
      </c>
      <c r="BL129" s="18" t="s">
        <v>1027</v>
      </c>
      <c r="BM129" s="217" t="s">
        <v>2583</v>
      </c>
    </row>
    <row r="130" spans="1:65" s="2" customFormat="1" ht="31.5" customHeight="1">
      <c r="A130" s="35"/>
      <c r="B130" s="36"/>
      <c r="C130" s="205" t="s">
        <v>219</v>
      </c>
      <c r="D130" s="205" t="s">
        <v>203</v>
      </c>
      <c r="E130" s="206" t="s">
        <v>2584</v>
      </c>
      <c r="F130" s="207" t="s">
        <v>2585</v>
      </c>
      <c r="G130" s="208" t="s">
        <v>618</v>
      </c>
      <c r="H130" s="209">
        <v>100</v>
      </c>
      <c r="I130" s="210"/>
      <c r="J130" s="211">
        <f>ROUND(I130*H130,2)</f>
        <v>0</v>
      </c>
      <c r="K130" s="212"/>
      <c r="L130" s="40"/>
      <c r="M130" s="213" t="s">
        <v>1</v>
      </c>
      <c r="N130" s="214" t="s">
        <v>42</v>
      </c>
      <c r="O130" s="72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17" t="s">
        <v>652</v>
      </c>
      <c r="AT130" s="217" t="s">
        <v>203</v>
      </c>
      <c r="AU130" s="217" t="s">
        <v>88</v>
      </c>
      <c r="AY130" s="18" t="s">
        <v>201</v>
      </c>
      <c r="BE130" s="218">
        <f>IF(N130="základná",J130,0)</f>
        <v>0</v>
      </c>
      <c r="BF130" s="218">
        <f>IF(N130="znížená",J130,0)</f>
        <v>0</v>
      </c>
      <c r="BG130" s="218">
        <f>IF(N130="zákl. prenesená",J130,0)</f>
        <v>0</v>
      </c>
      <c r="BH130" s="218">
        <f>IF(N130="zníž. prenesená",J130,0)</f>
        <v>0</v>
      </c>
      <c r="BI130" s="218">
        <f>IF(N130="nulová",J130,0)</f>
        <v>0</v>
      </c>
      <c r="BJ130" s="18" t="s">
        <v>88</v>
      </c>
      <c r="BK130" s="218">
        <f>ROUND(I130*H130,2)</f>
        <v>0</v>
      </c>
      <c r="BL130" s="18" t="s">
        <v>652</v>
      </c>
      <c r="BM130" s="217" t="s">
        <v>2586</v>
      </c>
    </row>
    <row r="131" spans="1:65" s="13" customFormat="1" ht="22.5">
      <c r="B131" s="219"/>
      <c r="C131" s="220"/>
      <c r="D131" s="221" t="s">
        <v>209</v>
      </c>
      <c r="E131" s="222" t="s">
        <v>1</v>
      </c>
      <c r="F131" s="223" t="s">
        <v>2580</v>
      </c>
      <c r="G131" s="220"/>
      <c r="H131" s="224">
        <v>100</v>
      </c>
      <c r="I131" s="225"/>
      <c r="J131" s="220"/>
      <c r="K131" s="220"/>
      <c r="L131" s="226"/>
      <c r="M131" s="227"/>
      <c r="N131" s="228"/>
      <c r="O131" s="228"/>
      <c r="P131" s="228"/>
      <c r="Q131" s="228"/>
      <c r="R131" s="228"/>
      <c r="S131" s="228"/>
      <c r="T131" s="229"/>
      <c r="AT131" s="230" t="s">
        <v>209</v>
      </c>
      <c r="AU131" s="230" t="s">
        <v>88</v>
      </c>
      <c r="AV131" s="13" t="s">
        <v>88</v>
      </c>
      <c r="AW131" s="13" t="s">
        <v>31</v>
      </c>
      <c r="AX131" s="13" t="s">
        <v>83</v>
      </c>
      <c r="AY131" s="230" t="s">
        <v>201</v>
      </c>
    </row>
    <row r="132" spans="1:65" s="2" customFormat="1" ht="16.5" customHeight="1">
      <c r="A132" s="35"/>
      <c r="B132" s="36"/>
      <c r="C132" s="253" t="s">
        <v>207</v>
      </c>
      <c r="D132" s="253" t="s">
        <v>585</v>
      </c>
      <c r="E132" s="254" t="s">
        <v>2587</v>
      </c>
      <c r="F132" s="255" t="s">
        <v>2588</v>
      </c>
      <c r="G132" s="256" t="s">
        <v>618</v>
      </c>
      <c r="H132" s="257">
        <v>105</v>
      </c>
      <c r="I132" s="258"/>
      <c r="J132" s="259">
        <f>ROUND(I132*H132,2)</f>
        <v>0</v>
      </c>
      <c r="K132" s="260"/>
      <c r="L132" s="261"/>
      <c r="M132" s="262" t="s">
        <v>1</v>
      </c>
      <c r="N132" s="263" t="s">
        <v>42</v>
      </c>
      <c r="O132" s="72"/>
      <c r="P132" s="215">
        <f>O132*H132</f>
        <v>0</v>
      </c>
      <c r="Q132" s="215">
        <v>1.7000000000000001E-4</v>
      </c>
      <c r="R132" s="215">
        <f>Q132*H132</f>
        <v>1.7850000000000001E-2</v>
      </c>
      <c r="S132" s="215">
        <v>0</v>
      </c>
      <c r="T132" s="216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17" t="s">
        <v>1027</v>
      </c>
      <c r="AT132" s="217" t="s">
        <v>585</v>
      </c>
      <c r="AU132" s="217" t="s">
        <v>88</v>
      </c>
      <c r="AY132" s="18" t="s">
        <v>201</v>
      </c>
      <c r="BE132" s="218">
        <f>IF(N132="základná",J132,0)</f>
        <v>0</v>
      </c>
      <c r="BF132" s="218">
        <f>IF(N132="znížená",J132,0)</f>
        <v>0</v>
      </c>
      <c r="BG132" s="218">
        <f>IF(N132="zákl. prenesená",J132,0)</f>
        <v>0</v>
      </c>
      <c r="BH132" s="218">
        <f>IF(N132="zníž. prenesená",J132,0)</f>
        <v>0</v>
      </c>
      <c r="BI132" s="218">
        <f>IF(N132="nulová",J132,0)</f>
        <v>0</v>
      </c>
      <c r="BJ132" s="18" t="s">
        <v>88</v>
      </c>
      <c r="BK132" s="218">
        <f>ROUND(I132*H132,2)</f>
        <v>0</v>
      </c>
      <c r="BL132" s="18" t="s">
        <v>1027</v>
      </c>
      <c r="BM132" s="217" t="s">
        <v>2589</v>
      </c>
    </row>
    <row r="133" spans="1:65" s="2" customFormat="1" ht="16.5" customHeight="1">
      <c r="A133" s="35"/>
      <c r="B133" s="36"/>
      <c r="C133" s="205" t="s">
        <v>233</v>
      </c>
      <c r="D133" s="205" t="s">
        <v>203</v>
      </c>
      <c r="E133" s="206" t="s">
        <v>2590</v>
      </c>
      <c r="F133" s="207" t="s">
        <v>2591</v>
      </c>
      <c r="G133" s="208" t="s">
        <v>366</v>
      </c>
      <c r="H133" s="209">
        <v>140</v>
      </c>
      <c r="I133" s="210"/>
      <c r="J133" s="211">
        <f>ROUND(I133*H133,2)</f>
        <v>0</v>
      </c>
      <c r="K133" s="212"/>
      <c r="L133" s="40"/>
      <c r="M133" s="213" t="s">
        <v>1</v>
      </c>
      <c r="N133" s="214" t="s">
        <v>42</v>
      </c>
      <c r="O133" s="72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17" t="s">
        <v>652</v>
      </c>
      <c r="AT133" s="217" t="s">
        <v>203</v>
      </c>
      <c r="AU133" s="217" t="s">
        <v>88</v>
      </c>
      <c r="AY133" s="18" t="s">
        <v>201</v>
      </c>
      <c r="BE133" s="218">
        <f>IF(N133="základná",J133,0)</f>
        <v>0</v>
      </c>
      <c r="BF133" s="218">
        <f>IF(N133="znížená",J133,0)</f>
        <v>0</v>
      </c>
      <c r="BG133" s="218">
        <f>IF(N133="zákl. prenesená",J133,0)</f>
        <v>0</v>
      </c>
      <c r="BH133" s="218">
        <f>IF(N133="zníž. prenesená",J133,0)</f>
        <v>0</v>
      </c>
      <c r="BI133" s="218">
        <f>IF(N133="nulová",J133,0)</f>
        <v>0</v>
      </c>
      <c r="BJ133" s="18" t="s">
        <v>88</v>
      </c>
      <c r="BK133" s="218">
        <f>ROUND(I133*H133,2)</f>
        <v>0</v>
      </c>
      <c r="BL133" s="18" t="s">
        <v>652</v>
      </c>
      <c r="BM133" s="217" t="s">
        <v>2592</v>
      </c>
    </row>
    <row r="134" spans="1:65" s="13" customFormat="1">
      <c r="B134" s="219"/>
      <c r="C134" s="220"/>
      <c r="D134" s="221" t="s">
        <v>209</v>
      </c>
      <c r="E134" s="222" t="s">
        <v>1</v>
      </c>
      <c r="F134" s="223" t="s">
        <v>2593</v>
      </c>
      <c r="G134" s="220"/>
      <c r="H134" s="224">
        <v>29</v>
      </c>
      <c r="I134" s="225"/>
      <c r="J134" s="220"/>
      <c r="K134" s="220"/>
      <c r="L134" s="226"/>
      <c r="M134" s="227"/>
      <c r="N134" s="228"/>
      <c r="O134" s="228"/>
      <c r="P134" s="228"/>
      <c r="Q134" s="228"/>
      <c r="R134" s="228"/>
      <c r="S134" s="228"/>
      <c r="T134" s="229"/>
      <c r="AT134" s="230" t="s">
        <v>209</v>
      </c>
      <c r="AU134" s="230" t="s">
        <v>88</v>
      </c>
      <c r="AV134" s="13" t="s">
        <v>88</v>
      </c>
      <c r="AW134" s="13" t="s">
        <v>31</v>
      </c>
      <c r="AX134" s="13" t="s">
        <v>76</v>
      </c>
      <c r="AY134" s="230" t="s">
        <v>201</v>
      </c>
    </row>
    <row r="135" spans="1:65" s="13" customFormat="1">
      <c r="B135" s="219"/>
      <c r="C135" s="220"/>
      <c r="D135" s="221" t="s">
        <v>209</v>
      </c>
      <c r="E135" s="222" t="s">
        <v>1</v>
      </c>
      <c r="F135" s="223" t="s">
        <v>2594</v>
      </c>
      <c r="G135" s="220"/>
      <c r="H135" s="224">
        <v>48</v>
      </c>
      <c r="I135" s="225"/>
      <c r="J135" s="220"/>
      <c r="K135" s="220"/>
      <c r="L135" s="226"/>
      <c r="M135" s="227"/>
      <c r="N135" s="228"/>
      <c r="O135" s="228"/>
      <c r="P135" s="228"/>
      <c r="Q135" s="228"/>
      <c r="R135" s="228"/>
      <c r="S135" s="228"/>
      <c r="T135" s="229"/>
      <c r="AT135" s="230" t="s">
        <v>209</v>
      </c>
      <c r="AU135" s="230" t="s">
        <v>88</v>
      </c>
      <c r="AV135" s="13" t="s">
        <v>88</v>
      </c>
      <c r="AW135" s="13" t="s">
        <v>31</v>
      </c>
      <c r="AX135" s="13" t="s">
        <v>76</v>
      </c>
      <c r="AY135" s="230" t="s">
        <v>201</v>
      </c>
    </row>
    <row r="136" spans="1:65" s="13" customFormat="1">
      <c r="B136" s="219"/>
      <c r="C136" s="220"/>
      <c r="D136" s="221" t="s">
        <v>209</v>
      </c>
      <c r="E136" s="222" t="s">
        <v>1</v>
      </c>
      <c r="F136" s="223" t="s">
        <v>2595</v>
      </c>
      <c r="G136" s="220"/>
      <c r="H136" s="224">
        <v>90</v>
      </c>
      <c r="I136" s="225"/>
      <c r="J136" s="220"/>
      <c r="K136" s="220"/>
      <c r="L136" s="226"/>
      <c r="M136" s="227"/>
      <c r="N136" s="228"/>
      <c r="O136" s="228"/>
      <c r="P136" s="228"/>
      <c r="Q136" s="228"/>
      <c r="R136" s="228"/>
      <c r="S136" s="228"/>
      <c r="T136" s="229"/>
      <c r="AT136" s="230" t="s">
        <v>209</v>
      </c>
      <c r="AU136" s="230" t="s">
        <v>88</v>
      </c>
      <c r="AV136" s="13" t="s">
        <v>88</v>
      </c>
      <c r="AW136" s="13" t="s">
        <v>31</v>
      </c>
      <c r="AX136" s="13" t="s">
        <v>76</v>
      </c>
      <c r="AY136" s="230" t="s">
        <v>201</v>
      </c>
    </row>
    <row r="137" spans="1:65" s="13" customFormat="1">
      <c r="B137" s="219"/>
      <c r="C137" s="220"/>
      <c r="D137" s="221" t="s">
        <v>209</v>
      </c>
      <c r="E137" s="222" t="s">
        <v>1</v>
      </c>
      <c r="F137" s="223" t="s">
        <v>2596</v>
      </c>
      <c r="G137" s="220"/>
      <c r="H137" s="224">
        <v>8</v>
      </c>
      <c r="I137" s="225"/>
      <c r="J137" s="220"/>
      <c r="K137" s="220"/>
      <c r="L137" s="226"/>
      <c r="M137" s="227"/>
      <c r="N137" s="228"/>
      <c r="O137" s="228"/>
      <c r="P137" s="228"/>
      <c r="Q137" s="228"/>
      <c r="R137" s="228"/>
      <c r="S137" s="228"/>
      <c r="T137" s="229"/>
      <c r="AT137" s="230" t="s">
        <v>209</v>
      </c>
      <c r="AU137" s="230" t="s">
        <v>88</v>
      </c>
      <c r="AV137" s="13" t="s">
        <v>88</v>
      </c>
      <c r="AW137" s="13" t="s">
        <v>31</v>
      </c>
      <c r="AX137" s="13" t="s">
        <v>76</v>
      </c>
      <c r="AY137" s="230" t="s">
        <v>201</v>
      </c>
    </row>
    <row r="138" spans="1:65" s="15" customFormat="1">
      <c r="B138" s="242"/>
      <c r="C138" s="243"/>
      <c r="D138" s="221" t="s">
        <v>209</v>
      </c>
      <c r="E138" s="244" t="s">
        <v>1</v>
      </c>
      <c r="F138" s="245" t="s">
        <v>240</v>
      </c>
      <c r="G138" s="243"/>
      <c r="H138" s="246">
        <v>175</v>
      </c>
      <c r="I138" s="247"/>
      <c r="J138" s="243"/>
      <c r="K138" s="243"/>
      <c r="L138" s="248"/>
      <c r="M138" s="249"/>
      <c r="N138" s="250"/>
      <c r="O138" s="250"/>
      <c r="P138" s="250"/>
      <c r="Q138" s="250"/>
      <c r="R138" s="250"/>
      <c r="S138" s="250"/>
      <c r="T138" s="251"/>
      <c r="AT138" s="252" t="s">
        <v>209</v>
      </c>
      <c r="AU138" s="252" t="s">
        <v>88</v>
      </c>
      <c r="AV138" s="15" t="s">
        <v>219</v>
      </c>
      <c r="AW138" s="15" t="s">
        <v>31</v>
      </c>
      <c r="AX138" s="15" t="s">
        <v>76</v>
      </c>
      <c r="AY138" s="252" t="s">
        <v>201</v>
      </c>
    </row>
    <row r="139" spans="1:65" s="13" customFormat="1">
      <c r="B139" s="219"/>
      <c r="C139" s="220"/>
      <c r="D139" s="221" t="s">
        <v>209</v>
      </c>
      <c r="E139" s="222" t="s">
        <v>1</v>
      </c>
      <c r="F139" s="223" t="s">
        <v>2597</v>
      </c>
      <c r="G139" s="220"/>
      <c r="H139" s="224">
        <v>-35</v>
      </c>
      <c r="I139" s="225"/>
      <c r="J139" s="220"/>
      <c r="K139" s="220"/>
      <c r="L139" s="226"/>
      <c r="M139" s="227"/>
      <c r="N139" s="228"/>
      <c r="O139" s="228"/>
      <c r="P139" s="228"/>
      <c r="Q139" s="228"/>
      <c r="R139" s="228"/>
      <c r="S139" s="228"/>
      <c r="T139" s="229"/>
      <c r="AT139" s="230" t="s">
        <v>209</v>
      </c>
      <c r="AU139" s="230" t="s">
        <v>88</v>
      </c>
      <c r="AV139" s="13" t="s">
        <v>88</v>
      </c>
      <c r="AW139" s="13" t="s">
        <v>31</v>
      </c>
      <c r="AX139" s="13" t="s">
        <v>76</v>
      </c>
      <c r="AY139" s="230" t="s">
        <v>201</v>
      </c>
    </row>
    <row r="140" spans="1:65" s="14" customFormat="1">
      <c r="B140" s="231"/>
      <c r="C140" s="232"/>
      <c r="D140" s="221" t="s">
        <v>209</v>
      </c>
      <c r="E140" s="233" t="s">
        <v>1</v>
      </c>
      <c r="F140" s="234" t="s">
        <v>232</v>
      </c>
      <c r="G140" s="232"/>
      <c r="H140" s="235">
        <v>140</v>
      </c>
      <c r="I140" s="236"/>
      <c r="J140" s="232"/>
      <c r="K140" s="232"/>
      <c r="L140" s="237"/>
      <c r="M140" s="238"/>
      <c r="N140" s="239"/>
      <c r="O140" s="239"/>
      <c r="P140" s="239"/>
      <c r="Q140" s="239"/>
      <c r="R140" s="239"/>
      <c r="S140" s="239"/>
      <c r="T140" s="240"/>
      <c r="AT140" s="241" t="s">
        <v>209</v>
      </c>
      <c r="AU140" s="241" t="s">
        <v>88</v>
      </c>
      <c r="AV140" s="14" t="s">
        <v>207</v>
      </c>
      <c r="AW140" s="14" t="s">
        <v>31</v>
      </c>
      <c r="AX140" s="14" t="s">
        <v>83</v>
      </c>
      <c r="AY140" s="241" t="s">
        <v>201</v>
      </c>
    </row>
    <row r="141" spans="1:65" s="2" customFormat="1" ht="16.5" customHeight="1">
      <c r="A141" s="35"/>
      <c r="B141" s="36"/>
      <c r="C141" s="253" t="s">
        <v>242</v>
      </c>
      <c r="D141" s="253" t="s">
        <v>585</v>
      </c>
      <c r="E141" s="254" t="s">
        <v>2598</v>
      </c>
      <c r="F141" s="255" t="s">
        <v>2599</v>
      </c>
      <c r="G141" s="256" t="s">
        <v>366</v>
      </c>
      <c r="H141" s="257">
        <v>140</v>
      </c>
      <c r="I141" s="258"/>
      <c r="J141" s="259">
        <f t="shared" ref="J141:J150" si="0">ROUND(I141*H141,2)</f>
        <v>0</v>
      </c>
      <c r="K141" s="260"/>
      <c r="L141" s="261"/>
      <c r="M141" s="262" t="s">
        <v>1</v>
      </c>
      <c r="N141" s="263" t="s">
        <v>42</v>
      </c>
      <c r="O141" s="72"/>
      <c r="P141" s="215">
        <f t="shared" ref="P141:P150" si="1">O141*H141</f>
        <v>0</v>
      </c>
      <c r="Q141" s="215">
        <v>5.0000000000000002E-5</v>
      </c>
      <c r="R141" s="215">
        <f t="shared" ref="R141:R150" si="2">Q141*H141</f>
        <v>7.0000000000000001E-3</v>
      </c>
      <c r="S141" s="215">
        <v>0</v>
      </c>
      <c r="T141" s="216">
        <f t="shared" ref="T141:T150" si="3"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17" t="s">
        <v>1027</v>
      </c>
      <c r="AT141" s="217" t="s">
        <v>585</v>
      </c>
      <c r="AU141" s="217" t="s">
        <v>88</v>
      </c>
      <c r="AY141" s="18" t="s">
        <v>201</v>
      </c>
      <c r="BE141" s="218">
        <f t="shared" ref="BE141:BE150" si="4">IF(N141="základná",J141,0)</f>
        <v>0</v>
      </c>
      <c r="BF141" s="218">
        <f t="shared" ref="BF141:BF150" si="5">IF(N141="znížená",J141,0)</f>
        <v>0</v>
      </c>
      <c r="BG141" s="218">
        <f t="shared" ref="BG141:BG150" si="6">IF(N141="zákl. prenesená",J141,0)</f>
        <v>0</v>
      </c>
      <c r="BH141" s="218">
        <f t="shared" ref="BH141:BH150" si="7">IF(N141="zníž. prenesená",J141,0)</f>
        <v>0</v>
      </c>
      <c r="BI141" s="218">
        <f t="shared" ref="BI141:BI150" si="8">IF(N141="nulová",J141,0)</f>
        <v>0</v>
      </c>
      <c r="BJ141" s="18" t="s">
        <v>88</v>
      </c>
      <c r="BK141" s="218">
        <f t="shared" ref="BK141:BK150" si="9">ROUND(I141*H141,2)</f>
        <v>0</v>
      </c>
      <c r="BL141" s="18" t="s">
        <v>1027</v>
      </c>
      <c r="BM141" s="217" t="s">
        <v>2600</v>
      </c>
    </row>
    <row r="142" spans="1:65" s="2" customFormat="1" ht="30" customHeight="1">
      <c r="A142" s="35"/>
      <c r="B142" s="36"/>
      <c r="C142" s="205" t="s">
        <v>246</v>
      </c>
      <c r="D142" s="205" t="s">
        <v>203</v>
      </c>
      <c r="E142" s="206" t="s">
        <v>2601</v>
      </c>
      <c r="F142" s="207" t="s">
        <v>2602</v>
      </c>
      <c r="G142" s="208" t="s">
        <v>366</v>
      </c>
      <c r="H142" s="209">
        <v>5</v>
      </c>
      <c r="I142" s="210"/>
      <c r="J142" s="211">
        <f t="shared" si="0"/>
        <v>0</v>
      </c>
      <c r="K142" s="212"/>
      <c r="L142" s="40"/>
      <c r="M142" s="213" t="s">
        <v>1</v>
      </c>
      <c r="N142" s="214" t="s">
        <v>42</v>
      </c>
      <c r="O142" s="72"/>
      <c r="P142" s="215">
        <f t="shared" si="1"/>
        <v>0</v>
      </c>
      <c r="Q142" s="215">
        <v>0</v>
      </c>
      <c r="R142" s="215">
        <f t="shared" si="2"/>
        <v>0</v>
      </c>
      <c r="S142" s="215">
        <v>0</v>
      </c>
      <c r="T142" s="216">
        <f t="shared" si="3"/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17" t="s">
        <v>652</v>
      </c>
      <c r="AT142" s="217" t="s">
        <v>203</v>
      </c>
      <c r="AU142" s="217" t="s">
        <v>88</v>
      </c>
      <c r="AY142" s="18" t="s">
        <v>201</v>
      </c>
      <c r="BE142" s="218">
        <f t="shared" si="4"/>
        <v>0</v>
      </c>
      <c r="BF142" s="218">
        <f t="shared" si="5"/>
        <v>0</v>
      </c>
      <c r="BG142" s="218">
        <f t="shared" si="6"/>
        <v>0</v>
      </c>
      <c r="BH142" s="218">
        <f t="shared" si="7"/>
        <v>0</v>
      </c>
      <c r="BI142" s="218">
        <f t="shared" si="8"/>
        <v>0</v>
      </c>
      <c r="BJ142" s="18" t="s">
        <v>88</v>
      </c>
      <c r="BK142" s="218">
        <f t="shared" si="9"/>
        <v>0</v>
      </c>
      <c r="BL142" s="18" t="s">
        <v>652</v>
      </c>
      <c r="BM142" s="217" t="s">
        <v>2603</v>
      </c>
    </row>
    <row r="143" spans="1:65" s="2" customFormat="1" ht="16.5" customHeight="1">
      <c r="A143" s="35"/>
      <c r="B143" s="36"/>
      <c r="C143" s="253" t="s">
        <v>253</v>
      </c>
      <c r="D143" s="253" t="s">
        <v>585</v>
      </c>
      <c r="E143" s="254" t="s">
        <v>2604</v>
      </c>
      <c r="F143" s="255" t="s">
        <v>2605</v>
      </c>
      <c r="G143" s="256" t="s">
        <v>366</v>
      </c>
      <c r="H143" s="257">
        <v>5</v>
      </c>
      <c r="I143" s="258"/>
      <c r="J143" s="259">
        <f t="shared" si="0"/>
        <v>0</v>
      </c>
      <c r="K143" s="260"/>
      <c r="L143" s="261"/>
      <c r="M143" s="262" t="s">
        <v>1</v>
      </c>
      <c r="N143" s="263" t="s">
        <v>42</v>
      </c>
      <c r="O143" s="72"/>
      <c r="P143" s="215">
        <f t="shared" si="1"/>
        <v>0</v>
      </c>
      <c r="Q143" s="215">
        <v>3.2000000000000003E-4</v>
      </c>
      <c r="R143" s="215">
        <f t="shared" si="2"/>
        <v>1.6000000000000001E-3</v>
      </c>
      <c r="S143" s="215">
        <v>0</v>
      </c>
      <c r="T143" s="216">
        <f t="shared" si="3"/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17" t="s">
        <v>1027</v>
      </c>
      <c r="AT143" s="217" t="s">
        <v>585</v>
      </c>
      <c r="AU143" s="217" t="s">
        <v>88</v>
      </c>
      <c r="AY143" s="18" t="s">
        <v>201</v>
      </c>
      <c r="BE143" s="218">
        <f t="shared" si="4"/>
        <v>0</v>
      </c>
      <c r="BF143" s="218">
        <f t="shared" si="5"/>
        <v>0</v>
      </c>
      <c r="BG143" s="218">
        <f t="shared" si="6"/>
        <v>0</v>
      </c>
      <c r="BH143" s="218">
        <f t="shared" si="7"/>
        <v>0</v>
      </c>
      <c r="BI143" s="218">
        <f t="shared" si="8"/>
        <v>0</v>
      </c>
      <c r="BJ143" s="18" t="s">
        <v>88</v>
      </c>
      <c r="BK143" s="218">
        <f t="shared" si="9"/>
        <v>0</v>
      </c>
      <c r="BL143" s="18" t="s">
        <v>1027</v>
      </c>
      <c r="BM143" s="217" t="s">
        <v>2606</v>
      </c>
    </row>
    <row r="144" spans="1:65" s="2" customFormat="1" ht="27.75" customHeight="1">
      <c r="A144" s="35"/>
      <c r="B144" s="36"/>
      <c r="C144" s="205" t="s">
        <v>259</v>
      </c>
      <c r="D144" s="205" t="s">
        <v>203</v>
      </c>
      <c r="E144" s="206" t="s">
        <v>2607</v>
      </c>
      <c r="F144" s="207" t="s">
        <v>2608</v>
      </c>
      <c r="G144" s="208" t="s">
        <v>366</v>
      </c>
      <c r="H144" s="209">
        <v>35</v>
      </c>
      <c r="I144" s="210"/>
      <c r="J144" s="211">
        <f t="shared" si="0"/>
        <v>0</v>
      </c>
      <c r="K144" s="212"/>
      <c r="L144" s="40"/>
      <c r="M144" s="213" t="s">
        <v>1</v>
      </c>
      <c r="N144" s="214" t="s">
        <v>42</v>
      </c>
      <c r="O144" s="72"/>
      <c r="P144" s="215">
        <f t="shared" si="1"/>
        <v>0</v>
      </c>
      <c r="Q144" s="215">
        <v>0</v>
      </c>
      <c r="R144" s="215">
        <f t="shared" si="2"/>
        <v>0</v>
      </c>
      <c r="S144" s="215">
        <v>0</v>
      </c>
      <c r="T144" s="216">
        <f t="shared" si="3"/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17" t="s">
        <v>652</v>
      </c>
      <c r="AT144" s="217" t="s">
        <v>203</v>
      </c>
      <c r="AU144" s="217" t="s">
        <v>88</v>
      </c>
      <c r="AY144" s="18" t="s">
        <v>201</v>
      </c>
      <c r="BE144" s="218">
        <f t="shared" si="4"/>
        <v>0</v>
      </c>
      <c r="BF144" s="218">
        <f t="shared" si="5"/>
        <v>0</v>
      </c>
      <c r="BG144" s="218">
        <f t="shared" si="6"/>
        <v>0</v>
      </c>
      <c r="BH144" s="218">
        <f t="shared" si="7"/>
        <v>0</v>
      </c>
      <c r="BI144" s="218">
        <f t="shared" si="8"/>
        <v>0</v>
      </c>
      <c r="BJ144" s="18" t="s">
        <v>88</v>
      </c>
      <c r="BK144" s="218">
        <f t="shared" si="9"/>
        <v>0</v>
      </c>
      <c r="BL144" s="18" t="s">
        <v>652</v>
      </c>
      <c r="BM144" s="217" t="s">
        <v>2609</v>
      </c>
    </row>
    <row r="145" spans="1:65" s="2" customFormat="1" ht="16.5" customHeight="1">
      <c r="A145" s="35"/>
      <c r="B145" s="36"/>
      <c r="C145" s="253" t="s">
        <v>263</v>
      </c>
      <c r="D145" s="253" t="s">
        <v>585</v>
      </c>
      <c r="E145" s="254" t="s">
        <v>2610</v>
      </c>
      <c r="F145" s="255" t="s">
        <v>2611</v>
      </c>
      <c r="G145" s="256" t="s">
        <v>366</v>
      </c>
      <c r="H145" s="257">
        <v>35</v>
      </c>
      <c r="I145" s="258"/>
      <c r="J145" s="259">
        <f t="shared" si="0"/>
        <v>0</v>
      </c>
      <c r="K145" s="260"/>
      <c r="L145" s="261"/>
      <c r="M145" s="262" t="s">
        <v>1</v>
      </c>
      <c r="N145" s="263" t="s">
        <v>42</v>
      </c>
      <c r="O145" s="72"/>
      <c r="P145" s="215">
        <f t="shared" si="1"/>
        <v>0</v>
      </c>
      <c r="Q145" s="215">
        <v>0</v>
      </c>
      <c r="R145" s="215">
        <f t="shared" si="2"/>
        <v>0</v>
      </c>
      <c r="S145" s="215">
        <v>0</v>
      </c>
      <c r="T145" s="216">
        <f t="shared" si="3"/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17" t="s">
        <v>1027</v>
      </c>
      <c r="AT145" s="217" t="s">
        <v>585</v>
      </c>
      <c r="AU145" s="217" t="s">
        <v>88</v>
      </c>
      <c r="AY145" s="18" t="s">
        <v>201</v>
      </c>
      <c r="BE145" s="218">
        <f t="shared" si="4"/>
        <v>0</v>
      </c>
      <c r="BF145" s="218">
        <f t="shared" si="5"/>
        <v>0</v>
      </c>
      <c r="BG145" s="218">
        <f t="shared" si="6"/>
        <v>0</v>
      </c>
      <c r="BH145" s="218">
        <f t="shared" si="7"/>
        <v>0</v>
      </c>
      <c r="BI145" s="218">
        <f t="shared" si="8"/>
        <v>0</v>
      </c>
      <c r="BJ145" s="18" t="s">
        <v>88</v>
      </c>
      <c r="BK145" s="218">
        <f t="shared" si="9"/>
        <v>0</v>
      </c>
      <c r="BL145" s="18" t="s">
        <v>1027</v>
      </c>
      <c r="BM145" s="217" t="s">
        <v>2612</v>
      </c>
    </row>
    <row r="146" spans="1:65" s="2" customFormat="1" ht="16.5" customHeight="1">
      <c r="A146" s="35"/>
      <c r="B146" s="36"/>
      <c r="C146" s="205" t="s">
        <v>273</v>
      </c>
      <c r="D146" s="205" t="s">
        <v>203</v>
      </c>
      <c r="E146" s="206" t="s">
        <v>2613</v>
      </c>
      <c r="F146" s="207" t="s">
        <v>2614</v>
      </c>
      <c r="G146" s="208" t="s">
        <v>366</v>
      </c>
      <c r="H146" s="209">
        <v>1</v>
      </c>
      <c r="I146" s="210"/>
      <c r="J146" s="211">
        <f t="shared" si="0"/>
        <v>0</v>
      </c>
      <c r="K146" s="212"/>
      <c r="L146" s="40"/>
      <c r="M146" s="213" t="s">
        <v>1</v>
      </c>
      <c r="N146" s="214" t="s">
        <v>42</v>
      </c>
      <c r="O146" s="72"/>
      <c r="P146" s="215">
        <f t="shared" si="1"/>
        <v>0</v>
      </c>
      <c r="Q146" s="215">
        <v>0</v>
      </c>
      <c r="R146" s="215">
        <f t="shared" si="2"/>
        <v>0</v>
      </c>
      <c r="S146" s="215">
        <v>0</v>
      </c>
      <c r="T146" s="216">
        <f t="shared" si="3"/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17" t="s">
        <v>652</v>
      </c>
      <c r="AT146" s="217" t="s">
        <v>203</v>
      </c>
      <c r="AU146" s="217" t="s">
        <v>88</v>
      </c>
      <c r="AY146" s="18" t="s">
        <v>201</v>
      </c>
      <c r="BE146" s="218">
        <f t="shared" si="4"/>
        <v>0</v>
      </c>
      <c r="BF146" s="218">
        <f t="shared" si="5"/>
        <v>0</v>
      </c>
      <c r="BG146" s="218">
        <f t="shared" si="6"/>
        <v>0</v>
      </c>
      <c r="BH146" s="218">
        <f t="shared" si="7"/>
        <v>0</v>
      </c>
      <c r="BI146" s="218">
        <f t="shared" si="8"/>
        <v>0</v>
      </c>
      <c r="BJ146" s="18" t="s">
        <v>88</v>
      </c>
      <c r="BK146" s="218">
        <f t="shared" si="9"/>
        <v>0</v>
      </c>
      <c r="BL146" s="18" t="s">
        <v>652</v>
      </c>
      <c r="BM146" s="217" t="s">
        <v>2615</v>
      </c>
    </row>
    <row r="147" spans="1:65" s="2" customFormat="1" ht="16.5" customHeight="1">
      <c r="A147" s="35"/>
      <c r="B147" s="36"/>
      <c r="C147" s="253" t="s">
        <v>280</v>
      </c>
      <c r="D147" s="253" t="s">
        <v>585</v>
      </c>
      <c r="E147" s="254" t="s">
        <v>2616</v>
      </c>
      <c r="F147" s="255" t="s">
        <v>2617</v>
      </c>
      <c r="G147" s="256" t="s">
        <v>366</v>
      </c>
      <c r="H147" s="257">
        <v>1</v>
      </c>
      <c r="I147" s="258"/>
      <c r="J147" s="259">
        <f t="shared" si="0"/>
        <v>0</v>
      </c>
      <c r="K147" s="260"/>
      <c r="L147" s="261"/>
      <c r="M147" s="262" t="s">
        <v>1</v>
      </c>
      <c r="N147" s="263" t="s">
        <v>42</v>
      </c>
      <c r="O147" s="72"/>
      <c r="P147" s="215">
        <f t="shared" si="1"/>
        <v>0</v>
      </c>
      <c r="Q147" s="215">
        <v>0</v>
      </c>
      <c r="R147" s="215">
        <f t="shared" si="2"/>
        <v>0</v>
      </c>
      <c r="S147" s="215">
        <v>0</v>
      </c>
      <c r="T147" s="216">
        <f t="shared" si="3"/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17" t="s">
        <v>1027</v>
      </c>
      <c r="AT147" s="217" t="s">
        <v>585</v>
      </c>
      <c r="AU147" s="217" t="s">
        <v>88</v>
      </c>
      <c r="AY147" s="18" t="s">
        <v>201</v>
      </c>
      <c r="BE147" s="218">
        <f t="shared" si="4"/>
        <v>0</v>
      </c>
      <c r="BF147" s="218">
        <f t="shared" si="5"/>
        <v>0</v>
      </c>
      <c r="BG147" s="218">
        <f t="shared" si="6"/>
        <v>0</v>
      </c>
      <c r="BH147" s="218">
        <f t="shared" si="7"/>
        <v>0</v>
      </c>
      <c r="BI147" s="218">
        <f t="shared" si="8"/>
        <v>0</v>
      </c>
      <c r="BJ147" s="18" t="s">
        <v>88</v>
      </c>
      <c r="BK147" s="218">
        <f t="shared" si="9"/>
        <v>0</v>
      </c>
      <c r="BL147" s="18" t="s">
        <v>1027</v>
      </c>
      <c r="BM147" s="217" t="s">
        <v>2618</v>
      </c>
    </row>
    <row r="148" spans="1:65" s="2" customFormat="1" ht="16.5" customHeight="1">
      <c r="A148" s="35"/>
      <c r="B148" s="36"/>
      <c r="C148" s="205" t="s">
        <v>291</v>
      </c>
      <c r="D148" s="205" t="s">
        <v>203</v>
      </c>
      <c r="E148" s="206" t="s">
        <v>2619</v>
      </c>
      <c r="F148" s="207" t="s">
        <v>2620</v>
      </c>
      <c r="G148" s="208" t="s">
        <v>366</v>
      </c>
      <c r="H148" s="209">
        <v>1</v>
      </c>
      <c r="I148" s="210"/>
      <c r="J148" s="211">
        <f t="shared" si="0"/>
        <v>0</v>
      </c>
      <c r="K148" s="212"/>
      <c r="L148" s="40"/>
      <c r="M148" s="213" t="s">
        <v>1</v>
      </c>
      <c r="N148" s="214" t="s">
        <v>42</v>
      </c>
      <c r="O148" s="72"/>
      <c r="P148" s="215">
        <f t="shared" si="1"/>
        <v>0</v>
      </c>
      <c r="Q148" s="215">
        <v>0</v>
      </c>
      <c r="R148" s="215">
        <f t="shared" si="2"/>
        <v>0</v>
      </c>
      <c r="S148" s="215">
        <v>0</v>
      </c>
      <c r="T148" s="216">
        <f t="shared" si="3"/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17" t="s">
        <v>652</v>
      </c>
      <c r="AT148" s="217" t="s">
        <v>203</v>
      </c>
      <c r="AU148" s="217" t="s">
        <v>88</v>
      </c>
      <c r="AY148" s="18" t="s">
        <v>201</v>
      </c>
      <c r="BE148" s="218">
        <f t="shared" si="4"/>
        <v>0</v>
      </c>
      <c r="BF148" s="218">
        <f t="shared" si="5"/>
        <v>0</v>
      </c>
      <c r="BG148" s="218">
        <f t="shared" si="6"/>
        <v>0</v>
      </c>
      <c r="BH148" s="218">
        <f t="shared" si="7"/>
        <v>0</v>
      </c>
      <c r="BI148" s="218">
        <f t="shared" si="8"/>
        <v>0</v>
      </c>
      <c r="BJ148" s="18" t="s">
        <v>88</v>
      </c>
      <c r="BK148" s="218">
        <f t="shared" si="9"/>
        <v>0</v>
      </c>
      <c r="BL148" s="18" t="s">
        <v>652</v>
      </c>
      <c r="BM148" s="217" t="s">
        <v>2621</v>
      </c>
    </row>
    <row r="149" spans="1:65" s="2" customFormat="1" ht="16.5" customHeight="1">
      <c r="A149" s="35"/>
      <c r="B149" s="36"/>
      <c r="C149" s="253" t="s">
        <v>298</v>
      </c>
      <c r="D149" s="253" t="s">
        <v>585</v>
      </c>
      <c r="E149" s="254" t="s">
        <v>2622</v>
      </c>
      <c r="F149" s="255" t="s">
        <v>2623</v>
      </c>
      <c r="G149" s="256" t="s">
        <v>366</v>
      </c>
      <c r="H149" s="257">
        <v>1</v>
      </c>
      <c r="I149" s="258"/>
      <c r="J149" s="259">
        <f t="shared" si="0"/>
        <v>0</v>
      </c>
      <c r="K149" s="260"/>
      <c r="L149" s="261"/>
      <c r="M149" s="262" t="s">
        <v>1</v>
      </c>
      <c r="N149" s="263" t="s">
        <v>42</v>
      </c>
      <c r="O149" s="72"/>
      <c r="P149" s="215">
        <f t="shared" si="1"/>
        <v>0</v>
      </c>
      <c r="Q149" s="215">
        <v>0</v>
      </c>
      <c r="R149" s="215">
        <f t="shared" si="2"/>
        <v>0</v>
      </c>
      <c r="S149" s="215">
        <v>0</v>
      </c>
      <c r="T149" s="216">
        <f t="shared" si="3"/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17" t="s">
        <v>1027</v>
      </c>
      <c r="AT149" s="217" t="s">
        <v>585</v>
      </c>
      <c r="AU149" s="217" t="s">
        <v>88</v>
      </c>
      <c r="AY149" s="18" t="s">
        <v>201</v>
      </c>
      <c r="BE149" s="218">
        <f t="shared" si="4"/>
        <v>0</v>
      </c>
      <c r="BF149" s="218">
        <f t="shared" si="5"/>
        <v>0</v>
      </c>
      <c r="BG149" s="218">
        <f t="shared" si="6"/>
        <v>0</v>
      </c>
      <c r="BH149" s="218">
        <f t="shared" si="7"/>
        <v>0</v>
      </c>
      <c r="BI149" s="218">
        <f t="shared" si="8"/>
        <v>0</v>
      </c>
      <c r="BJ149" s="18" t="s">
        <v>88</v>
      </c>
      <c r="BK149" s="218">
        <f t="shared" si="9"/>
        <v>0</v>
      </c>
      <c r="BL149" s="18" t="s">
        <v>1027</v>
      </c>
      <c r="BM149" s="217" t="s">
        <v>2624</v>
      </c>
    </row>
    <row r="150" spans="1:65" s="2" customFormat="1" ht="21.75" customHeight="1">
      <c r="A150" s="35"/>
      <c r="B150" s="36"/>
      <c r="C150" s="205" t="s">
        <v>302</v>
      </c>
      <c r="D150" s="205" t="s">
        <v>203</v>
      </c>
      <c r="E150" s="206" t="s">
        <v>2625</v>
      </c>
      <c r="F150" s="207" t="s">
        <v>2626</v>
      </c>
      <c r="G150" s="208" t="s">
        <v>366</v>
      </c>
      <c r="H150" s="209">
        <v>115</v>
      </c>
      <c r="I150" s="210"/>
      <c r="J150" s="211">
        <f t="shared" si="0"/>
        <v>0</v>
      </c>
      <c r="K150" s="212"/>
      <c r="L150" s="40"/>
      <c r="M150" s="213" t="s">
        <v>1</v>
      </c>
      <c r="N150" s="214" t="s">
        <v>42</v>
      </c>
      <c r="O150" s="72"/>
      <c r="P150" s="215">
        <f t="shared" si="1"/>
        <v>0</v>
      </c>
      <c r="Q150" s="215">
        <v>0</v>
      </c>
      <c r="R150" s="215">
        <f t="shared" si="2"/>
        <v>0</v>
      </c>
      <c r="S150" s="215">
        <v>0</v>
      </c>
      <c r="T150" s="216">
        <f t="shared" si="3"/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17" t="s">
        <v>652</v>
      </c>
      <c r="AT150" s="217" t="s">
        <v>203</v>
      </c>
      <c r="AU150" s="217" t="s">
        <v>88</v>
      </c>
      <c r="AY150" s="18" t="s">
        <v>201</v>
      </c>
      <c r="BE150" s="218">
        <f t="shared" si="4"/>
        <v>0</v>
      </c>
      <c r="BF150" s="218">
        <f t="shared" si="5"/>
        <v>0</v>
      </c>
      <c r="BG150" s="218">
        <f t="shared" si="6"/>
        <v>0</v>
      </c>
      <c r="BH150" s="218">
        <f t="shared" si="7"/>
        <v>0</v>
      </c>
      <c r="BI150" s="218">
        <f t="shared" si="8"/>
        <v>0</v>
      </c>
      <c r="BJ150" s="18" t="s">
        <v>88</v>
      </c>
      <c r="BK150" s="218">
        <f t="shared" si="9"/>
        <v>0</v>
      </c>
      <c r="BL150" s="18" t="s">
        <v>652</v>
      </c>
      <c r="BM150" s="217" t="s">
        <v>2627</v>
      </c>
    </row>
    <row r="151" spans="1:65" s="13" customFormat="1">
      <c r="B151" s="219"/>
      <c r="C151" s="220"/>
      <c r="D151" s="221" t="s">
        <v>209</v>
      </c>
      <c r="E151" s="222" t="s">
        <v>1</v>
      </c>
      <c r="F151" s="223" t="s">
        <v>2628</v>
      </c>
      <c r="G151" s="220"/>
      <c r="H151" s="224">
        <v>115</v>
      </c>
      <c r="I151" s="225"/>
      <c r="J151" s="220"/>
      <c r="K151" s="220"/>
      <c r="L151" s="226"/>
      <c r="M151" s="227"/>
      <c r="N151" s="228"/>
      <c r="O151" s="228"/>
      <c r="P151" s="228"/>
      <c r="Q151" s="228"/>
      <c r="R151" s="228"/>
      <c r="S151" s="228"/>
      <c r="T151" s="229"/>
      <c r="AT151" s="230" t="s">
        <v>209</v>
      </c>
      <c r="AU151" s="230" t="s">
        <v>88</v>
      </c>
      <c r="AV151" s="13" t="s">
        <v>88</v>
      </c>
      <c r="AW151" s="13" t="s">
        <v>31</v>
      </c>
      <c r="AX151" s="13" t="s">
        <v>83</v>
      </c>
      <c r="AY151" s="230" t="s">
        <v>201</v>
      </c>
    </row>
    <row r="152" spans="1:65" s="2" customFormat="1" ht="16.5" customHeight="1">
      <c r="A152" s="35"/>
      <c r="B152" s="36"/>
      <c r="C152" s="253" t="s">
        <v>308</v>
      </c>
      <c r="D152" s="253" t="s">
        <v>585</v>
      </c>
      <c r="E152" s="254" t="s">
        <v>2629</v>
      </c>
      <c r="F152" s="255" t="s">
        <v>2630</v>
      </c>
      <c r="G152" s="256" t="s">
        <v>366</v>
      </c>
      <c r="H152" s="257">
        <v>115</v>
      </c>
      <c r="I152" s="258"/>
      <c r="J152" s="259">
        <f t="shared" ref="J152:J178" si="10">ROUND(I152*H152,2)</f>
        <v>0</v>
      </c>
      <c r="K152" s="260"/>
      <c r="L152" s="261"/>
      <c r="M152" s="262" t="s">
        <v>1</v>
      </c>
      <c r="N152" s="263" t="s">
        <v>42</v>
      </c>
      <c r="O152" s="72"/>
      <c r="P152" s="215">
        <f t="shared" ref="P152:P178" si="11">O152*H152</f>
        <v>0</v>
      </c>
      <c r="Q152" s="215">
        <v>0</v>
      </c>
      <c r="R152" s="215">
        <f t="shared" ref="R152:R178" si="12">Q152*H152</f>
        <v>0</v>
      </c>
      <c r="S152" s="215">
        <v>0</v>
      </c>
      <c r="T152" s="216">
        <f t="shared" ref="T152:T178" si="13"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17" t="s">
        <v>1027</v>
      </c>
      <c r="AT152" s="217" t="s">
        <v>585</v>
      </c>
      <c r="AU152" s="217" t="s">
        <v>88</v>
      </c>
      <c r="AY152" s="18" t="s">
        <v>201</v>
      </c>
      <c r="BE152" s="218">
        <f t="shared" ref="BE152:BE178" si="14">IF(N152="základná",J152,0)</f>
        <v>0</v>
      </c>
      <c r="BF152" s="218">
        <f t="shared" ref="BF152:BF178" si="15">IF(N152="znížená",J152,0)</f>
        <v>0</v>
      </c>
      <c r="BG152" s="218">
        <f t="shared" ref="BG152:BG178" si="16">IF(N152="zákl. prenesená",J152,0)</f>
        <v>0</v>
      </c>
      <c r="BH152" s="218">
        <f t="shared" ref="BH152:BH178" si="17">IF(N152="zníž. prenesená",J152,0)</f>
        <v>0</v>
      </c>
      <c r="BI152" s="218">
        <f t="shared" ref="BI152:BI178" si="18">IF(N152="nulová",J152,0)</f>
        <v>0</v>
      </c>
      <c r="BJ152" s="18" t="s">
        <v>88</v>
      </c>
      <c r="BK152" s="218">
        <f t="shared" ref="BK152:BK178" si="19">ROUND(I152*H152,2)</f>
        <v>0</v>
      </c>
      <c r="BL152" s="18" t="s">
        <v>1027</v>
      </c>
      <c r="BM152" s="217" t="s">
        <v>2631</v>
      </c>
    </row>
    <row r="153" spans="1:65" s="2" customFormat="1" ht="21.75" customHeight="1">
      <c r="A153" s="35"/>
      <c r="B153" s="36"/>
      <c r="C153" s="205" t="s">
        <v>315</v>
      </c>
      <c r="D153" s="205" t="s">
        <v>203</v>
      </c>
      <c r="E153" s="206" t="s">
        <v>2632</v>
      </c>
      <c r="F153" s="207" t="s">
        <v>2633</v>
      </c>
      <c r="G153" s="208" t="s">
        <v>366</v>
      </c>
      <c r="H153" s="209">
        <v>10</v>
      </c>
      <c r="I153" s="210"/>
      <c r="J153" s="211">
        <f t="shared" si="10"/>
        <v>0</v>
      </c>
      <c r="K153" s="212"/>
      <c r="L153" s="40"/>
      <c r="M153" s="213" t="s">
        <v>1</v>
      </c>
      <c r="N153" s="214" t="s">
        <v>42</v>
      </c>
      <c r="O153" s="72"/>
      <c r="P153" s="215">
        <f t="shared" si="11"/>
        <v>0</v>
      </c>
      <c r="Q153" s="215">
        <v>0</v>
      </c>
      <c r="R153" s="215">
        <f t="shared" si="12"/>
        <v>0</v>
      </c>
      <c r="S153" s="215">
        <v>0</v>
      </c>
      <c r="T153" s="216">
        <f t="shared" si="13"/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17" t="s">
        <v>652</v>
      </c>
      <c r="AT153" s="217" t="s">
        <v>203</v>
      </c>
      <c r="AU153" s="217" t="s">
        <v>88</v>
      </c>
      <c r="AY153" s="18" t="s">
        <v>201</v>
      </c>
      <c r="BE153" s="218">
        <f t="shared" si="14"/>
        <v>0</v>
      </c>
      <c r="BF153" s="218">
        <f t="shared" si="15"/>
        <v>0</v>
      </c>
      <c r="BG153" s="218">
        <f t="shared" si="16"/>
        <v>0</v>
      </c>
      <c r="BH153" s="218">
        <f t="shared" si="17"/>
        <v>0</v>
      </c>
      <c r="BI153" s="218">
        <f t="shared" si="18"/>
        <v>0</v>
      </c>
      <c r="BJ153" s="18" t="s">
        <v>88</v>
      </c>
      <c r="BK153" s="218">
        <f t="shared" si="19"/>
        <v>0</v>
      </c>
      <c r="BL153" s="18" t="s">
        <v>652</v>
      </c>
      <c r="BM153" s="217" t="s">
        <v>2634</v>
      </c>
    </row>
    <row r="154" spans="1:65" s="2" customFormat="1" ht="16.5" customHeight="1">
      <c r="A154" s="35"/>
      <c r="B154" s="36"/>
      <c r="C154" s="253" t="s">
        <v>326</v>
      </c>
      <c r="D154" s="253" t="s">
        <v>585</v>
      </c>
      <c r="E154" s="254" t="s">
        <v>2635</v>
      </c>
      <c r="F154" s="255" t="s">
        <v>2636</v>
      </c>
      <c r="G154" s="256" t="s">
        <v>366</v>
      </c>
      <c r="H154" s="257">
        <v>10</v>
      </c>
      <c r="I154" s="258"/>
      <c r="J154" s="259">
        <f t="shared" si="10"/>
        <v>0</v>
      </c>
      <c r="K154" s="260"/>
      <c r="L154" s="261"/>
      <c r="M154" s="262" t="s">
        <v>1</v>
      </c>
      <c r="N154" s="263" t="s">
        <v>42</v>
      </c>
      <c r="O154" s="72"/>
      <c r="P154" s="215">
        <f t="shared" si="11"/>
        <v>0</v>
      </c>
      <c r="Q154" s="215">
        <v>0</v>
      </c>
      <c r="R154" s="215">
        <f t="shared" si="12"/>
        <v>0</v>
      </c>
      <c r="S154" s="215">
        <v>0</v>
      </c>
      <c r="T154" s="216">
        <f t="shared" si="13"/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17" t="s">
        <v>1027</v>
      </c>
      <c r="AT154" s="217" t="s">
        <v>585</v>
      </c>
      <c r="AU154" s="217" t="s">
        <v>88</v>
      </c>
      <c r="AY154" s="18" t="s">
        <v>201</v>
      </c>
      <c r="BE154" s="218">
        <f t="shared" si="14"/>
        <v>0</v>
      </c>
      <c r="BF154" s="218">
        <f t="shared" si="15"/>
        <v>0</v>
      </c>
      <c r="BG154" s="218">
        <f t="shared" si="16"/>
        <v>0</v>
      </c>
      <c r="BH154" s="218">
        <f t="shared" si="17"/>
        <v>0</v>
      </c>
      <c r="BI154" s="218">
        <f t="shared" si="18"/>
        <v>0</v>
      </c>
      <c r="BJ154" s="18" t="s">
        <v>88</v>
      </c>
      <c r="BK154" s="218">
        <f t="shared" si="19"/>
        <v>0</v>
      </c>
      <c r="BL154" s="18" t="s">
        <v>1027</v>
      </c>
      <c r="BM154" s="217" t="s">
        <v>2637</v>
      </c>
    </row>
    <row r="155" spans="1:65" s="2" customFormat="1" ht="31.5" customHeight="1">
      <c r="A155" s="35"/>
      <c r="B155" s="36"/>
      <c r="C155" s="205" t="s">
        <v>341</v>
      </c>
      <c r="D155" s="205" t="s">
        <v>203</v>
      </c>
      <c r="E155" s="206" t="s">
        <v>2638</v>
      </c>
      <c r="F155" s="207" t="s">
        <v>2639</v>
      </c>
      <c r="G155" s="208" t="s">
        <v>366</v>
      </c>
      <c r="H155" s="209">
        <v>13</v>
      </c>
      <c r="I155" s="210"/>
      <c r="J155" s="211">
        <f t="shared" si="10"/>
        <v>0</v>
      </c>
      <c r="K155" s="212"/>
      <c r="L155" s="40"/>
      <c r="M155" s="213" t="s">
        <v>1</v>
      </c>
      <c r="N155" s="214" t="s">
        <v>42</v>
      </c>
      <c r="O155" s="72"/>
      <c r="P155" s="215">
        <f t="shared" si="11"/>
        <v>0</v>
      </c>
      <c r="Q155" s="215">
        <v>0</v>
      </c>
      <c r="R155" s="215">
        <f t="shared" si="12"/>
        <v>0</v>
      </c>
      <c r="S155" s="215">
        <v>0</v>
      </c>
      <c r="T155" s="216">
        <f t="shared" si="13"/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17" t="s">
        <v>652</v>
      </c>
      <c r="AT155" s="217" t="s">
        <v>203</v>
      </c>
      <c r="AU155" s="217" t="s">
        <v>88</v>
      </c>
      <c r="AY155" s="18" t="s">
        <v>201</v>
      </c>
      <c r="BE155" s="218">
        <f t="shared" si="14"/>
        <v>0</v>
      </c>
      <c r="BF155" s="218">
        <f t="shared" si="15"/>
        <v>0</v>
      </c>
      <c r="BG155" s="218">
        <f t="shared" si="16"/>
        <v>0</v>
      </c>
      <c r="BH155" s="218">
        <f t="shared" si="17"/>
        <v>0</v>
      </c>
      <c r="BI155" s="218">
        <f t="shared" si="18"/>
        <v>0</v>
      </c>
      <c r="BJ155" s="18" t="s">
        <v>88</v>
      </c>
      <c r="BK155" s="218">
        <f t="shared" si="19"/>
        <v>0</v>
      </c>
      <c r="BL155" s="18" t="s">
        <v>652</v>
      </c>
      <c r="BM155" s="217" t="s">
        <v>2640</v>
      </c>
    </row>
    <row r="156" spans="1:65" s="2" customFormat="1" ht="16.5" customHeight="1">
      <c r="A156" s="35"/>
      <c r="B156" s="36"/>
      <c r="C156" s="253" t="s">
        <v>7</v>
      </c>
      <c r="D156" s="253" t="s">
        <v>585</v>
      </c>
      <c r="E156" s="254" t="s">
        <v>2641</v>
      </c>
      <c r="F156" s="255" t="s">
        <v>2642</v>
      </c>
      <c r="G156" s="256" t="s">
        <v>366</v>
      </c>
      <c r="H156" s="257">
        <v>13</v>
      </c>
      <c r="I156" s="258"/>
      <c r="J156" s="259">
        <f t="shared" si="10"/>
        <v>0</v>
      </c>
      <c r="K156" s="260"/>
      <c r="L156" s="261"/>
      <c r="M156" s="262" t="s">
        <v>1</v>
      </c>
      <c r="N156" s="263" t="s">
        <v>42</v>
      </c>
      <c r="O156" s="72"/>
      <c r="P156" s="215">
        <f t="shared" si="11"/>
        <v>0</v>
      </c>
      <c r="Q156" s="215">
        <v>0</v>
      </c>
      <c r="R156" s="215">
        <f t="shared" si="12"/>
        <v>0</v>
      </c>
      <c r="S156" s="215">
        <v>0</v>
      </c>
      <c r="T156" s="216">
        <f t="shared" si="13"/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17" t="s">
        <v>1027</v>
      </c>
      <c r="AT156" s="217" t="s">
        <v>585</v>
      </c>
      <c r="AU156" s="217" t="s">
        <v>88</v>
      </c>
      <c r="AY156" s="18" t="s">
        <v>201</v>
      </c>
      <c r="BE156" s="218">
        <f t="shared" si="14"/>
        <v>0</v>
      </c>
      <c r="BF156" s="218">
        <f t="shared" si="15"/>
        <v>0</v>
      </c>
      <c r="BG156" s="218">
        <f t="shared" si="16"/>
        <v>0</v>
      </c>
      <c r="BH156" s="218">
        <f t="shared" si="17"/>
        <v>0</v>
      </c>
      <c r="BI156" s="218">
        <f t="shared" si="18"/>
        <v>0</v>
      </c>
      <c r="BJ156" s="18" t="s">
        <v>88</v>
      </c>
      <c r="BK156" s="218">
        <f t="shared" si="19"/>
        <v>0</v>
      </c>
      <c r="BL156" s="18" t="s">
        <v>1027</v>
      </c>
      <c r="BM156" s="217" t="s">
        <v>2643</v>
      </c>
    </row>
    <row r="157" spans="1:65" s="2" customFormat="1" ht="16.5" customHeight="1">
      <c r="A157" s="35"/>
      <c r="B157" s="36"/>
      <c r="C157" s="253" t="s">
        <v>356</v>
      </c>
      <c r="D157" s="253" t="s">
        <v>585</v>
      </c>
      <c r="E157" s="254" t="s">
        <v>2644</v>
      </c>
      <c r="F157" s="255" t="s">
        <v>2645</v>
      </c>
      <c r="G157" s="256" t="s">
        <v>366</v>
      </c>
      <c r="H157" s="257">
        <v>13</v>
      </c>
      <c r="I157" s="258"/>
      <c r="J157" s="259">
        <f t="shared" si="10"/>
        <v>0</v>
      </c>
      <c r="K157" s="260"/>
      <c r="L157" s="261"/>
      <c r="M157" s="262" t="s">
        <v>1</v>
      </c>
      <c r="N157" s="263" t="s">
        <v>42</v>
      </c>
      <c r="O157" s="72"/>
      <c r="P157" s="215">
        <f t="shared" si="11"/>
        <v>0</v>
      </c>
      <c r="Q157" s="215">
        <v>0</v>
      </c>
      <c r="R157" s="215">
        <f t="shared" si="12"/>
        <v>0</v>
      </c>
      <c r="S157" s="215">
        <v>0</v>
      </c>
      <c r="T157" s="216">
        <f t="shared" si="13"/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17" t="s">
        <v>1027</v>
      </c>
      <c r="AT157" s="217" t="s">
        <v>585</v>
      </c>
      <c r="AU157" s="217" t="s">
        <v>88</v>
      </c>
      <c r="AY157" s="18" t="s">
        <v>201</v>
      </c>
      <c r="BE157" s="218">
        <f t="shared" si="14"/>
        <v>0</v>
      </c>
      <c r="BF157" s="218">
        <f t="shared" si="15"/>
        <v>0</v>
      </c>
      <c r="BG157" s="218">
        <f t="shared" si="16"/>
        <v>0</v>
      </c>
      <c r="BH157" s="218">
        <f t="shared" si="17"/>
        <v>0</v>
      </c>
      <c r="BI157" s="218">
        <f t="shared" si="18"/>
        <v>0</v>
      </c>
      <c r="BJ157" s="18" t="s">
        <v>88</v>
      </c>
      <c r="BK157" s="218">
        <f t="shared" si="19"/>
        <v>0</v>
      </c>
      <c r="BL157" s="18" t="s">
        <v>1027</v>
      </c>
      <c r="BM157" s="217" t="s">
        <v>2646</v>
      </c>
    </row>
    <row r="158" spans="1:65" s="2" customFormat="1" ht="21.75" customHeight="1">
      <c r="A158" s="35"/>
      <c r="B158" s="36"/>
      <c r="C158" s="205" t="s">
        <v>363</v>
      </c>
      <c r="D158" s="205" t="s">
        <v>203</v>
      </c>
      <c r="E158" s="206" t="s">
        <v>2647</v>
      </c>
      <c r="F158" s="207" t="s">
        <v>2648</v>
      </c>
      <c r="G158" s="208" t="s">
        <v>366</v>
      </c>
      <c r="H158" s="209">
        <v>4</v>
      </c>
      <c r="I158" s="210"/>
      <c r="J158" s="211">
        <f t="shared" si="10"/>
        <v>0</v>
      </c>
      <c r="K158" s="212"/>
      <c r="L158" s="40"/>
      <c r="M158" s="213" t="s">
        <v>1</v>
      </c>
      <c r="N158" s="214" t="s">
        <v>42</v>
      </c>
      <c r="O158" s="72"/>
      <c r="P158" s="215">
        <f t="shared" si="11"/>
        <v>0</v>
      </c>
      <c r="Q158" s="215">
        <v>0</v>
      </c>
      <c r="R158" s="215">
        <f t="shared" si="12"/>
        <v>0</v>
      </c>
      <c r="S158" s="215">
        <v>0</v>
      </c>
      <c r="T158" s="216">
        <f t="shared" si="13"/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17" t="s">
        <v>652</v>
      </c>
      <c r="AT158" s="217" t="s">
        <v>203</v>
      </c>
      <c r="AU158" s="217" t="s">
        <v>88</v>
      </c>
      <c r="AY158" s="18" t="s">
        <v>201</v>
      </c>
      <c r="BE158" s="218">
        <f t="shared" si="14"/>
        <v>0</v>
      </c>
      <c r="BF158" s="218">
        <f t="shared" si="15"/>
        <v>0</v>
      </c>
      <c r="BG158" s="218">
        <f t="shared" si="16"/>
        <v>0</v>
      </c>
      <c r="BH158" s="218">
        <f t="shared" si="17"/>
        <v>0</v>
      </c>
      <c r="BI158" s="218">
        <f t="shared" si="18"/>
        <v>0</v>
      </c>
      <c r="BJ158" s="18" t="s">
        <v>88</v>
      </c>
      <c r="BK158" s="218">
        <f t="shared" si="19"/>
        <v>0</v>
      </c>
      <c r="BL158" s="18" t="s">
        <v>652</v>
      </c>
      <c r="BM158" s="217" t="s">
        <v>2649</v>
      </c>
    </row>
    <row r="159" spans="1:65" s="2" customFormat="1" ht="16.5" customHeight="1">
      <c r="A159" s="35"/>
      <c r="B159" s="36"/>
      <c r="C159" s="253" t="s">
        <v>369</v>
      </c>
      <c r="D159" s="253" t="s">
        <v>585</v>
      </c>
      <c r="E159" s="254" t="s">
        <v>2650</v>
      </c>
      <c r="F159" s="255" t="s">
        <v>2651</v>
      </c>
      <c r="G159" s="256" t="s">
        <v>366</v>
      </c>
      <c r="H159" s="257">
        <v>4</v>
      </c>
      <c r="I159" s="258"/>
      <c r="J159" s="259">
        <f t="shared" si="10"/>
        <v>0</v>
      </c>
      <c r="K159" s="260"/>
      <c r="L159" s="261"/>
      <c r="M159" s="262" t="s">
        <v>1</v>
      </c>
      <c r="N159" s="263" t="s">
        <v>42</v>
      </c>
      <c r="O159" s="72"/>
      <c r="P159" s="215">
        <f t="shared" si="11"/>
        <v>0</v>
      </c>
      <c r="Q159" s="215">
        <v>6.0000000000000002E-5</v>
      </c>
      <c r="R159" s="215">
        <f t="shared" si="12"/>
        <v>2.4000000000000001E-4</v>
      </c>
      <c r="S159" s="215">
        <v>0</v>
      </c>
      <c r="T159" s="216">
        <f t="shared" si="13"/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17" t="s">
        <v>1027</v>
      </c>
      <c r="AT159" s="217" t="s">
        <v>585</v>
      </c>
      <c r="AU159" s="217" t="s">
        <v>88</v>
      </c>
      <c r="AY159" s="18" t="s">
        <v>201</v>
      </c>
      <c r="BE159" s="218">
        <f t="shared" si="14"/>
        <v>0</v>
      </c>
      <c r="BF159" s="218">
        <f t="shared" si="15"/>
        <v>0</v>
      </c>
      <c r="BG159" s="218">
        <f t="shared" si="16"/>
        <v>0</v>
      </c>
      <c r="BH159" s="218">
        <f t="shared" si="17"/>
        <v>0</v>
      </c>
      <c r="BI159" s="218">
        <f t="shared" si="18"/>
        <v>0</v>
      </c>
      <c r="BJ159" s="18" t="s">
        <v>88</v>
      </c>
      <c r="BK159" s="218">
        <f t="shared" si="19"/>
        <v>0</v>
      </c>
      <c r="BL159" s="18" t="s">
        <v>1027</v>
      </c>
      <c r="BM159" s="217" t="s">
        <v>2652</v>
      </c>
    </row>
    <row r="160" spans="1:65" s="2" customFormat="1" ht="16.5" customHeight="1">
      <c r="A160" s="35"/>
      <c r="B160" s="36"/>
      <c r="C160" s="253" t="s">
        <v>375</v>
      </c>
      <c r="D160" s="253" t="s">
        <v>585</v>
      </c>
      <c r="E160" s="254" t="s">
        <v>2644</v>
      </c>
      <c r="F160" s="255" t="s">
        <v>2645</v>
      </c>
      <c r="G160" s="256" t="s">
        <v>366</v>
      </c>
      <c r="H160" s="257">
        <v>4</v>
      </c>
      <c r="I160" s="258"/>
      <c r="J160" s="259">
        <f t="shared" si="10"/>
        <v>0</v>
      </c>
      <c r="K160" s="260"/>
      <c r="L160" s="261"/>
      <c r="M160" s="262" t="s">
        <v>1</v>
      </c>
      <c r="N160" s="263" t="s">
        <v>42</v>
      </c>
      <c r="O160" s="72"/>
      <c r="P160" s="215">
        <f t="shared" si="11"/>
        <v>0</v>
      </c>
      <c r="Q160" s="215">
        <v>0</v>
      </c>
      <c r="R160" s="215">
        <f t="shared" si="12"/>
        <v>0</v>
      </c>
      <c r="S160" s="215">
        <v>0</v>
      </c>
      <c r="T160" s="216">
        <f t="shared" si="13"/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17" t="s">
        <v>1027</v>
      </c>
      <c r="AT160" s="217" t="s">
        <v>585</v>
      </c>
      <c r="AU160" s="217" t="s">
        <v>88</v>
      </c>
      <c r="AY160" s="18" t="s">
        <v>201</v>
      </c>
      <c r="BE160" s="218">
        <f t="shared" si="14"/>
        <v>0</v>
      </c>
      <c r="BF160" s="218">
        <f t="shared" si="15"/>
        <v>0</v>
      </c>
      <c r="BG160" s="218">
        <f t="shared" si="16"/>
        <v>0</v>
      </c>
      <c r="BH160" s="218">
        <f t="shared" si="17"/>
        <v>0</v>
      </c>
      <c r="BI160" s="218">
        <f t="shared" si="18"/>
        <v>0</v>
      </c>
      <c r="BJ160" s="18" t="s">
        <v>88</v>
      </c>
      <c r="BK160" s="218">
        <f t="shared" si="19"/>
        <v>0</v>
      </c>
      <c r="BL160" s="18" t="s">
        <v>1027</v>
      </c>
      <c r="BM160" s="217" t="s">
        <v>2653</v>
      </c>
    </row>
    <row r="161" spans="1:65" s="2" customFormat="1" ht="21.75" customHeight="1">
      <c r="A161" s="35"/>
      <c r="B161" s="36"/>
      <c r="C161" s="205" t="s">
        <v>389</v>
      </c>
      <c r="D161" s="205" t="s">
        <v>203</v>
      </c>
      <c r="E161" s="206" t="s">
        <v>2654</v>
      </c>
      <c r="F161" s="207" t="s">
        <v>2655</v>
      </c>
      <c r="G161" s="208" t="s">
        <v>366</v>
      </c>
      <c r="H161" s="209">
        <v>12</v>
      </c>
      <c r="I161" s="210"/>
      <c r="J161" s="211">
        <f t="shared" si="10"/>
        <v>0</v>
      </c>
      <c r="K161" s="212"/>
      <c r="L161" s="40"/>
      <c r="M161" s="213" t="s">
        <v>1</v>
      </c>
      <c r="N161" s="214" t="s">
        <v>42</v>
      </c>
      <c r="O161" s="72"/>
      <c r="P161" s="215">
        <f t="shared" si="11"/>
        <v>0</v>
      </c>
      <c r="Q161" s="215">
        <v>0</v>
      </c>
      <c r="R161" s="215">
        <f t="shared" si="12"/>
        <v>0</v>
      </c>
      <c r="S161" s="215">
        <v>0</v>
      </c>
      <c r="T161" s="216">
        <f t="shared" si="13"/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17" t="s">
        <v>652</v>
      </c>
      <c r="AT161" s="217" t="s">
        <v>203</v>
      </c>
      <c r="AU161" s="217" t="s">
        <v>88</v>
      </c>
      <c r="AY161" s="18" t="s">
        <v>201</v>
      </c>
      <c r="BE161" s="218">
        <f t="shared" si="14"/>
        <v>0</v>
      </c>
      <c r="BF161" s="218">
        <f t="shared" si="15"/>
        <v>0</v>
      </c>
      <c r="BG161" s="218">
        <f t="shared" si="16"/>
        <v>0</v>
      </c>
      <c r="BH161" s="218">
        <f t="shared" si="17"/>
        <v>0</v>
      </c>
      <c r="BI161" s="218">
        <f t="shared" si="18"/>
        <v>0</v>
      </c>
      <c r="BJ161" s="18" t="s">
        <v>88</v>
      </c>
      <c r="BK161" s="218">
        <f t="shared" si="19"/>
        <v>0</v>
      </c>
      <c r="BL161" s="18" t="s">
        <v>652</v>
      </c>
      <c r="BM161" s="217" t="s">
        <v>2656</v>
      </c>
    </row>
    <row r="162" spans="1:65" s="2" customFormat="1" ht="16.5" customHeight="1">
      <c r="A162" s="35"/>
      <c r="B162" s="36"/>
      <c r="C162" s="253" t="s">
        <v>398</v>
      </c>
      <c r="D162" s="253" t="s">
        <v>585</v>
      </c>
      <c r="E162" s="254" t="s">
        <v>2657</v>
      </c>
      <c r="F162" s="255" t="s">
        <v>2658</v>
      </c>
      <c r="G162" s="256" t="s">
        <v>366</v>
      </c>
      <c r="H162" s="257">
        <v>12</v>
      </c>
      <c r="I162" s="258"/>
      <c r="J162" s="259">
        <f t="shared" si="10"/>
        <v>0</v>
      </c>
      <c r="K162" s="260"/>
      <c r="L162" s="261"/>
      <c r="M162" s="262" t="s">
        <v>1</v>
      </c>
      <c r="N162" s="263" t="s">
        <v>42</v>
      </c>
      <c r="O162" s="72"/>
      <c r="P162" s="215">
        <f t="shared" si="11"/>
        <v>0</v>
      </c>
      <c r="Q162" s="215">
        <v>0</v>
      </c>
      <c r="R162" s="215">
        <f t="shared" si="12"/>
        <v>0</v>
      </c>
      <c r="S162" s="215">
        <v>0</v>
      </c>
      <c r="T162" s="216">
        <f t="shared" si="13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17" t="s">
        <v>1027</v>
      </c>
      <c r="AT162" s="217" t="s">
        <v>585</v>
      </c>
      <c r="AU162" s="217" t="s">
        <v>88</v>
      </c>
      <c r="AY162" s="18" t="s">
        <v>201</v>
      </c>
      <c r="BE162" s="218">
        <f t="shared" si="14"/>
        <v>0</v>
      </c>
      <c r="BF162" s="218">
        <f t="shared" si="15"/>
        <v>0</v>
      </c>
      <c r="BG162" s="218">
        <f t="shared" si="16"/>
        <v>0</v>
      </c>
      <c r="BH162" s="218">
        <f t="shared" si="17"/>
        <v>0</v>
      </c>
      <c r="BI162" s="218">
        <f t="shared" si="18"/>
        <v>0</v>
      </c>
      <c r="BJ162" s="18" t="s">
        <v>88</v>
      </c>
      <c r="BK162" s="218">
        <f t="shared" si="19"/>
        <v>0</v>
      </c>
      <c r="BL162" s="18" t="s">
        <v>1027</v>
      </c>
      <c r="BM162" s="217" t="s">
        <v>2659</v>
      </c>
    </row>
    <row r="163" spans="1:65" s="2" customFormat="1" ht="16.5" customHeight="1">
      <c r="A163" s="35"/>
      <c r="B163" s="36"/>
      <c r="C163" s="253" t="s">
        <v>402</v>
      </c>
      <c r="D163" s="253" t="s">
        <v>585</v>
      </c>
      <c r="E163" s="254" t="s">
        <v>2644</v>
      </c>
      <c r="F163" s="255" t="s">
        <v>2645</v>
      </c>
      <c r="G163" s="256" t="s">
        <v>366</v>
      </c>
      <c r="H163" s="257">
        <v>12</v>
      </c>
      <c r="I163" s="258"/>
      <c r="J163" s="259">
        <f t="shared" si="10"/>
        <v>0</v>
      </c>
      <c r="K163" s="260"/>
      <c r="L163" s="261"/>
      <c r="M163" s="262" t="s">
        <v>1</v>
      </c>
      <c r="N163" s="263" t="s">
        <v>42</v>
      </c>
      <c r="O163" s="72"/>
      <c r="P163" s="215">
        <f t="shared" si="11"/>
        <v>0</v>
      </c>
      <c r="Q163" s="215">
        <v>0</v>
      </c>
      <c r="R163" s="215">
        <f t="shared" si="12"/>
        <v>0</v>
      </c>
      <c r="S163" s="215">
        <v>0</v>
      </c>
      <c r="T163" s="216">
        <f t="shared" si="13"/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17" t="s">
        <v>1027</v>
      </c>
      <c r="AT163" s="217" t="s">
        <v>585</v>
      </c>
      <c r="AU163" s="217" t="s">
        <v>88</v>
      </c>
      <c r="AY163" s="18" t="s">
        <v>201</v>
      </c>
      <c r="BE163" s="218">
        <f t="shared" si="14"/>
        <v>0</v>
      </c>
      <c r="BF163" s="218">
        <f t="shared" si="15"/>
        <v>0</v>
      </c>
      <c r="BG163" s="218">
        <f t="shared" si="16"/>
        <v>0</v>
      </c>
      <c r="BH163" s="218">
        <f t="shared" si="17"/>
        <v>0</v>
      </c>
      <c r="BI163" s="218">
        <f t="shared" si="18"/>
        <v>0</v>
      </c>
      <c r="BJ163" s="18" t="s">
        <v>88</v>
      </c>
      <c r="BK163" s="218">
        <f t="shared" si="19"/>
        <v>0</v>
      </c>
      <c r="BL163" s="18" t="s">
        <v>1027</v>
      </c>
      <c r="BM163" s="217" t="s">
        <v>2660</v>
      </c>
    </row>
    <row r="164" spans="1:65" s="2" customFormat="1" ht="16.5" customHeight="1">
      <c r="A164" s="35"/>
      <c r="B164" s="36"/>
      <c r="C164" s="205" t="s">
        <v>406</v>
      </c>
      <c r="D164" s="205" t="s">
        <v>203</v>
      </c>
      <c r="E164" s="206" t="s">
        <v>2661</v>
      </c>
      <c r="F164" s="207" t="s">
        <v>2662</v>
      </c>
      <c r="G164" s="208" t="s">
        <v>366</v>
      </c>
      <c r="H164" s="209">
        <v>1</v>
      </c>
      <c r="I164" s="210"/>
      <c r="J164" s="211">
        <f t="shared" si="10"/>
        <v>0</v>
      </c>
      <c r="K164" s="212"/>
      <c r="L164" s="40"/>
      <c r="M164" s="213" t="s">
        <v>1</v>
      </c>
      <c r="N164" s="214" t="s">
        <v>42</v>
      </c>
      <c r="O164" s="72"/>
      <c r="P164" s="215">
        <f t="shared" si="11"/>
        <v>0</v>
      </c>
      <c r="Q164" s="215">
        <v>0</v>
      </c>
      <c r="R164" s="215">
        <f t="shared" si="12"/>
        <v>0</v>
      </c>
      <c r="S164" s="215">
        <v>0</v>
      </c>
      <c r="T164" s="216">
        <f t="shared" si="13"/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17" t="s">
        <v>652</v>
      </c>
      <c r="AT164" s="217" t="s">
        <v>203</v>
      </c>
      <c r="AU164" s="217" t="s">
        <v>88</v>
      </c>
      <c r="AY164" s="18" t="s">
        <v>201</v>
      </c>
      <c r="BE164" s="218">
        <f t="shared" si="14"/>
        <v>0</v>
      </c>
      <c r="BF164" s="218">
        <f t="shared" si="15"/>
        <v>0</v>
      </c>
      <c r="BG164" s="218">
        <f t="shared" si="16"/>
        <v>0</v>
      </c>
      <c r="BH164" s="218">
        <f t="shared" si="17"/>
        <v>0</v>
      </c>
      <c r="BI164" s="218">
        <f t="shared" si="18"/>
        <v>0</v>
      </c>
      <c r="BJ164" s="18" t="s">
        <v>88</v>
      </c>
      <c r="BK164" s="218">
        <f t="shared" si="19"/>
        <v>0</v>
      </c>
      <c r="BL164" s="18" t="s">
        <v>652</v>
      </c>
      <c r="BM164" s="217" t="s">
        <v>2663</v>
      </c>
    </row>
    <row r="165" spans="1:65" s="2" customFormat="1" ht="29.25" customHeight="1">
      <c r="A165" s="35"/>
      <c r="B165" s="36"/>
      <c r="C165" s="253" t="s">
        <v>410</v>
      </c>
      <c r="D165" s="253" t="s">
        <v>585</v>
      </c>
      <c r="E165" s="254" t="s">
        <v>2664</v>
      </c>
      <c r="F165" s="255" t="s">
        <v>2665</v>
      </c>
      <c r="G165" s="256" t="s">
        <v>366</v>
      </c>
      <c r="H165" s="257">
        <v>1</v>
      </c>
      <c r="I165" s="258"/>
      <c r="J165" s="259">
        <f t="shared" si="10"/>
        <v>0</v>
      </c>
      <c r="K165" s="260"/>
      <c r="L165" s="261"/>
      <c r="M165" s="262" t="s">
        <v>1</v>
      </c>
      <c r="N165" s="263" t="s">
        <v>42</v>
      </c>
      <c r="O165" s="72"/>
      <c r="P165" s="215">
        <f t="shared" si="11"/>
        <v>0</v>
      </c>
      <c r="Q165" s="215">
        <v>1.2999999999999999E-4</v>
      </c>
      <c r="R165" s="215">
        <f t="shared" si="12"/>
        <v>1.2999999999999999E-4</v>
      </c>
      <c r="S165" s="215">
        <v>0</v>
      </c>
      <c r="T165" s="216">
        <f t="shared" si="13"/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17" t="s">
        <v>1027</v>
      </c>
      <c r="AT165" s="217" t="s">
        <v>585</v>
      </c>
      <c r="AU165" s="217" t="s">
        <v>88</v>
      </c>
      <c r="AY165" s="18" t="s">
        <v>201</v>
      </c>
      <c r="BE165" s="218">
        <f t="shared" si="14"/>
        <v>0</v>
      </c>
      <c r="BF165" s="218">
        <f t="shared" si="15"/>
        <v>0</v>
      </c>
      <c r="BG165" s="218">
        <f t="shared" si="16"/>
        <v>0</v>
      </c>
      <c r="BH165" s="218">
        <f t="shared" si="17"/>
        <v>0</v>
      </c>
      <c r="BI165" s="218">
        <f t="shared" si="18"/>
        <v>0</v>
      </c>
      <c r="BJ165" s="18" t="s">
        <v>88</v>
      </c>
      <c r="BK165" s="218">
        <f t="shared" si="19"/>
        <v>0</v>
      </c>
      <c r="BL165" s="18" t="s">
        <v>1027</v>
      </c>
      <c r="BM165" s="217" t="s">
        <v>2666</v>
      </c>
    </row>
    <row r="166" spans="1:65" s="2" customFormat="1" ht="16.5" customHeight="1">
      <c r="A166" s="35"/>
      <c r="B166" s="36"/>
      <c r="C166" s="205" t="s">
        <v>414</v>
      </c>
      <c r="D166" s="205" t="s">
        <v>203</v>
      </c>
      <c r="E166" s="206" t="s">
        <v>2667</v>
      </c>
      <c r="F166" s="207" t="s">
        <v>2668</v>
      </c>
      <c r="G166" s="208" t="s">
        <v>366</v>
      </c>
      <c r="H166" s="209">
        <v>3</v>
      </c>
      <c r="I166" s="210"/>
      <c r="J166" s="211">
        <f t="shared" si="10"/>
        <v>0</v>
      </c>
      <c r="K166" s="212"/>
      <c r="L166" s="40"/>
      <c r="M166" s="213" t="s">
        <v>1</v>
      </c>
      <c r="N166" s="214" t="s">
        <v>42</v>
      </c>
      <c r="O166" s="72"/>
      <c r="P166" s="215">
        <f t="shared" si="11"/>
        <v>0</v>
      </c>
      <c r="Q166" s="215">
        <v>0</v>
      </c>
      <c r="R166" s="215">
        <f t="shared" si="12"/>
        <v>0</v>
      </c>
      <c r="S166" s="215">
        <v>0</v>
      </c>
      <c r="T166" s="216">
        <f t="shared" si="13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17" t="s">
        <v>652</v>
      </c>
      <c r="AT166" s="217" t="s">
        <v>203</v>
      </c>
      <c r="AU166" s="217" t="s">
        <v>88</v>
      </c>
      <c r="AY166" s="18" t="s">
        <v>201</v>
      </c>
      <c r="BE166" s="218">
        <f t="shared" si="14"/>
        <v>0</v>
      </c>
      <c r="BF166" s="218">
        <f t="shared" si="15"/>
        <v>0</v>
      </c>
      <c r="BG166" s="218">
        <f t="shared" si="16"/>
        <v>0</v>
      </c>
      <c r="BH166" s="218">
        <f t="shared" si="17"/>
        <v>0</v>
      </c>
      <c r="BI166" s="218">
        <f t="shared" si="18"/>
        <v>0</v>
      </c>
      <c r="BJ166" s="18" t="s">
        <v>88</v>
      </c>
      <c r="BK166" s="218">
        <f t="shared" si="19"/>
        <v>0</v>
      </c>
      <c r="BL166" s="18" t="s">
        <v>652</v>
      </c>
      <c r="BM166" s="217" t="s">
        <v>2669</v>
      </c>
    </row>
    <row r="167" spans="1:65" s="2" customFormat="1" ht="26.25" customHeight="1">
      <c r="A167" s="35"/>
      <c r="B167" s="36"/>
      <c r="C167" s="253" t="s">
        <v>418</v>
      </c>
      <c r="D167" s="253" t="s">
        <v>585</v>
      </c>
      <c r="E167" s="254" t="s">
        <v>2670</v>
      </c>
      <c r="F167" s="255" t="s">
        <v>2671</v>
      </c>
      <c r="G167" s="256" t="s">
        <v>366</v>
      </c>
      <c r="H167" s="257">
        <v>3</v>
      </c>
      <c r="I167" s="258"/>
      <c r="J167" s="259">
        <f t="shared" si="10"/>
        <v>0</v>
      </c>
      <c r="K167" s="260"/>
      <c r="L167" s="261"/>
      <c r="M167" s="262" t="s">
        <v>1</v>
      </c>
      <c r="N167" s="263" t="s">
        <v>42</v>
      </c>
      <c r="O167" s="72"/>
      <c r="P167" s="215">
        <f t="shared" si="11"/>
        <v>0</v>
      </c>
      <c r="Q167" s="215">
        <v>0</v>
      </c>
      <c r="R167" s="215">
        <f t="shared" si="12"/>
        <v>0</v>
      </c>
      <c r="S167" s="215">
        <v>0</v>
      </c>
      <c r="T167" s="216">
        <f t="shared" si="13"/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17" t="s">
        <v>1027</v>
      </c>
      <c r="AT167" s="217" t="s">
        <v>585</v>
      </c>
      <c r="AU167" s="217" t="s">
        <v>88</v>
      </c>
      <c r="AY167" s="18" t="s">
        <v>201</v>
      </c>
      <c r="BE167" s="218">
        <f t="shared" si="14"/>
        <v>0</v>
      </c>
      <c r="BF167" s="218">
        <f t="shared" si="15"/>
        <v>0</v>
      </c>
      <c r="BG167" s="218">
        <f t="shared" si="16"/>
        <v>0</v>
      </c>
      <c r="BH167" s="218">
        <f t="shared" si="17"/>
        <v>0</v>
      </c>
      <c r="BI167" s="218">
        <f t="shared" si="18"/>
        <v>0</v>
      </c>
      <c r="BJ167" s="18" t="s">
        <v>88</v>
      </c>
      <c r="BK167" s="218">
        <f t="shared" si="19"/>
        <v>0</v>
      </c>
      <c r="BL167" s="18" t="s">
        <v>1027</v>
      </c>
      <c r="BM167" s="217" t="s">
        <v>2672</v>
      </c>
    </row>
    <row r="168" spans="1:65" s="2" customFormat="1" ht="21.75" customHeight="1">
      <c r="A168" s="35"/>
      <c r="B168" s="36"/>
      <c r="C168" s="205" t="s">
        <v>426</v>
      </c>
      <c r="D168" s="205" t="s">
        <v>203</v>
      </c>
      <c r="E168" s="206" t="s">
        <v>2673</v>
      </c>
      <c r="F168" s="207" t="s">
        <v>2674</v>
      </c>
      <c r="G168" s="208" t="s">
        <v>366</v>
      </c>
      <c r="H168" s="209">
        <v>14</v>
      </c>
      <c r="I168" s="210"/>
      <c r="J168" s="211">
        <f t="shared" si="10"/>
        <v>0</v>
      </c>
      <c r="K168" s="212"/>
      <c r="L168" s="40"/>
      <c r="M168" s="213" t="s">
        <v>1</v>
      </c>
      <c r="N168" s="214" t="s">
        <v>42</v>
      </c>
      <c r="O168" s="72"/>
      <c r="P168" s="215">
        <f t="shared" si="11"/>
        <v>0</v>
      </c>
      <c r="Q168" s="215">
        <v>0</v>
      </c>
      <c r="R168" s="215">
        <f t="shared" si="12"/>
        <v>0</v>
      </c>
      <c r="S168" s="215">
        <v>0</v>
      </c>
      <c r="T168" s="216">
        <f t="shared" si="13"/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17" t="s">
        <v>652</v>
      </c>
      <c r="AT168" s="217" t="s">
        <v>203</v>
      </c>
      <c r="AU168" s="217" t="s">
        <v>88</v>
      </c>
      <c r="AY168" s="18" t="s">
        <v>201</v>
      </c>
      <c r="BE168" s="218">
        <f t="shared" si="14"/>
        <v>0</v>
      </c>
      <c r="BF168" s="218">
        <f t="shared" si="15"/>
        <v>0</v>
      </c>
      <c r="BG168" s="218">
        <f t="shared" si="16"/>
        <v>0</v>
      </c>
      <c r="BH168" s="218">
        <f t="shared" si="17"/>
        <v>0</v>
      </c>
      <c r="BI168" s="218">
        <f t="shared" si="18"/>
        <v>0</v>
      </c>
      <c r="BJ168" s="18" t="s">
        <v>88</v>
      </c>
      <c r="BK168" s="218">
        <f t="shared" si="19"/>
        <v>0</v>
      </c>
      <c r="BL168" s="18" t="s">
        <v>652</v>
      </c>
      <c r="BM168" s="217" t="s">
        <v>2675</v>
      </c>
    </row>
    <row r="169" spans="1:65" s="2" customFormat="1" ht="28.5" customHeight="1">
      <c r="A169" s="35"/>
      <c r="B169" s="36"/>
      <c r="C169" s="253" t="s">
        <v>433</v>
      </c>
      <c r="D169" s="253" t="s">
        <v>585</v>
      </c>
      <c r="E169" s="254" t="s">
        <v>2676</v>
      </c>
      <c r="F169" s="255" t="s">
        <v>2677</v>
      </c>
      <c r="G169" s="256" t="s">
        <v>366</v>
      </c>
      <c r="H169" s="257">
        <v>3</v>
      </c>
      <c r="I169" s="258"/>
      <c r="J169" s="259">
        <f t="shared" si="10"/>
        <v>0</v>
      </c>
      <c r="K169" s="260"/>
      <c r="L169" s="261"/>
      <c r="M169" s="262" t="s">
        <v>1</v>
      </c>
      <c r="N169" s="263" t="s">
        <v>42</v>
      </c>
      <c r="O169" s="72"/>
      <c r="P169" s="215">
        <f t="shared" si="11"/>
        <v>0</v>
      </c>
      <c r="Q169" s="215">
        <v>0</v>
      </c>
      <c r="R169" s="215">
        <f t="shared" si="12"/>
        <v>0</v>
      </c>
      <c r="S169" s="215">
        <v>0</v>
      </c>
      <c r="T169" s="216">
        <f t="shared" si="13"/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17" t="s">
        <v>1027</v>
      </c>
      <c r="AT169" s="217" t="s">
        <v>585</v>
      </c>
      <c r="AU169" s="217" t="s">
        <v>88</v>
      </c>
      <c r="AY169" s="18" t="s">
        <v>201</v>
      </c>
      <c r="BE169" s="218">
        <f t="shared" si="14"/>
        <v>0</v>
      </c>
      <c r="BF169" s="218">
        <f t="shared" si="15"/>
        <v>0</v>
      </c>
      <c r="BG169" s="218">
        <f t="shared" si="16"/>
        <v>0</v>
      </c>
      <c r="BH169" s="218">
        <f t="shared" si="17"/>
        <v>0</v>
      </c>
      <c r="BI169" s="218">
        <f t="shared" si="18"/>
        <v>0</v>
      </c>
      <c r="BJ169" s="18" t="s">
        <v>88</v>
      </c>
      <c r="BK169" s="218">
        <f t="shared" si="19"/>
        <v>0</v>
      </c>
      <c r="BL169" s="18" t="s">
        <v>1027</v>
      </c>
      <c r="BM169" s="217" t="s">
        <v>2678</v>
      </c>
    </row>
    <row r="170" spans="1:65" s="2" customFormat="1" ht="16.5" customHeight="1">
      <c r="A170" s="35"/>
      <c r="B170" s="36"/>
      <c r="C170" s="253" t="s">
        <v>437</v>
      </c>
      <c r="D170" s="253" t="s">
        <v>585</v>
      </c>
      <c r="E170" s="254" t="s">
        <v>2679</v>
      </c>
      <c r="F170" s="255" t="s">
        <v>2680</v>
      </c>
      <c r="G170" s="256" t="s">
        <v>366</v>
      </c>
      <c r="H170" s="257">
        <v>11</v>
      </c>
      <c r="I170" s="258"/>
      <c r="J170" s="259">
        <f t="shared" si="10"/>
        <v>0</v>
      </c>
      <c r="K170" s="260"/>
      <c r="L170" s="261"/>
      <c r="M170" s="262" t="s">
        <v>1</v>
      </c>
      <c r="N170" s="263" t="s">
        <v>42</v>
      </c>
      <c r="O170" s="72"/>
      <c r="P170" s="215">
        <f t="shared" si="11"/>
        <v>0</v>
      </c>
      <c r="Q170" s="215">
        <v>0</v>
      </c>
      <c r="R170" s="215">
        <f t="shared" si="12"/>
        <v>0</v>
      </c>
      <c r="S170" s="215">
        <v>0</v>
      </c>
      <c r="T170" s="216">
        <f t="shared" si="13"/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17" t="s">
        <v>1027</v>
      </c>
      <c r="AT170" s="217" t="s">
        <v>585</v>
      </c>
      <c r="AU170" s="217" t="s">
        <v>88</v>
      </c>
      <c r="AY170" s="18" t="s">
        <v>201</v>
      </c>
      <c r="BE170" s="218">
        <f t="shared" si="14"/>
        <v>0</v>
      </c>
      <c r="BF170" s="218">
        <f t="shared" si="15"/>
        <v>0</v>
      </c>
      <c r="BG170" s="218">
        <f t="shared" si="16"/>
        <v>0</v>
      </c>
      <c r="BH170" s="218">
        <f t="shared" si="17"/>
        <v>0</v>
      </c>
      <c r="BI170" s="218">
        <f t="shared" si="18"/>
        <v>0</v>
      </c>
      <c r="BJ170" s="18" t="s">
        <v>88</v>
      </c>
      <c r="BK170" s="218">
        <f t="shared" si="19"/>
        <v>0</v>
      </c>
      <c r="BL170" s="18" t="s">
        <v>1027</v>
      </c>
      <c r="BM170" s="217" t="s">
        <v>2681</v>
      </c>
    </row>
    <row r="171" spans="1:65" s="2" customFormat="1" ht="16.5" customHeight="1">
      <c r="A171" s="35"/>
      <c r="B171" s="36"/>
      <c r="C171" s="253" t="s">
        <v>446</v>
      </c>
      <c r="D171" s="253" t="s">
        <v>585</v>
      </c>
      <c r="E171" s="254" t="s">
        <v>2644</v>
      </c>
      <c r="F171" s="255" t="s">
        <v>2645</v>
      </c>
      <c r="G171" s="256" t="s">
        <v>366</v>
      </c>
      <c r="H171" s="257">
        <v>11</v>
      </c>
      <c r="I171" s="258"/>
      <c r="J171" s="259">
        <f t="shared" si="10"/>
        <v>0</v>
      </c>
      <c r="K171" s="260"/>
      <c r="L171" s="261"/>
      <c r="M171" s="262" t="s">
        <v>1</v>
      </c>
      <c r="N171" s="263" t="s">
        <v>42</v>
      </c>
      <c r="O171" s="72"/>
      <c r="P171" s="215">
        <f t="shared" si="11"/>
        <v>0</v>
      </c>
      <c r="Q171" s="215">
        <v>0</v>
      </c>
      <c r="R171" s="215">
        <f t="shared" si="12"/>
        <v>0</v>
      </c>
      <c r="S171" s="215">
        <v>0</v>
      </c>
      <c r="T171" s="216">
        <f t="shared" si="13"/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17" t="s">
        <v>1027</v>
      </c>
      <c r="AT171" s="217" t="s">
        <v>585</v>
      </c>
      <c r="AU171" s="217" t="s">
        <v>88</v>
      </c>
      <c r="AY171" s="18" t="s">
        <v>201</v>
      </c>
      <c r="BE171" s="218">
        <f t="shared" si="14"/>
        <v>0</v>
      </c>
      <c r="BF171" s="218">
        <f t="shared" si="15"/>
        <v>0</v>
      </c>
      <c r="BG171" s="218">
        <f t="shared" si="16"/>
        <v>0</v>
      </c>
      <c r="BH171" s="218">
        <f t="shared" si="17"/>
        <v>0</v>
      </c>
      <c r="BI171" s="218">
        <f t="shared" si="18"/>
        <v>0</v>
      </c>
      <c r="BJ171" s="18" t="s">
        <v>88</v>
      </c>
      <c r="BK171" s="218">
        <f t="shared" si="19"/>
        <v>0</v>
      </c>
      <c r="BL171" s="18" t="s">
        <v>1027</v>
      </c>
      <c r="BM171" s="217" t="s">
        <v>2682</v>
      </c>
    </row>
    <row r="172" spans="1:65" s="2" customFormat="1" ht="21.75" customHeight="1">
      <c r="A172" s="35"/>
      <c r="B172" s="36"/>
      <c r="C172" s="205" t="s">
        <v>453</v>
      </c>
      <c r="D172" s="205" t="s">
        <v>203</v>
      </c>
      <c r="E172" s="206" t="s">
        <v>2683</v>
      </c>
      <c r="F172" s="207" t="s">
        <v>2684</v>
      </c>
      <c r="G172" s="208" t="s">
        <v>366</v>
      </c>
      <c r="H172" s="209">
        <v>37</v>
      </c>
      <c r="I172" s="210"/>
      <c r="J172" s="211">
        <f t="shared" si="10"/>
        <v>0</v>
      </c>
      <c r="K172" s="212"/>
      <c r="L172" s="40"/>
      <c r="M172" s="213" t="s">
        <v>1</v>
      </c>
      <c r="N172" s="214" t="s">
        <v>42</v>
      </c>
      <c r="O172" s="72"/>
      <c r="P172" s="215">
        <f t="shared" si="11"/>
        <v>0</v>
      </c>
      <c r="Q172" s="215">
        <v>0</v>
      </c>
      <c r="R172" s="215">
        <f t="shared" si="12"/>
        <v>0</v>
      </c>
      <c r="S172" s="215">
        <v>0</v>
      </c>
      <c r="T172" s="216">
        <f t="shared" si="13"/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17" t="s">
        <v>652</v>
      </c>
      <c r="AT172" s="217" t="s">
        <v>203</v>
      </c>
      <c r="AU172" s="217" t="s">
        <v>88</v>
      </c>
      <c r="AY172" s="18" t="s">
        <v>201</v>
      </c>
      <c r="BE172" s="218">
        <f t="shared" si="14"/>
        <v>0</v>
      </c>
      <c r="BF172" s="218">
        <f t="shared" si="15"/>
        <v>0</v>
      </c>
      <c r="BG172" s="218">
        <f t="shared" si="16"/>
        <v>0</v>
      </c>
      <c r="BH172" s="218">
        <f t="shared" si="17"/>
        <v>0</v>
      </c>
      <c r="BI172" s="218">
        <f t="shared" si="18"/>
        <v>0</v>
      </c>
      <c r="BJ172" s="18" t="s">
        <v>88</v>
      </c>
      <c r="BK172" s="218">
        <f t="shared" si="19"/>
        <v>0</v>
      </c>
      <c r="BL172" s="18" t="s">
        <v>652</v>
      </c>
      <c r="BM172" s="217" t="s">
        <v>2685</v>
      </c>
    </row>
    <row r="173" spans="1:65" s="2" customFormat="1" ht="21.75" customHeight="1">
      <c r="A173" s="35"/>
      <c r="B173" s="36"/>
      <c r="C173" s="253" t="s">
        <v>459</v>
      </c>
      <c r="D173" s="253" t="s">
        <v>585</v>
      </c>
      <c r="E173" s="254" t="s">
        <v>2686</v>
      </c>
      <c r="F173" s="255" t="s">
        <v>2687</v>
      </c>
      <c r="G173" s="256" t="s">
        <v>366</v>
      </c>
      <c r="H173" s="257">
        <v>37</v>
      </c>
      <c r="I173" s="258"/>
      <c r="J173" s="259">
        <f t="shared" si="10"/>
        <v>0</v>
      </c>
      <c r="K173" s="260"/>
      <c r="L173" s="261"/>
      <c r="M173" s="262" t="s">
        <v>1</v>
      </c>
      <c r="N173" s="263" t="s">
        <v>42</v>
      </c>
      <c r="O173" s="72"/>
      <c r="P173" s="215">
        <f t="shared" si="11"/>
        <v>0</v>
      </c>
      <c r="Q173" s="215">
        <v>0</v>
      </c>
      <c r="R173" s="215">
        <f t="shared" si="12"/>
        <v>0</v>
      </c>
      <c r="S173" s="215">
        <v>0</v>
      </c>
      <c r="T173" s="216">
        <f t="shared" si="13"/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17" t="s">
        <v>1027</v>
      </c>
      <c r="AT173" s="217" t="s">
        <v>585</v>
      </c>
      <c r="AU173" s="217" t="s">
        <v>88</v>
      </c>
      <c r="AY173" s="18" t="s">
        <v>201</v>
      </c>
      <c r="BE173" s="218">
        <f t="shared" si="14"/>
        <v>0</v>
      </c>
      <c r="BF173" s="218">
        <f t="shared" si="15"/>
        <v>0</v>
      </c>
      <c r="BG173" s="218">
        <f t="shared" si="16"/>
        <v>0</v>
      </c>
      <c r="BH173" s="218">
        <f t="shared" si="17"/>
        <v>0</v>
      </c>
      <c r="BI173" s="218">
        <f t="shared" si="18"/>
        <v>0</v>
      </c>
      <c r="BJ173" s="18" t="s">
        <v>88</v>
      </c>
      <c r="BK173" s="218">
        <f t="shared" si="19"/>
        <v>0</v>
      </c>
      <c r="BL173" s="18" t="s">
        <v>1027</v>
      </c>
      <c r="BM173" s="217" t="s">
        <v>2688</v>
      </c>
    </row>
    <row r="174" spans="1:65" s="2" customFormat="1" ht="16.5" customHeight="1">
      <c r="A174" s="35"/>
      <c r="B174" s="36"/>
      <c r="C174" s="253" t="s">
        <v>463</v>
      </c>
      <c r="D174" s="253" t="s">
        <v>585</v>
      </c>
      <c r="E174" s="254" t="s">
        <v>2644</v>
      </c>
      <c r="F174" s="255" t="s">
        <v>2645</v>
      </c>
      <c r="G174" s="256" t="s">
        <v>366</v>
      </c>
      <c r="H174" s="257">
        <v>37</v>
      </c>
      <c r="I174" s="258"/>
      <c r="J174" s="259">
        <f t="shared" si="10"/>
        <v>0</v>
      </c>
      <c r="K174" s="260"/>
      <c r="L174" s="261"/>
      <c r="M174" s="262" t="s">
        <v>1</v>
      </c>
      <c r="N174" s="263" t="s">
        <v>42</v>
      </c>
      <c r="O174" s="72"/>
      <c r="P174" s="215">
        <f t="shared" si="11"/>
        <v>0</v>
      </c>
      <c r="Q174" s="215">
        <v>0</v>
      </c>
      <c r="R174" s="215">
        <f t="shared" si="12"/>
        <v>0</v>
      </c>
      <c r="S174" s="215">
        <v>0</v>
      </c>
      <c r="T174" s="216">
        <f t="shared" si="13"/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17" t="s">
        <v>1027</v>
      </c>
      <c r="AT174" s="217" t="s">
        <v>585</v>
      </c>
      <c r="AU174" s="217" t="s">
        <v>88</v>
      </c>
      <c r="AY174" s="18" t="s">
        <v>201</v>
      </c>
      <c r="BE174" s="218">
        <f t="shared" si="14"/>
        <v>0</v>
      </c>
      <c r="BF174" s="218">
        <f t="shared" si="15"/>
        <v>0</v>
      </c>
      <c r="BG174" s="218">
        <f t="shared" si="16"/>
        <v>0</v>
      </c>
      <c r="BH174" s="218">
        <f t="shared" si="17"/>
        <v>0</v>
      </c>
      <c r="BI174" s="218">
        <f t="shared" si="18"/>
        <v>0</v>
      </c>
      <c r="BJ174" s="18" t="s">
        <v>88</v>
      </c>
      <c r="BK174" s="218">
        <f t="shared" si="19"/>
        <v>0</v>
      </c>
      <c r="BL174" s="18" t="s">
        <v>1027</v>
      </c>
      <c r="BM174" s="217" t="s">
        <v>2689</v>
      </c>
    </row>
    <row r="175" spans="1:65" s="2" customFormat="1" ht="16.5" customHeight="1">
      <c r="A175" s="35"/>
      <c r="B175" s="36"/>
      <c r="C175" s="205" t="s">
        <v>476</v>
      </c>
      <c r="D175" s="205" t="s">
        <v>203</v>
      </c>
      <c r="E175" s="206" t="s">
        <v>2690</v>
      </c>
      <c r="F175" s="207" t="s">
        <v>2691</v>
      </c>
      <c r="G175" s="208" t="s">
        <v>366</v>
      </c>
      <c r="H175" s="209">
        <v>2</v>
      </c>
      <c r="I175" s="210"/>
      <c r="J175" s="211">
        <f t="shared" si="10"/>
        <v>0</v>
      </c>
      <c r="K175" s="212"/>
      <c r="L175" s="40"/>
      <c r="M175" s="213" t="s">
        <v>1</v>
      </c>
      <c r="N175" s="214" t="s">
        <v>42</v>
      </c>
      <c r="O175" s="72"/>
      <c r="P175" s="215">
        <f t="shared" si="11"/>
        <v>0</v>
      </c>
      <c r="Q175" s="215">
        <v>0</v>
      </c>
      <c r="R175" s="215">
        <f t="shared" si="12"/>
        <v>0</v>
      </c>
      <c r="S175" s="215">
        <v>0</v>
      </c>
      <c r="T175" s="216">
        <f t="shared" si="13"/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17" t="s">
        <v>652</v>
      </c>
      <c r="AT175" s="217" t="s">
        <v>203</v>
      </c>
      <c r="AU175" s="217" t="s">
        <v>88</v>
      </c>
      <c r="AY175" s="18" t="s">
        <v>201</v>
      </c>
      <c r="BE175" s="218">
        <f t="shared" si="14"/>
        <v>0</v>
      </c>
      <c r="BF175" s="218">
        <f t="shared" si="15"/>
        <v>0</v>
      </c>
      <c r="BG175" s="218">
        <f t="shared" si="16"/>
        <v>0</v>
      </c>
      <c r="BH175" s="218">
        <f t="shared" si="17"/>
        <v>0</v>
      </c>
      <c r="BI175" s="218">
        <f t="shared" si="18"/>
        <v>0</v>
      </c>
      <c r="BJ175" s="18" t="s">
        <v>88</v>
      </c>
      <c r="BK175" s="218">
        <f t="shared" si="19"/>
        <v>0</v>
      </c>
      <c r="BL175" s="18" t="s">
        <v>652</v>
      </c>
      <c r="BM175" s="217" t="s">
        <v>2692</v>
      </c>
    </row>
    <row r="176" spans="1:65" s="2" customFormat="1" ht="42.75" customHeight="1">
      <c r="A176" s="35"/>
      <c r="B176" s="36"/>
      <c r="C176" s="253" t="s">
        <v>484</v>
      </c>
      <c r="D176" s="253" t="s">
        <v>585</v>
      </c>
      <c r="E176" s="254" t="s">
        <v>2693</v>
      </c>
      <c r="F176" s="255" t="s">
        <v>2694</v>
      </c>
      <c r="G176" s="256" t="s">
        <v>366</v>
      </c>
      <c r="H176" s="257">
        <v>1</v>
      </c>
      <c r="I176" s="258"/>
      <c r="J176" s="259">
        <f t="shared" si="10"/>
        <v>0</v>
      </c>
      <c r="K176" s="260"/>
      <c r="L176" s="261"/>
      <c r="M176" s="262" t="s">
        <v>1</v>
      </c>
      <c r="N176" s="263" t="s">
        <v>42</v>
      </c>
      <c r="O176" s="72"/>
      <c r="P176" s="215">
        <f t="shared" si="11"/>
        <v>0</v>
      </c>
      <c r="Q176" s="215">
        <v>0.17100000000000001</v>
      </c>
      <c r="R176" s="215">
        <f t="shared" si="12"/>
        <v>0.17100000000000001</v>
      </c>
      <c r="S176" s="215">
        <v>0</v>
      </c>
      <c r="T176" s="216">
        <f t="shared" si="13"/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17" t="s">
        <v>1027</v>
      </c>
      <c r="AT176" s="217" t="s">
        <v>585</v>
      </c>
      <c r="AU176" s="217" t="s">
        <v>88</v>
      </c>
      <c r="AY176" s="18" t="s">
        <v>201</v>
      </c>
      <c r="BE176" s="218">
        <f t="shared" si="14"/>
        <v>0</v>
      </c>
      <c r="BF176" s="218">
        <f t="shared" si="15"/>
        <v>0</v>
      </c>
      <c r="BG176" s="218">
        <f t="shared" si="16"/>
        <v>0</v>
      </c>
      <c r="BH176" s="218">
        <f t="shared" si="17"/>
        <v>0</v>
      </c>
      <c r="BI176" s="218">
        <f t="shared" si="18"/>
        <v>0</v>
      </c>
      <c r="BJ176" s="18" t="s">
        <v>88</v>
      </c>
      <c r="BK176" s="218">
        <f t="shared" si="19"/>
        <v>0</v>
      </c>
      <c r="BL176" s="18" t="s">
        <v>1027</v>
      </c>
      <c r="BM176" s="217" t="s">
        <v>2695</v>
      </c>
    </row>
    <row r="177" spans="1:65" s="2" customFormat="1" ht="43.5" customHeight="1">
      <c r="A177" s="35"/>
      <c r="B177" s="36"/>
      <c r="C177" s="253" t="s">
        <v>491</v>
      </c>
      <c r="D177" s="253" t="s">
        <v>585</v>
      </c>
      <c r="E177" s="254" t="s">
        <v>2696</v>
      </c>
      <c r="F177" s="255" t="s">
        <v>2697</v>
      </c>
      <c r="G177" s="256" t="s">
        <v>366</v>
      </c>
      <c r="H177" s="257">
        <v>1</v>
      </c>
      <c r="I177" s="258"/>
      <c r="J177" s="259">
        <f t="shared" si="10"/>
        <v>0</v>
      </c>
      <c r="K177" s="260"/>
      <c r="L177" s="261"/>
      <c r="M177" s="262" t="s">
        <v>1</v>
      </c>
      <c r="N177" s="263" t="s">
        <v>42</v>
      </c>
      <c r="O177" s="72"/>
      <c r="P177" s="215">
        <f t="shared" si="11"/>
        <v>0</v>
      </c>
      <c r="Q177" s="215">
        <v>0.17100000000000001</v>
      </c>
      <c r="R177" s="215">
        <f t="shared" si="12"/>
        <v>0.17100000000000001</v>
      </c>
      <c r="S177" s="215">
        <v>0</v>
      </c>
      <c r="T177" s="216">
        <f t="shared" si="13"/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17" t="s">
        <v>1027</v>
      </c>
      <c r="AT177" s="217" t="s">
        <v>585</v>
      </c>
      <c r="AU177" s="217" t="s">
        <v>88</v>
      </c>
      <c r="AY177" s="18" t="s">
        <v>201</v>
      </c>
      <c r="BE177" s="218">
        <f t="shared" si="14"/>
        <v>0</v>
      </c>
      <c r="BF177" s="218">
        <f t="shared" si="15"/>
        <v>0</v>
      </c>
      <c r="BG177" s="218">
        <f t="shared" si="16"/>
        <v>0</v>
      </c>
      <c r="BH177" s="218">
        <f t="shared" si="17"/>
        <v>0</v>
      </c>
      <c r="BI177" s="218">
        <f t="shared" si="18"/>
        <v>0</v>
      </c>
      <c r="BJ177" s="18" t="s">
        <v>88</v>
      </c>
      <c r="BK177" s="218">
        <f t="shared" si="19"/>
        <v>0</v>
      </c>
      <c r="BL177" s="18" t="s">
        <v>1027</v>
      </c>
      <c r="BM177" s="217" t="s">
        <v>2698</v>
      </c>
    </row>
    <row r="178" spans="1:65" s="2" customFormat="1" ht="33" customHeight="1">
      <c r="A178" s="35"/>
      <c r="B178" s="36"/>
      <c r="C178" s="205" t="s">
        <v>499</v>
      </c>
      <c r="D178" s="205" t="s">
        <v>203</v>
      </c>
      <c r="E178" s="206" t="s">
        <v>2699</v>
      </c>
      <c r="F178" s="207" t="s">
        <v>2700</v>
      </c>
      <c r="G178" s="208" t="s">
        <v>366</v>
      </c>
      <c r="H178" s="209">
        <v>4</v>
      </c>
      <c r="I178" s="210"/>
      <c r="J178" s="211">
        <f t="shared" si="10"/>
        <v>0</v>
      </c>
      <c r="K178" s="212"/>
      <c r="L178" s="40"/>
      <c r="M178" s="213" t="s">
        <v>1</v>
      </c>
      <c r="N178" s="214" t="s">
        <v>42</v>
      </c>
      <c r="O178" s="72"/>
      <c r="P178" s="215">
        <f t="shared" si="11"/>
        <v>0</v>
      </c>
      <c r="Q178" s="215">
        <v>0</v>
      </c>
      <c r="R178" s="215">
        <f t="shared" si="12"/>
        <v>0</v>
      </c>
      <c r="S178" s="215">
        <v>0</v>
      </c>
      <c r="T178" s="216">
        <f t="shared" si="13"/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17" t="s">
        <v>652</v>
      </c>
      <c r="AT178" s="217" t="s">
        <v>203</v>
      </c>
      <c r="AU178" s="217" t="s">
        <v>88</v>
      </c>
      <c r="AY178" s="18" t="s">
        <v>201</v>
      </c>
      <c r="BE178" s="218">
        <f t="shared" si="14"/>
        <v>0</v>
      </c>
      <c r="BF178" s="218">
        <f t="shared" si="15"/>
        <v>0</v>
      </c>
      <c r="BG178" s="218">
        <f t="shared" si="16"/>
        <v>0</v>
      </c>
      <c r="BH178" s="218">
        <f t="shared" si="17"/>
        <v>0</v>
      </c>
      <c r="BI178" s="218">
        <f t="shared" si="18"/>
        <v>0</v>
      </c>
      <c r="BJ178" s="18" t="s">
        <v>88</v>
      </c>
      <c r="BK178" s="218">
        <f t="shared" si="19"/>
        <v>0</v>
      </c>
      <c r="BL178" s="18" t="s">
        <v>652</v>
      </c>
      <c r="BM178" s="217" t="s">
        <v>2701</v>
      </c>
    </row>
    <row r="179" spans="1:65" s="13" customFormat="1">
      <c r="B179" s="219"/>
      <c r="C179" s="220"/>
      <c r="D179" s="221" t="s">
        <v>209</v>
      </c>
      <c r="E179" s="222" t="s">
        <v>1</v>
      </c>
      <c r="F179" s="223" t="s">
        <v>2702</v>
      </c>
      <c r="G179" s="220"/>
      <c r="H179" s="224">
        <v>4</v>
      </c>
      <c r="I179" s="225"/>
      <c r="J179" s="220"/>
      <c r="K179" s="220"/>
      <c r="L179" s="226"/>
      <c r="M179" s="227"/>
      <c r="N179" s="228"/>
      <c r="O179" s="228"/>
      <c r="P179" s="228"/>
      <c r="Q179" s="228"/>
      <c r="R179" s="228"/>
      <c r="S179" s="228"/>
      <c r="T179" s="229"/>
      <c r="AT179" s="230" t="s">
        <v>209</v>
      </c>
      <c r="AU179" s="230" t="s">
        <v>88</v>
      </c>
      <c r="AV179" s="13" t="s">
        <v>88</v>
      </c>
      <c r="AW179" s="13" t="s">
        <v>31</v>
      </c>
      <c r="AX179" s="13" t="s">
        <v>83</v>
      </c>
      <c r="AY179" s="230" t="s">
        <v>201</v>
      </c>
    </row>
    <row r="180" spans="1:65" s="2" customFormat="1" ht="16.5" customHeight="1">
      <c r="A180" s="35"/>
      <c r="B180" s="36"/>
      <c r="C180" s="253" t="s">
        <v>506</v>
      </c>
      <c r="D180" s="253" t="s">
        <v>585</v>
      </c>
      <c r="E180" s="254" t="s">
        <v>2703</v>
      </c>
      <c r="F180" s="255" t="s">
        <v>2704</v>
      </c>
      <c r="G180" s="256" t="s">
        <v>366</v>
      </c>
      <c r="H180" s="257">
        <v>1</v>
      </c>
      <c r="I180" s="258"/>
      <c r="J180" s="259">
        <f t="shared" ref="J180:J195" si="20">ROUND(I180*H180,2)</f>
        <v>0</v>
      </c>
      <c r="K180" s="260"/>
      <c r="L180" s="261"/>
      <c r="M180" s="262" t="s">
        <v>1</v>
      </c>
      <c r="N180" s="263" t="s">
        <v>42</v>
      </c>
      <c r="O180" s="72"/>
      <c r="P180" s="215">
        <f t="shared" ref="P180:P195" si="21">O180*H180</f>
        <v>0</v>
      </c>
      <c r="Q180" s="215">
        <v>6.4999999999999997E-3</v>
      </c>
      <c r="R180" s="215">
        <f t="shared" ref="R180:R195" si="22">Q180*H180</f>
        <v>6.4999999999999997E-3</v>
      </c>
      <c r="S180" s="215">
        <v>0</v>
      </c>
      <c r="T180" s="216">
        <f t="shared" ref="T180:T195" si="23"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17" t="s">
        <v>1027</v>
      </c>
      <c r="AT180" s="217" t="s">
        <v>585</v>
      </c>
      <c r="AU180" s="217" t="s">
        <v>88</v>
      </c>
      <c r="AY180" s="18" t="s">
        <v>201</v>
      </c>
      <c r="BE180" s="218">
        <f t="shared" ref="BE180:BE195" si="24">IF(N180="základná",J180,0)</f>
        <v>0</v>
      </c>
      <c r="BF180" s="218">
        <f t="shared" ref="BF180:BF195" si="25">IF(N180="znížená",J180,0)</f>
        <v>0</v>
      </c>
      <c r="BG180" s="218">
        <f t="shared" ref="BG180:BG195" si="26">IF(N180="zákl. prenesená",J180,0)</f>
        <v>0</v>
      </c>
      <c r="BH180" s="218">
        <f t="shared" ref="BH180:BH195" si="27">IF(N180="zníž. prenesená",J180,0)</f>
        <v>0</v>
      </c>
      <c r="BI180" s="218">
        <f t="shared" ref="BI180:BI195" si="28">IF(N180="nulová",J180,0)</f>
        <v>0</v>
      </c>
      <c r="BJ180" s="18" t="s">
        <v>88</v>
      </c>
      <c r="BK180" s="218">
        <f t="shared" ref="BK180:BK195" si="29">ROUND(I180*H180,2)</f>
        <v>0</v>
      </c>
      <c r="BL180" s="18" t="s">
        <v>1027</v>
      </c>
      <c r="BM180" s="217" t="s">
        <v>2705</v>
      </c>
    </row>
    <row r="181" spans="1:65" s="2" customFormat="1" ht="16.5" customHeight="1">
      <c r="A181" s="35"/>
      <c r="B181" s="36"/>
      <c r="C181" s="253" t="s">
        <v>513</v>
      </c>
      <c r="D181" s="253" t="s">
        <v>585</v>
      </c>
      <c r="E181" s="254" t="s">
        <v>2706</v>
      </c>
      <c r="F181" s="255" t="s">
        <v>2707</v>
      </c>
      <c r="G181" s="256" t="s">
        <v>366</v>
      </c>
      <c r="H181" s="257">
        <v>3</v>
      </c>
      <c r="I181" s="258"/>
      <c r="J181" s="259">
        <f t="shared" si="20"/>
        <v>0</v>
      </c>
      <c r="K181" s="260"/>
      <c r="L181" s="261"/>
      <c r="M181" s="262" t="s">
        <v>1</v>
      </c>
      <c r="N181" s="263" t="s">
        <v>42</v>
      </c>
      <c r="O181" s="72"/>
      <c r="P181" s="215">
        <f t="shared" si="21"/>
        <v>0</v>
      </c>
      <c r="Q181" s="215">
        <v>7.0000000000000001E-3</v>
      </c>
      <c r="R181" s="215">
        <f t="shared" si="22"/>
        <v>2.1000000000000001E-2</v>
      </c>
      <c r="S181" s="215">
        <v>0</v>
      </c>
      <c r="T181" s="216">
        <f t="shared" si="23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17" t="s">
        <v>1027</v>
      </c>
      <c r="AT181" s="217" t="s">
        <v>585</v>
      </c>
      <c r="AU181" s="217" t="s">
        <v>88</v>
      </c>
      <c r="AY181" s="18" t="s">
        <v>201</v>
      </c>
      <c r="BE181" s="218">
        <f t="shared" si="24"/>
        <v>0</v>
      </c>
      <c r="BF181" s="218">
        <f t="shared" si="25"/>
        <v>0</v>
      </c>
      <c r="BG181" s="218">
        <f t="shared" si="26"/>
        <v>0</v>
      </c>
      <c r="BH181" s="218">
        <f t="shared" si="27"/>
        <v>0</v>
      </c>
      <c r="BI181" s="218">
        <f t="shared" si="28"/>
        <v>0</v>
      </c>
      <c r="BJ181" s="18" t="s">
        <v>88</v>
      </c>
      <c r="BK181" s="218">
        <f t="shared" si="29"/>
        <v>0</v>
      </c>
      <c r="BL181" s="18" t="s">
        <v>1027</v>
      </c>
      <c r="BM181" s="217" t="s">
        <v>2708</v>
      </c>
    </row>
    <row r="182" spans="1:65" s="2" customFormat="1" ht="33" customHeight="1">
      <c r="A182" s="35"/>
      <c r="B182" s="36"/>
      <c r="C182" s="205" t="s">
        <v>517</v>
      </c>
      <c r="D182" s="205" t="s">
        <v>203</v>
      </c>
      <c r="E182" s="206" t="s">
        <v>2709</v>
      </c>
      <c r="F182" s="207" t="s">
        <v>2710</v>
      </c>
      <c r="G182" s="208" t="s">
        <v>366</v>
      </c>
      <c r="H182" s="209">
        <v>1</v>
      </c>
      <c r="I182" s="210"/>
      <c r="J182" s="211">
        <f t="shared" si="20"/>
        <v>0</v>
      </c>
      <c r="K182" s="212"/>
      <c r="L182" s="40"/>
      <c r="M182" s="213" t="s">
        <v>1</v>
      </c>
      <c r="N182" s="214" t="s">
        <v>42</v>
      </c>
      <c r="O182" s="72"/>
      <c r="P182" s="215">
        <f t="shared" si="21"/>
        <v>0</v>
      </c>
      <c r="Q182" s="215">
        <v>0</v>
      </c>
      <c r="R182" s="215">
        <f t="shared" si="22"/>
        <v>0</v>
      </c>
      <c r="S182" s="215">
        <v>0</v>
      </c>
      <c r="T182" s="216">
        <f t="shared" si="23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17" t="s">
        <v>652</v>
      </c>
      <c r="AT182" s="217" t="s">
        <v>203</v>
      </c>
      <c r="AU182" s="217" t="s">
        <v>88</v>
      </c>
      <c r="AY182" s="18" t="s">
        <v>201</v>
      </c>
      <c r="BE182" s="218">
        <f t="shared" si="24"/>
        <v>0</v>
      </c>
      <c r="BF182" s="218">
        <f t="shared" si="25"/>
        <v>0</v>
      </c>
      <c r="BG182" s="218">
        <f t="shared" si="26"/>
        <v>0</v>
      </c>
      <c r="BH182" s="218">
        <f t="shared" si="27"/>
        <v>0</v>
      </c>
      <c r="BI182" s="218">
        <f t="shared" si="28"/>
        <v>0</v>
      </c>
      <c r="BJ182" s="18" t="s">
        <v>88</v>
      </c>
      <c r="BK182" s="218">
        <f t="shared" si="29"/>
        <v>0</v>
      </c>
      <c r="BL182" s="18" t="s">
        <v>652</v>
      </c>
      <c r="BM182" s="217" t="s">
        <v>2711</v>
      </c>
    </row>
    <row r="183" spans="1:65" s="2" customFormat="1" ht="16.5" customHeight="1">
      <c r="A183" s="35"/>
      <c r="B183" s="36"/>
      <c r="C183" s="253" t="s">
        <v>521</v>
      </c>
      <c r="D183" s="253" t="s">
        <v>585</v>
      </c>
      <c r="E183" s="254" t="s">
        <v>2712</v>
      </c>
      <c r="F183" s="255" t="s">
        <v>2713</v>
      </c>
      <c r="G183" s="256" t="s">
        <v>366</v>
      </c>
      <c r="H183" s="257">
        <v>1</v>
      </c>
      <c r="I183" s="258"/>
      <c r="J183" s="259">
        <f t="shared" si="20"/>
        <v>0</v>
      </c>
      <c r="K183" s="260"/>
      <c r="L183" s="261"/>
      <c r="M183" s="262" t="s">
        <v>1</v>
      </c>
      <c r="N183" s="263" t="s">
        <v>42</v>
      </c>
      <c r="O183" s="72"/>
      <c r="P183" s="215">
        <f t="shared" si="21"/>
        <v>0</v>
      </c>
      <c r="Q183" s="215">
        <v>8.0000000000000002E-3</v>
      </c>
      <c r="R183" s="215">
        <f t="shared" si="22"/>
        <v>8.0000000000000002E-3</v>
      </c>
      <c r="S183" s="215">
        <v>0</v>
      </c>
      <c r="T183" s="216">
        <f t="shared" si="23"/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17" t="s">
        <v>1027</v>
      </c>
      <c r="AT183" s="217" t="s">
        <v>585</v>
      </c>
      <c r="AU183" s="217" t="s">
        <v>88</v>
      </c>
      <c r="AY183" s="18" t="s">
        <v>201</v>
      </c>
      <c r="BE183" s="218">
        <f t="shared" si="24"/>
        <v>0</v>
      </c>
      <c r="BF183" s="218">
        <f t="shared" si="25"/>
        <v>0</v>
      </c>
      <c r="BG183" s="218">
        <f t="shared" si="26"/>
        <v>0</v>
      </c>
      <c r="BH183" s="218">
        <f t="shared" si="27"/>
        <v>0</v>
      </c>
      <c r="BI183" s="218">
        <f t="shared" si="28"/>
        <v>0</v>
      </c>
      <c r="BJ183" s="18" t="s">
        <v>88</v>
      </c>
      <c r="BK183" s="218">
        <f t="shared" si="29"/>
        <v>0</v>
      </c>
      <c r="BL183" s="18" t="s">
        <v>1027</v>
      </c>
      <c r="BM183" s="217" t="s">
        <v>2714</v>
      </c>
    </row>
    <row r="184" spans="1:65" s="2" customFormat="1" ht="21.75" customHeight="1">
      <c r="A184" s="35"/>
      <c r="B184" s="36"/>
      <c r="C184" s="205" t="s">
        <v>525</v>
      </c>
      <c r="D184" s="205" t="s">
        <v>203</v>
      </c>
      <c r="E184" s="206" t="s">
        <v>2715</v>
      </c>
      <c r="F184" s="207" t="s">
        <v>2716</v>
      </c>
      <c r="G184" s="208" t="s">
        <v>366</v>
      </c>
      <c r="H184" s="209">
        <v>67</v>
      </c>
      <c r="I184" s="210"/>
      <c r="J184" s="211">
        <f t="shared" si="20"/>
        <v>0</v>
      </c>
      <c r="K184" s="212"/>
      <c r="L184" s="40"/>
      <c r="M184" s="213" t="s">
        <v>1</v>
      </c>
      <c r="N184" s="214" t="s">
        <v>42</v>
      </c>
      <c r="O184" s="72"/>
      <c r="P184" s="215">
        <f t="shared" si="21"/>
        <v>0</v>
      </c>
      <c r="Q184" s="215">
        <v>0</v>
      </c>
      <c r="R184" s="215">
        <f t="shared" si="22"/>
        <v>0</v>
      </c>
      <c r="S184" s="215">
        <v>0</v>
      </c>
      <c r="T184" s="216">
        <f t="shared" si="23"/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17" t="s">
        <v>652</v>
      </c>
      <c r="AT184" s="217" t="s">
        <v>203</v>
      </c>
      <c r="AU184" s="217" t="s">
        <v>88</v>
      </c>
      <c r="AY184" s="18" t="s">
        <v>201</v>
      </c>
      <c r="BE184" s="218">
        <f t="shared" si="24"/>
        <v>0</v>
      </c>
      <c r="BF184" s="218">
        <f t="shared" si="25"/>
        <v>0</v>
      </c>
      <c r="BG184" s="218">
        <f t="shared" si="26"/>
        <v>0</v>
      </c>
      <c r="BH184" s="218">
        <f t="shared" si="27"/>
        <v>0</v>
      </c>
      <c r="BI184" s="218">
        <f t="shared" si="28"/>
        <v>0</v>
      </c>
      <c r="BJ184" s="18" t="s">
        <v>88</v>
      </c>
      <c r="BK184" s="218">
        <f t="shared" si="29"/>
        <v>0</v>
      </c>
      <c r="BL184" s="18" t="s">
        <v>652</v>
      </c>
      <c r="BM184" s="217" t="s">
        <v>2717</v>
      </c>
    </row>
    <row r="185" spans="1:65" s="2" customFormat="1" ht="16.5" customHeight="1">
      <c r="A185" s="35"/>
      <c r="B185" s="36"/>
      <c r="C185" s="253" t="s">
        <v>531</v>
      </c>
      <c r="D185" s="253" t="s">
        <v>585</v>
      </c>
      <c r="E185" s="254" t="s">
        <v>2718</v>
      </c>
      <c r="F185" s="255" t="s">
        <v>2719</v>
      </c>
      <c r="G185" s="256" t="s">
        <v>366</v>
      </c>
      <c r="H185" s="257">
        <v>44</v>
      </c>
      <c r="I185" s="258"/>
      <c r="J185" s="259">
        <f t="shared" si="20"/>
        <v>0</v>
      </c>
      <c r="K185" s="260"/>
      <c r="L185" s="261"/>
      <c r="M185" s="262" t="s">
        <v>1</v>
      </c>
      <c r="N185" s="263" t="s">
        <v>42</v>
      </c>
      <c r="O185" s="72"/>
      <c r="P185" s="215">
        <f t="shared" si="21"/>
        <v>0</v>
      </c>
      <c r="Q185" s="215">
        <v>6.4999999999999997E-3</v>
      </c>
      <c r="R185" s="215">
        <f t="shared" si="22"/>
        <v>0.28599999999999998</v>
      </c>
      <c r="S185" s="215">
        <v>0</v>
      </c>
      <c r="T185" s="216">
        <f t="shared" si="23"/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17" t="s">
        <v>1027</v>
      </c>
      <c r="AT185" s="217" t="s">
        <v>585</v>
      </c>
      <c r="AU185" s="217" t="s">
        <v>88</v>
      </c>
      <c r="AY185" s="18" t="s">
        <v>201</v>
      </c>
      <c r="BE185" s="218">
        <f t="shared" si="24"/>
        <v>0</v>
      </c>
      <c r="BF185" s="218">
        <f t="shared" si="25"/>
        <v>0</v>
      </c>
      <c r="BG185" s="218">
        <f t="shared" si="26"/>
        <v>0</v>
      </c>
      <c r="BH185" s="218">
        <f t="shared" si="27"/>
        <v>0</v>
      </c>
      <c r="BI185" s="218">
        <f t="shared" si="28"/>
        <v>0</v>
      </c>
      <c r="BJ185" s="18" t="s">
        <v>88</v>
      </c>
      <c r="BK185" s="218">
        <f t="shared" si="29"/>
        <v>0</v>
      </c>
      <c r="BL185" s="18" t="s">
        <v>1027</v>
      </c>
      <c r="BM185" s="217" t="s">
        <v>2720</v>
      </c>
    </row>
    <row r="186" spans="1:65" s="2" customFormat="1" ht="16.5" customHeight="1">
      <c r="A186" s="35"/>
      <c r="B186" s="36"/>
      <c r="C186" s="253" t="s">
        <v>543</v>
      </c>
      <c r="D186" s="253" t="s">
        <v>585</v>
      </c>
      <c r="E186" s="254" t="s">
        <v>2721</v>
      </c>
      <c r="F186" s="255" t="s">
        <v>2722</v>
      </c>
      <c r="G186" s="256" t="s">
        <v>366</v>
      </c>
      <c r="H186" s="257">
        <v>12</v>
      </c>
      <c r="I186" s="258"/>
      <c r="J186" s="259">
        <f t="shared" si="20"/>
        <v>0</v>
      </c>
      <c r="K186" s="260"/>
      <c r="L186" s="261"/>
      <c r="M186" s="262" t="s">
        <v>1</v>
      </c>
      <c r="N186" s="263" t="s">
        <v>42</v>
      </c>
      <c r="O186" s="72"/>
      <c r="P186" s="215">
        <f t="shared" si="21"/>
        <v>0</v>
      </c>
      <c r="Q186" s="215">
        <v>6.4999999999999997E-3</v>
      </c>
      <c r="R186" s="215">
        <f t="shared" si="22"/>
        <v>7.8E-2</v>
      </c>
      <c r="S186" s="215">
        <v>0</v>
      </c>
      <c r="T186" s="216">
        <f t="shared" si="23"/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17" t="s">
        <v>1027</v>
      </c>
      <c r="AT186" s="217" t="s">
        <v>585</v>
      </c>
      <c r="AU186" s="217" t="s">
        <v>88</v>
      </c>
      <c r="AY186" s="18" t="s">
        <v>201</v>
      </c>
      <c r="BE186" s="218">
        <f t="shared" si="24"/>
        <v>0</v>
      </c>
      <c r="BF186" s="218">
        <f t="shared" si="25"/>
        <v>0</v>
      </c>
      <c r="BG186" s="218">
        <f t="shared" si="26"/>
        <v>0</v>
      </c>
      <c r="BH186" s="218">
        <f t="shared" si="27"/>
        <v>0</v>
      </c>
      <c r="BI186" s="218">
        <f t="shared" si="28"/>
        <v>0</v>
      </c>
      <c r="BJ186" s="18" t="s">
        <v>88</v>
      </c>
      <c r="BK186" s="218">
        <f t="shared" si="29"/>
        <v>0</v>
      </c>
      <c r="BL186" s="18" t="s">
        <v>1027</v>
      </c>
      <c r="BM186" s="217" t="s">
        <v>2723</v>
      </c>
    </row>
    <row r="187" spans="1:65" s="2" customFormat="1" ht="16.5" customHeight="1">
      <c r="A187" s="35"/>
      <c r="B187" s="36"/>
      <c r="C187" s="253" t="s">
        <v>555</v>
      </c>
      <c r="D187" s="253" t="s">
        <v>585</v>
      </c>
      <c r="E187" s="254" t="s">
        <v>2724</v>
      </c>
      <c r="F187" s="255" t="s">
        <v>2725</v>
      </c>
      <c r="G187" s="256" t="s">
        <v>366</v>
      </c>
      <c r="H187" s="257">
        <v>11</v>
      </c>
      <c r="I187" s="258"/>
      <c r="J187" s="259">
        <f t="shared" si="20"/>
        <v>0</v>
      </c>
      <c r="K187" s="260"/>
      <c r="L187" s="261"/>
      <c r="M187" s="262" t="s">
        <v>1</v>
      </c>
      <c r="N187" s="263" t="s">
        <v>42</v>
      </c>
      <c r="O187" s="72"/>
      <c r="P187" s="215">
        <f t="shared" si="21"/>
        <v>0</v>
      </c>
      <c r="Q187" s="215">
        <v>8.0000000000000002E-3</v>
      </c>
      <c r="R187" s="215">
        <f t="shared" si="22"/>
        <v>8.7999999999999995E-2</v>
      </c>
      <c r="S187" s="215">
        <v>0</v>
      </c>
      <c r="T187" s="216">
        <f t="shared" si="23"/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17" t="s">
        <v>1027</v>
      </c>
      <c r="AT187" s="217" t="s">
        <v>585</v>
      </c>
      <c r="AU187" s="217" t="s">
        <v>88</v>
      </c>
      <c r="AY187" s="18" t="s">
        <v>201</v>
      </c>
      <c r="BE187" s="218">
        <f t="shared" si="24"/>
        <v>0</v>
      </c>
      <c r="BF187" s="218">
        <f t="shared" si="25"/>
        <v>0</v>
      </c>
      <c r="BG187" s="218">
        <f t="shared" si="26"/>
        <v>0</v>
      </c>
      <c r="BH187" s="218">
        <f t="shared" si="27"/>
        <v>0</v>
      </c>
      <c r="BI187" s="218">
        <f t="shared" si="28"/>
        <v>0</v>
      </c>
      <c r="BJ187" s="18" t="s">
        <v>88</v>
      </c>
      <c r="BK187" s="218">
        <f t="shared" si="29"/>
        <v>0</v>
      </c>
      <c r="BL187" s="18" t="s">
        <v>1027</v>
      </c>
      <c r="BM187" s="217" t="s">
        <v>2726</v>
      </c>
    </row>
    <row r="188" spans="1:65" s="2" customFormat="1" ht="21.75" customHeight="1">
      <c r="A188" s="35"/>
      <c r="B188" s="36"/>
      <c r="C188" s="205" t="s">
        <v>559</v>
      </c>
      <c r="D188" s="205" t="s">
        <v>203</v>
      </c>
      <c r="E188" s="206" t="s">
        <v>2727</v>
      </c>
      <c r="F188" s="207" t="s">
        <v>2728</v>
      </c>
      <c r="G188" s="208" t="s">
        <v>366</v>
      </c>
      <c r="H188" s="209">
        <v>9</v>
      </c>
      <c r="I188" s="210"/>
      <c r="J188" s="211">
        <f t="shared" si="20"/>
        <v>0</v>
      </c>
      <c r="K188" s="212"/>
      <c r="L188" s="40"/>
      <c r="M188" s="213" t="s">
        <v>1</v>
      </c>
      <c r="N188" s="214" t="s">
        <v>42</v>
      </c>
      <c r="O188" s="72"/>
      <c r="P188" s="215">
        <f t="shared" si="21"/>
        <v>0</v>
      </c>
      <c r="Q188" s="215">
        <v>0</v>
      </c>
      <c r="R188" s="215">
        <f t="shared" si="22"/>
        <v>0</v>
      </c>
      <c r="S188" s="215">
        <v>0</v>
      </c>
      <c r="T188" s="216">
        <f t="shared" si="23"/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17" t="s">
        <v>652</v>
      </c>
      <c r="AT188" s="217" t="s">
        <v>203</v>
      </c>
      <c r="AU188" s="217" t="s">
        <v>88</v>
      </c>
      <c r="AY188" s="18" t="s">
        <v>201</v>
      </c>
      <c r="BE188" s="218">
        <f t="shared" si="24"/>
        <v>0</v>
      </c>
      <c r="BF188" s="218">
        <f t="shared" si="25"/>
        <v>0</v>
      </c>
      <c r="BG188" s="218">
        <f t="shared" si="26"/>
        <v>0</v>
      </c>
      <c r="BH188" s="218">
        <f t="shared" si="27"/>
        <v>0</v>
      </c>
      <c r="BI188" s="218">
        <f t="shared" si="28"/>
        <v>0</v>
      </c>
      <c r="BJ188" s="18" t="s">
        <v>88</v>
      </c>
      <c r="BK188" s="218">
        <f t="shared" si="29"/>
        <v>0</v>
      </c>
      <c r="BL188" s="18" t="s">
        <v>652</v>
      </c>
      <c r="BM188" s="217" t="s">
        <v>2729</v>
      </c>
    </row>
    <row r="189" spans="1:65" s="2" customFormat="1" ht="16.5" customHeight="1">
      <c r="A189" s="35"/>
      <c r="B189" s="36"/>
      <c r="C189" s="253" t="s">
        <v>577</v>
      </c>
      <c r="D189" s="253" t="s">
        <v>585</v>
      </c>
      <c r="E189" s="254" t="s">
        <v>2730</v>
      </c>
      <c r="F189" s="255" t="s">
        <v>2731</v>
      </c>
      <c r="G189" s="256" t="s">
        <v>366</v>
      </c>
      <c r="H189" s="257">
        <v>9</v>
      </c>
      <c r="I189" s="258"/>
      <c r="J189" s="259">
        <f t="shared" si="20"/>
        <v>0</v>
      </c>
      <c r="K189" s="260"/>
      <c r="L189" s="261"/>
      <c r="M189" s="262" t="s">
        <v>1</v>
      </c>
      <c r="N189" s="263" t="s">
        <v>42</v>
      </c>
      <c r="O189" s="72"/>
      <c r="P189" s="215">
        <f t="shared" si="21"/>
        <v>0</v>
      </c>
      <c r="Q189" s="215">
        <v>7.0000000000000001E-3</v>
      </c>
      <c r="R189" s="215">
        <f t="shared" si="22"/>
        <v>6.3E-2</v>
      </c>
      <c r="S189" s="215">
        <v>0</v>
      </c>
      <c r="T189" s="216">
        <f t="shared" si="23"/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17" t="s">
        <v>1027</v>
      </c>
      <c r="AT189" s="217" t="s">
        <v>585</v>
      </c>
      <c r="AU189" s="217" t="s">
        <v>88</v>
      </c>
      <c r="AY189" s="18" t="s">
        <v>201</v>
      </c>
      <c r="BE189" s="218">
        <f t="shared" si="24"/>
        <v>0</v>
      </c>
      <c r="BF189" s="218">
        <f t="shared" si="25"/>
        <v>0</v>
      </c>
      <c r="BG189" s="218">
        <f t="shared" si="26"/>
        <v>0</v>
      </c>
      <c r="BH189" s="218">
        <f t="shared" si="27"/>
        <v>0</v>
      </c>
      <c r="BI189" s="218">
        <f t="shared" si="28"/>
        <v>0</v>
      </c>
      <c r="BJ189" s="18" t="s">
        <v>88</v>
      </c>
      <c r="BK189" s="218">
        <f t="shared" si="29"/>
        <v>0</v>
      </c>
      <c r="BL189" s="18" t="s">
        <v>1027</v>
      </c>
      <c r="BM189" s="217" t="s">
        <v>2732</v>
      </c>
    </row>
    <row r="190" spans="1:65" s="2" customFormat="1" ht="30" customHeight="1">
      <c r="A190" s="35"/>
      <c r="B190" s="36"/>
      <c r="C190" s="205" t="s">
        <v>584</v>
      </c>
      <c r="D190" s="205" t="s">
        <v>203</v>
      </c>
      <c r="E190" s="206" t="s">
        <v>2733</v>
      </c>
      <c r="F190" s="207" t="s">
        <v>2734</v>
      </c>
      <c r="G190" s="208" t="s">
        <v>366</v>
      </c>
      <c r="H190" s="209">
        <v>8</v>
      </c>
      <c r="I190" s="210"/>
      <c r="J190" s="211">
        <f t="shared" si="20"/>
        <v>0</v>
      </c>
      <c r="K190" s="212"/>
      <c r="L190" s="40"/>
      <c r="M190" s="213" t="s">
        <v>1</v>
      </c>
      <c r="N190" s="214" t="s">
        <v>42</v>
      </c>
      <c r="O190" s="72"/>
      <c r="P190" s="215">
        <f t="shared" si="21"/>
        <v>0</v>
      </c>
      <c r="Q190" s="215">
        <v>0</v>
      </c>
      <c r="R190" s="215">
        <f t="shared" si="22"/>
        <v>0</v>
      </c>
      <c r="S190" s="215">
        <v>0</v>
      </c>
      <c r="T190" s="216">
        <f t="shared" si="23"/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17" t="s">
        <v>652</v>
      </c>
      <c r="AT190" s="217" t="s">
        <v>203</v>
      </c>
      <c r="AU190" s="217" t="s">
        <v>88</v>
      </c>
      <c r="AY190" s="18" t="s">
        <v>201</v>
      </c>
      <c r="BE190" s="218">
        <f t="shared" si="24"/>
        <v>0</v>
      </c>
      <c r="BF190" s="218">
        <f t="shared" si="25"/>
        <v>0</v>
      </c>
      <c r="BG190" s="218">
        <f t="shared" si="26"/>
        <v>0</v>
      </c>
      <c r="BH190" s="218">
        <f t="shared" si="27"/>
        <v>0</v>
      </c>
      <c r="BI190" s="218">
        <f t="shared" si="28"/>
        <v>0</v>
      </c>
      <c r="BJ190" s="18" t="s">
        <v>88</v>
      </c>
      <c r="BK190" s="218">
        <f t="shared" si="29"/>
        <v>0</v>
      </c>
      <c r="BL190" s="18" t="s">
        <v>652</v>
      </c>
      <c r="BM190" s="217" t="s">
        <v>2735</v>
      </c>
    </row>
    <row r="191" spans="1:65" s="2" customFormat="1" ht="31.5" customHeight="1">
      <c r="A191" s="35"/>
      <c r="B191" s="36"/>
      <c r="C191" s="253" t="s">
        <v>591</v>
      </c>
      <c r="D191" s="253" t="s">
        <v>585</v>
      </c>
      <c r="E191" s="254" t="s">
        <v>2736</v>
      </c>
      <c r="F191" s="255" t="s">
        <v>2737</v>
      </c>
      <c r="G191" s="256" t="s">
        <v>366</v>
      </c>
      <c r="H191" s="257">
        <v>8</v>
      </c>
      <c r="I191" s="258"/>
      <c r="J191" s="259">
        <f t="shared" si="20"/>
        <v>0</v>
      </c>
      <c r="K191" s="260"/>
      <c r="L191" s="261"/>
      <c r="M191" s="262" t="s">
        <v>1</v>
      </c>
      <c r="N191" s="263" t="s">
        <v>42</v>
      </c>
      <c r="O191" s="72"/>
      <c r="P191" s="215">
        <f t="shared" si="21"/>
        <v>0</v>
      </c>
      <c r="Q191" s="215">
        <v>1.1999999999999999E-3</v>
      </c>
      <c r="R191" s="215">
        <f t="shared" si="22"/>
        <v>9.5999999999999992E-3</v>
      </c>
      <c r="S191" s="215">
        <v>0</v>
      </c>
      <c r="T191" s="216">
        <f t="shared" si="23"/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17" t="s">
        <v>1027</v>
      </c>
      <c r="AT191" s="217" t="s">
        <v>585</v>
      </c>
      <c r="AU191" s="217" t="s">
        <v>88</v>
      </c>
      <c r="AY191" s="18" t="s">
        <v>201</v>
      </c>
      <c r="BE191" s="218">
        <f t="shared" si="24"/>
        <v>0</v>
      </c>
      <c r="BF191" s="218">
        <f t="shared" si="25"/>
        <v>0</v>
      </c>
      <c r="BG191" s="218">
        <f t="shared" si="26"/>
        <v>0</v>
      </c>
      <c r="BH191" s="218">
        <f t="shared" si="27"/>
        <v>0</v>
      </c>
      <c r="BI191" s="218">
        <f t="shared" si="28"/>
        <v>0</v>
      </c>
      <c r="BJ191" s="18" t="s">
        <v>88</v>
      </c>
      <c r="BK191" s="218">
        <f t="shared" si="29"/>
        <v>0</v>
      </c>
      <c r="BL191" s="18" t="s">
        <v>1027</v>
      </c>
      <c r="BM191" s="217" t="s">
        <v>2738</v>
      </c>
    </row>
    <row r="192" spans="1:65" s="2" customFormat="1" ht="16.5" customHeight="1">
      <c r="A192" s="35"/>
      <c r="B192" s="36"/>
      <c r="C192" s="205" t="s">
        <v>597</v>
      </c>
      <c r="D192" s="205" t="s">
        <v>203</v>
      </c>
      <c r="E192" s="206" t="s">
        <v>2739</v>
      </c>
      <c r="F192" s="207" t="s">
        <v>2740</v>
      </c>
      <c r="G192" s="208" t="s">
        <v>366</v>
      </c>
      <c r="H192" s="209">
        <v>4</v>
      </c>
      <c r="I192" s="210"/>
      <c r="J192" s="211">
        <f t="shared" si="20"/>
        <v>0</v>
      </c>
      <c r="K192" s="212"/>
      <c r="L192" s="40"/>
      <c r="M192" s="213" t="s">
        <v>1</v>
      </c>
      <c r="N192" s="214" t="s">
        <v>42</v>
      </c>
      <c r="O192" s="72"/>
      <c r="P192" s="215">
        <f t="shared" si="21"/>
        <v>0</v>
      </c>
      <c r="Q192" s="215">
        <v>0</v>
      </c>
      <c r="R192" s="215">
        <f t="shared" si="22"/>
        <v>0</v>
      </c>
      <c r="S192" s="215">
        <v>0</v>
      </c>
      <c r="T192" s="216">
        <f t="shared" si="23"/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17" t="s">
        <v>652</v>
      </c>
      <c r="AT192" s="217" t="s">
        <v>203</v>
      </c>
      <c r="AU192" s="217" t="s">
        <v>88</v>
      </c>
      <c r="AY192" s="18" t="s">
        <v>201</v>
      </c>
      <c r="BE192" s="218">
        <f t="shared" si="24"/>
        <v>0</v>
      </c>
      <c r="BF192" s="218">
        <f t="shared" si="25"/>
        <v>0</v>
      </c>
      <c r="BG192" s="218">
        <f t="shared" si="26"/>
        <v>0</v>
      </c>
      <c r="BH192" s="218">
        <f t="shared" si="27"/>
        <v>0</v>
      </c>
      <c r="BI192" s="218">
        <f t="shared" si="28"/>
        <v>0</v>
      </c>
      <c r="BJ192" s="18" t="s">
        <v>88</v>
      </c>
      <c r="BK192" s="218">
        <f t="shared" si="29"/>
        <v>0</v>
      </c>
      <c r="BL192" s="18" t="s">
        <v>652</v>
      </c>
      <c r="BM192" s="217" t="s">
        <v>2741</v>
      </c>
    </row>
    <row r="193" spans="1:65" s="2" customFormat="1" ht="16.5" customHeight="1">
      <c r="A193" s="35"/>
      <c r="B193" s="36"/>
      <c r="C193" s="205" t="s">
        <v>605</v>
      </c>
      <c r="D193" s="205" t="s">
        <v>203</v>
      </c>
      <c r="E193" s="206" t="s">
        <v>2742</v>
      </c>
      <c r="F193" s="207" t="s">
        <v>2743</v>
      </c>
      <c r="G193" s="208" t="s">
        <v>366</v>
      </c>
      <c r="H193" s="209">
        <v>1</v>
      </c>
      <c r="I193" s="210"/>
      <c r="J193" s="211">
        <f t="shared" si="20"/>
        <v>0</v>
      </c>
      <c r="K193" s="212"/>
      <c r="L193" s="40"/>
      <c r="M193" s="213" t="s">
        <v>1</v>
      </c>
      <c r="N193" s="214" t="s">
        <v>42</v>
      </c>
      <c r="O193" s="72"/>
      <c r="P193" s="215">
        <f t="shared" si="21"/>
        <v>0</v>
      </c>
      <c r="Q193" s="215">
        <v>0</v>
      </c>
      <c r="R193" s="215">
        <f t="shared" si="22"/>
        <v>0</v>
      </c>
      <c r="S193" s="215">
        <v>0</v>
      </c>
      <c r="T193" s="216">
        <f t="shared" si="23"/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17" t="s">
        <v>652</v>
      </c>
      <c r="AT193" s="217" t="s">
        <v>203</v>
      </c>
      <c r="AU193" s="217" t="s">
        <v>88</v>
      </c>
      <c r="AY193" s="18" t="s">
        <v>201</v>
      </c>
      <c r="BE193" s="218">
        <f t="shared" si="24"/>
        <v>0</v>
      </c>
      <c r="BF193" s="218">
        <f t="shared" si="25"/>
        <v>0</v>
      </c>
      <c r="BG193" s="218">
        <f t="shared" si="26"/>
        <v>0</v>
      </c>
      <c r="BH193" s="218">
        <f t="shared" si="27"/>
        <v>0</v>
      </c>
      <c r="BI193" s="218">
        <f t="shared" si="28"/>
        <v>0</v>
      </c>
      <c r="BJ193" s="18" t="s">
        <v>88</v>
      </c>
      <c r="BK193" s="218">
        <f t="shared" si="29"/>
        <v>0</v>
      </c>
      <c r="BL193" s="18" t="s">
        <v>652</v>
      </c>
      <c r="BM193" s="217" t="s">
        <v>2744</v>
      </c>
    </row>
    <row r="194" spans="1:65" s="2" customFormat="1" ht="16.5" customHeight="1">
      <c r="A194" s="35"/>
      <c r="B194" s="36"/>
      <c r="C194" s="205" t="s">
        <v>611</v>
      </c>
      <c r="D194" s="205" t="s">
        <v>203</v>
      </c>
      <c r="E194" s="206" t="s">
        <v>2745</v>
      </c>
      <c r="F194" s="207" t="s">
        <v>2746</v>
      </c>
      <c r="G194" s="208" t="s">
        <v>366</v>
      </c>
      <c r="H194" s="209">
        <v>9</v>
      </c>
      <c r="I194" s="210"/>
      <c r="J194" s="211">
        <f t="shared" si="20"/>
        <v>0</v>
      </c>
      <c r="K194" s="212"/>
      <c r="L194" s="40"/>
      <c r="M194" s="213" t="s">
        <v>1</v>
      </c>
      <c r="N194" s="214" t="s">
        <v>42</v>
      </c>
      <c r="O194" s="72"/>
      <c r="P194" s="215">
        <f t="shared" si="21"/>
        <v>0</v>
      </c>
      <c r="Q194" s="215">
        <v>0</v>
      </c>
      <c r="R194" s="215">
        <f t="shared" si="22"/>
        <v>0</v>
      </c>
      <c r="S194" s="215">
        <v>0</v>
      </c>
      <c r="T194" s="216">
        <f t="shared" si="23"/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17" t="s">
        <v>652</v>
      </c>
      <c r="AT194" s="217" t="s">
        <v>203</v>
      </c>
      <c r="AU194" s="217" t="s">
        <v>88</v>
      </c>
      <c r="AY194" s="18" t="s">
        <v>201</v>
      </c>
      <c r="BE194" s="218">
        <f t="shared" si="24"/>
        <v>0</v>
      </c>
      <c r="BF194" s="218">
        <f t="shared" si="25"/>
        <v>0</v>
      </c>
      <c r="BG194" s="218">
        <f t="shared" si="26"/>
        <v>0</v>
      </c>
      <c r="BH194" s="218">
        <f t="shared" si="27"/>
        <v>0</v>
      </c>
      <c r="BI194" s="218">
        <f t="shared" si="28"/>
        <v>0</v>
      </c>
      <c r="BJ194" s="18" t="s">
        <v>88</v>
      </c>
      <c r="BK194" s="218">
        <f t="shared" si="29"/>
        <v>0</v>
      </c>
      <c r="BL194" s="18" t="s">
        <v>652</v>
      </c>
      <c r="BM194" s="217" t="s">
        <v>2747</v>
      </c>
    </row>
    <row r="195" spans="1:65" s="2" customFormat="1" ht="16.5" customHeight="1">
      <c r="A195" s="35"/>
      <c r="B195" s="36"/>
      <c r="C195" s="205" t="s">
        <v>615</v>
      </c>
      <c r="D195" s="205" t="s">
        <v>203</v>
      </c>
      <c r="E195" s="206" t="s">
        <v>2748</v>
      </c>
      <c r="F195" s="207" t="s">
        <v>2749</v>
      </c>
      <c r="G195" s="208" t="s">
        <v>366</v>
      </c>
      <c r="H195" s="209">
        <v>75</v>
      </c>
      <c r="I195" s="210"/>
      <c r="J195" s="211">
        <f t="shared" si="20"/>
        <v>0</v>
      </c>
      <c r="K195" s="212"/>
      <c r="L195" s="40"/>
      <c r="M195" s="213" t="s">
        <v>1</v>
      </c>
      <c r="N195" s="214" t="s">
        <v>42</v>
      </c>
      <c r="O195" s="72"/>
      <c r="P195" s="215">
        <f t="shared" si="21"/>
        <v>0</v>
      </c>
      <c r="Q195" s="215">
        <v>0</v>
      </c>
      <c r="R195" s="215">
        <f t="shared" si="22"/>
        <v>0</v>
      </c>
      <c r="S195" s="215">
        <v>0</v>
      </c>
      <c r="T195" s="216">
        <f t="shared" si="23"/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17" t="s">
        <v>652</v>
      </c>
      <c r="AT195" s="217" t="s">
        <v>203</v>
      </c>
      <c r="AU195" s="217" t="s">
        <v>88</v>
      </c>
      <c r="AY195" s="18" t="s">
        <v>201</v>
      </c>
      <c r="BE195" s="218">
        <f t="shared" si="24"/>
        <v>0</v>
      </c>
      <c r="BF195" s="218">
        <f t="shared" si="25"/>
        <v>0</v>
      </c>
      <c r="BG195" s="218">
        <f t="shared" si="26"/>
        <v>0</v>
      </c>
      <c r="BH195" s="218">
        <f t="shared" si="27"/>
        <v>0</v>
      </c>
      <c r="BI195" s="218">
        <f t="shared" si="28"/>
        <v>0</v>
      </c>
      <c r="BJ195" s="18" t="s">
        <v>88</v>
      </c>
      <c r="BK195" s="218">
        <f t="shared" si="29"/>
        <v>0</v>
      </c>
      <c r="BL195" s="18" t="s">
        <v>652</v>
      </c>
      <c r="BM195" s="217" t="s">
        <v>2750</v>
      </c>
    </row>
    <row r="196" spans="1:65" s="13" customFormat="1">
      <c r="B196" s="219"/>
      <c r="C196" s="220"/>
      <c r="D196" s="221" t="s">
        <v>209</v>
      </c>
      <c r="E196" s="222" t="s">
        <v>1</v>
      </c>
      <c r="F196" s="223" t="s">
        <v>253</v>
      </c>
      <c r="G196" s="220"/>
      <c r="H196" s="224">
        <v>8</v>
      </c>
      <c r="I196" s="225"/>
      <c r="J196" s="220"/>
      <c r="K196" s="220"/>
      <c r="L196" s="226"/>
      <c r="M196" s="227"/>
      <c r="N196" s="228"/>
      <c r="O196" s="228"/>
      <c r="P196" s="228"/>
      <c r="Q196" s="228"/>
      <c r="R196" s="228"/>
      <c r="S196" s="228"/>
      <c r="T196" s="229"/>
      <c r="AT196" s="230" t="s">
        <v>209</v>
      </c>
      <c r="AU196" s="230" t="s">
        <v>88</v>
      </c>
      <c r="AV196" s="13" t="s">
        <v>88</v>
      </c>
      <c r="AW196" s="13" t="s">
        <v>31</v>
      </c>
      <c r="AX196" s="13" t="s">
        <v>76</v>
      </c>
      <c r="AY196" s="230" t="s">
        <v>201</v>
      </c>
    </row>
    <row r="197" spans="1:65" s="13" customFormat="1">
      <c r="B197" s="219"/>
      <c r="C197" s="220"/>
      <c r="D197" s="221" t="s">
        <v>209</v>
      </c>
      <c r="E197" s="222" t="s">
        <v>1</v>
      </c>
      <c r="F197" s="223" t="s">
        <v>2751</v>
      </c>
      <c r="G197" s="220"/>
      <c r="H197" s="224">
        <v>67</v>
      </c>
      <c r="I197" s="225"/>
      <c r="J197" s="220"/>
      <c r="K197" s="220"/>
      <c r="L197" s="226"/>
      <c r="M197" s="227"/>
      <c r="N197" s="228"/>
      <c r="O197" s="228"/>
      <c r="P197" s="228"/>
      <c r="Q197" s="228"/>
      <c r="R197" s="228"/>
      <c r="S197" s="228"/>
      <c r="T197" s="229"/>
      <c r="AT197" s="230" t="s">
        <v>209</v>
      </c>
      <c r="AU197" s="230" t="s">
        <v>88</v>
      </c>
      <c r="AV197" s="13" t="s">
        <v>88</v>
      </c>
      <c r="AW197" s="13" t="s">
        <v>31</v>
      </c>
      <c r="AX197" s="13" t="s">
        <v>76</v>
      </c>
      <c r="AY197" s="230" t="s">
        <v>201</v>
      </c>
    </row>
    <row r="198" spans="1:65" s="14" customFormat="1">
      <c r="B198" s="231"/>
      <c r="C198" s="232"/>
      <c r="D198" s="221" t="s">
        <v>209</v>
      </c>
      <c r="E198" s="233" t="s">
        <v>1</v>
      </c>
      <c r="F198" s="234" t="s">
        <v>232</v>
      </c>
      <c r="G198" s="232"/>
      <c r="H198" s="235">
        <v>75</v>
      </c>
      <c r="I198" s="236"/>
      <c r="J198" s="232"/>
      <c r="K198" s="232"/>
      <c r="L198" s="237"/>
      <c r="M198" s="238"/>
      <c r="N198" s="239"/>
      <c r="O198" s="239"/>
      <c r="P198" s="239"/>
      <c r="Q198" s="239"/>
      <c r="R198" s="239"/>
      <c r="S198" s="239"/>
      <c r="T198" s="240"/>
      <c r="AT198" s="241" t="s">
        <v>209</v>
      </c>
      <c r="AU198" s="241" t="s">
        <v>88</v>
      </c>
      <c r="AV198" s="14" t="s">
        <v>207</v>
      </c>
      <c r="AW198" s="14" t="s">
        <v>31</v>
      </c>
      <c r="AX198" s="14" t="s">
        <v>83</v>
      </c>
      <c r="AY198" s="241" t="s">
        <v>201</v>
      </c>
    </row>
    <row r="199" spans="1:65" s="2" customFormat="1" ht="16.5" customHeight="1">
      <c r="A199" s="35"/>
      <c r="B199" s="36"/>
      <c r="C199" s="205" t="s">
        <v>621</v>
      </c>
      <c r="D199" s="205" t="s">
        <v>203</v>
      </c>
      <c r="E199" s="206" t="s">
        <v>2752</v>
      </c>
      <c r="F199" s="207" t="s">
        <v>2753</v>
      </c>
      <c r="G199" s="208" t="s">
        <v>366</v>
      </c>
      <c r="H199" s="209">
        <v>1</v>
      </c>
      <c r="I199" s="210"/>
      <c r="J199" s="211">
        <f>ROUND(I199*H199,2)</f>
        <v>0</v>
      </c>
      <c r="K199" s="212"/>
      <c r="L199" s="40"/>
      <c r="M199" s="213" t="s">
        <v>1</v>
      </c>
      <c r="N199" s="214" t="s">
        <v>42</v>
      </c>
      <c r="O199" s="72"/>
      <c r="P199" s="215">
        <f>O199*H199</f>
        <v>0</v>
      </c>
      <c r="Q199" s="215">
        <v>0</v>
      </c>
      <c r="R199" s="215">
        <f>Q199*H199</f>
        <v>0</v>
      </c>
      <c r="S199" s="215">
        <v>0</v>
      </c>
      <c r="T199" s="216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17" t="s">
        <v>652</v>
      </c>
      <c r="AT199" s="217" t="s">
        <v>203</v>
      </c>
      <c r="AU199" s="217" t="s">
        <v>88</v>
      </c>
      <c r="AY199" s="18" t="s">
        <v>201</v>
      </c>
      <c r="BE199" s="218">
        <f>IF(N199="základná",J199,0)</f>
        <v>0</v>
      </c>
      <c r="BF199" s="218">
        <f>IF(N199="znížená",J199,0)</f>
        <v>0</v>
      </c>
      <c r="BG199" s="218">
        <f>IF(N199="zákl. prenesená",J199,0)</f>
        <v>0</v>
      </c>
      <c r="BH199" s="218">
        <f>IF(N199="zníž. prenesená",J199,0)</f>
        <v>0</v>
      </c>
      <c r="BI199" s="218">
        <f>IF(N199="nulová",J199,0)</f>
        <v>0</v>
      </c>
      <c r="BJ199" s="18" t="s">
        <v>88</v>
      </c>
      <c r="BK199" s="218">
        <f>ROUND(I199*H199,2)</f>
        <v>0</v>
      </c>
      <c r="BL199" s="18" t="s">
        <v>652</v>
      </c>
      <c r="BM199" s="217" t="s">
        <v>2754</v>
      </c>
    </row>
    <row r="200" spans="1:65" s="2" customFormat="1" ht="16.5" customHeight="1">
      <c r="A200" s="35"/>
      <c r="B200" s="36"/>
      <c r="C200" s="253" t="s">
        <v>627</v>
      </c>
      <c r="D200" s="253" t="s">
        <v>585</v>
      </c>
      <c r="E200" s="254" t="s">
        <v>2755</v>
      </c>
      <c r="F200" s="255" t="s">
        <v>2756</v>
      </c>
      <c r="G200" s="256" t="s">
        <v>366</v>
      </c>
      <c r="H200" s="257">
        <v>1</v>
      </c>
      <c r="I200" s="258"/>
      <c r="J200" s="259">
        <f>ROUND(I200*H200,2)</f>
        <v>0</v>
      </c>
      <c r="K200" s="260"/>
      <c r="L200" s="261"/>
      <c r="M200" s="262" t="s">
        <v>1</v>
      </c>
      <c r="N200" s="263" t="s">
        <v>42</v>
      </c>
      <c r="O200" s="72"/>
      <c r="P200" s="215">
        <f>O200*H200</f>
        <v>0</v>
      </c>
      <c r="Q200" s="215">
        <v>6.4999999999999997E-3</v>
      </c>
      <c r="R200" s="215">
        <f>Q200*H200</f>
        <v>6.4999999999999997E-3</v>
      </c>
      <c r="S200" s="215">
        <v>0</v>
      </c>
      <c r="T200" s="216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17" t="s">
        <v>1027</v>
      </c>
      <c r="AT200" s="217" t="s">
        <v>585</v>
      </c>
      <c r="AU200" s="217" t="s">
        <v>88</v>
      </c>
      <c r="AY200" s="18" t="s">
        <v>201</v>
      </c>
      <c r="BE200" s="218">
        <f>IF(N200="základná",J200,0)</f>
        <v>0</v>
      </c>
      <c r="BF200" s="218">
        <f>IF(N200="znížená",J200,0)</f>
        <v>0</v>
      </c>
      <c r="BG200" s="218">
        <f>IF(N200="zákl. prenesená",J200,0)</f>
        <v>0</v>
      </c>
      <c r="BH200" s="218">
        <f>IF(N200="zníž. prenesená",J200,0)</f>
        <v>0</v>
      </c>
      <c r="BI200" s="218">
        <f>IF(N200="nulová",J200,0)</f>
        <v>0</v>
      </c>
      <c r="BJ200" s="18" t="s">
        <v>88</v>
      </c>
      <c r="BK200" s="218">
        <f>ROUND(I200*H200,2)</f>
        <v>0</v>
      </c>
      <c r="BL200" s="18" t="s">
        <v>1027</v>
      </c>
      <c r="BM200" s="217" t="s">
        <v>2757</v>
      </c>
    </row>
    <row r="201" spans="1:65" s="2" customFormat="1" ht="16.5" customHeight="1">
      <c r="A201" s="35"/>
      <c r="B201" s="36"/>
      <c r="C201" s="205" t="s">
        <v>632</v>
      </c>
      <c r="D201" s="205" t="s">
        <v>203</v>
      </c>
      <c r="E201" s="206" t="s">
        <v>2758</v>
      </c>
      <c r="F201" s="207" t="s">
        <v>2759</v>
      </c>
      <c r="G201" s="208" t="s">
        <v>618</v>
      </c>
      <c r="H201" s="209">
        <v>20</v>
      </c>
      <c r="I201" s="210"/>
      <c r="J201" s="211">
        <f>ROUND(I201*H201,2)</f>
        <v>0</v>
      </c>
      <c r="K201" s="212"/>
      <c r="L201" s="40"/>
      <c r="M201" s="213" t="s">
        <v>1</v>
      </c>
      <c r="N201" s="214" t="s">
        <v>42</v>
      </c>
      <c r="O201" s="72"/>
      <c r="P201" s="215">
        <f>O201*H201</f>
        <v>0</v>
      </c>
      <c r="Q201" s="215">
        <v>0</v>
      </c>
      <c r="R201" s="215">
        <f>Q201*H201</f>
        <v>0</v>
      </c>
      <c r="S201" s="215">
        <v>0</v>
      </c>
      <c r="T201" s="216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17" t="s">
        <v>652</v>
      </c>
      <c r="AT201" s="217" t="s">
        <v>203</v>
      </c>
      <c r="AU201" s="217" t="s">
        <v>88</v>
      </c>
      <c r="AY201" s="18" t="s">
        <v>201</v>
      </c>
      <c r="BE201" s="218">
        <f>IF(N201="základná",J201,0)</f>
        <v>0</v>
      </c>
      <c r="BF201" s="218">
        <f>IF(N201="znížená",J201,0)</f>
        <v>0</v>
      </c>
      <c r="BG201" s="218">
        <f>IF(N201="zákl. prenesená",J201,0)</f>
        <v>0</v>
      </c>
      <c r="BH201" s="218">
        <f>IF(N201="zníž. prenesená",J201,0)</f>
        <v>0</v>
      </c>
      <c r="BI201" s="218">
        <f>IF(N201="nulová",J201,0)</f>
        <v>0</v>
      </c>
      <c r="BJ201" s="18" t="s">
        <v>88</v>
      </c>
      <c r="BK201" s="218">
        <f>ROUND(I201*H201,2)</f>
        <v>0</v>
      </c>
      <c r="BL201" s="18" t="s">
        <v>652</v>
      </c>
      <c r="BM201" s="217" t="s">
        <v>2760</v>
      </c>
    </row>
    <row r="202" spans="1:65" s="13" customFormat="1">
      <c r="B202" s="219"/>
      <c r="C202" s="220"/>
      <c r="D202" s="221" t="s">
        <v>209</v>
      </c>
      <c r="E202" s="222" t="s">
        <v>1</v>
      </c>
      <c r="F202" s="223" t="s">
        <v>2761</v>
      </c>
      <c r="G202" s="220"/>
      <c r="H202" s="224">
        <v>14</v>
      </c>
      <c r="I202" s="225"/>
      <c r="J202" s="220"/>
      <c r="K202" s="220"/>
      <c r="L202" s="226"/>
      <c r="M202" s="227"/>
      <c r="N202" s="228"/>
      <c r="O202" s="228"/>
      <c r="P202" s="228"/>
      <c r="Q202" s="228"/>
      <c r="R202" s="228"/>
      <c r="S202" s="228"/>
      <c r="T202" s="229"/>
      <c r="AT202" s="230" t="s">
        <v>209</v>
      </c>
      <c r="AU202" s="230" t="s">
        <v>88</v>
      </c>
      <c r="AV202" s="13" t="s">
        <v>88</v>
      </c>
      <c r="AW202" s="13" t="s">
        <v>31</v>
      </c>
      <c r="AX202" s="13" t="s">
        <v>76</v>
      </c>
      <c r="AY202" s="230" t="s">
        <v>201</v>
      </c>
    </row>
    <row r="203" spans="1:65" s="13" customFormat="1">
      <c r="B203" s="219"/>
      <c r="C203" s="220"/>
      <c r="D203" s="221" t="s">
        <v>209</v>
      </c>
      <c r="E203" s="222" t="s">
        <v>1</v>
      </c>
      <c r="F203" s="223" t="s">
        <v>2762</v>
      </c>
      <c r="G203" s="220"/>
      <c r="H203" s="224">
        <v>5</v>
      </c>
      <c r="I203" s="225"/>
      <c r="J203" s="220"/>
      <c r="K203" s="220"/>
      <c r="L203" s="226"/>
      <c r="M203" s="227"/>
      <c r="N203" s="228"/>
      <c r="O203" s="228"/>
      <c r="P203" s="228"/>
      <c r="Q203" s="228"/>
      <c r="R203" s="228"/>
      <c r="S203" s="228"/>
      <c r="T203" s="229"/>
      <c r="AT203" s="230" t="s">
        <v>209</v>
      </c>
      <c r="AU203" s="230" t="s">
        <v>88</v>
      </c>
      <c r="AV203" s="13" t="s">
        <v>88</v>
      </c>
      <c r="AW203" s="13" t="s">
        <v>31</v>
      </c>
      <c r="AX203" s="13" t="s">
        <v>76</v>
      </c>
      <c r="AY203" s="230" t="s">
        <v>201</v>
      </c>
    </row>
    <row r="204" spans="1:65" s="15" customFormat="1">
      <c r="B204" s="242"/>
      <c r="C204" s="243"/>
      <c r="D204" s="221" t="s">
        <v>209</v>
      </c>
      <c r="E204" s="244" t="s">
        <v>1</v>
      </c>
      <c r="F204" s="245" t="s">
        <v>240</v>
      </c>
      <c r="G204" s="243"/>
      <c r="H204" s="246">
        <v>19</v>
      </c>
      <c r="I204" s="247"/>
      <c r="J204" s="243"/>
      <c r="K204" s="243"/>
      <c r="L204" s="248"/>
      <c r="M204" s="249"/>
      <c r="N204" s="250"/>
      <c r="O204" s="250"/>
      <c r="P204" s="250"/>
      <c r="Q204" s="250"/>
      <c r="R204" s="250"/>
      <c r="S204" s="250"/>
      <c r="T204" s="251"/>
      <c r="AT204" s="252" t="s">
        <v>209</v>
      </c>
      <c r="AU204" s="252" t="s">
        <v>88</v>
      </c>
      <c r="AV204" s="15" t="s">
        <v>219</v>
      </c>
      <c r="AW204" s="15" t="s">
        <v>31</v>
      </c>
      <c r="AX204" s="15" t="s">
        <v>76</v>
      </c>
      <c r="AY204" s="252" t="s">
        <v>201</v>
      </c>
    </row>
    <row r="205" spans="1:65" s="13" customFormat="1">
      <c r="B205" s="219"/>
      <c r="C205" s="220"/>
      <c r="D205" s="221" t="s">
        <v>209</v>
      </c>
      <c r="E205" s="222" t="s">
        <v>1</v>
      </c>
      <c r="F205" s="223" t="s">
        <v>2763</v>
      </c>
      <c r="G205" s="220"/>
      <c r="H205" s="224">
        <v>1</v>
      </c>
      <c r="I205" s="225"/>
      <c r="J205" s="220"/>
      <c r="K205" s="220"/>
      <c r="L205" s="226"/>
      <c r="M205" s="227"/>
      <c r="N205" s="228"/>
      <c r="O205" s="228"/>
      <c r="P205" s="228"/>
      <c r="Q205" s="228"/>
      <c r="R205" s="228"/>
      <c r="S205" s="228"/>
      <c r="T205" s="229"/>
      <c r="AT205" s="230" t="s">
        <v>209</v>
      </c>
      <c r="AU205" s="230" t="s">
        <v>88</v>
      </c>
      <c r="AV205" s="13" t="s">
        <v>88</v>
      </c>
      <c r="AW205" s="13" t="s">
        <v>31</v>
      </c>
      <c r="AX205" s="13" t="s">
        <v>76</v>
      </c>
      <c r="AY205" s="230" t="s">
        <v>201</v>
      </c>
    </row>
    <row r="206" spans="1:65" s="14" customFormat="1">
      <c r="B206" s="231"/>
      <c r="C206" s="232"/>
      <c r="D206" s="221" t="s">
        <v>209</v>
      </c>
      <c r="E206" s="233" t="s">
        <v>1</v>
      </c>
      <c r="F206" s="234" t="s">
        <v>232</v>
      </c>
      <c r="G206" s="232"/>
      <c r="H206" s="235">
        <v>20</v>
      </c>
      <c r="I206" s="236"/>
      <c r="J206" s="232"/>
      <c r="K206" s="232"/>
      <c r="L206" s="237"/>
      <c r="M206" s="238"/>
      <c r="N206" s="239"/>
      <c r="O206" s="239"/>
      <c r="P206" s="239"/>
      <c r="Q206" s="239"/>
      <c r="R206" s="239"/>
      <c r="S206" s="239"/>
      <c r="T206" s="240"/>
      <c r="AT206" s="241" t="s">
        <v>209</v>
      </c>
      <c r="AU206" s="241" t="s">
        <v>88</v>
      </c>
      <c r="AV206" s="14" t="s">
        <v>207</v>
      </c>
      <c r="AW206" s="14" t="s">
        <v>31</v>
      </c>
      <c r="AX206" s="14" t="s">
        <v>83</v>
      </c>
      <c r="AY206" s="241" t="s">
        <v>201</v>
      </c>
    </row>
    <row r="207" spans="1:65" s="2" customFormat="1" ht="21.75" customHeight="1">
      <c r="A207" s="35"/>
      <c r="B207" s="36"/>
      <c r="C207" s="253" t="s">
        <v>639</v>
      </c>
      <c r="D207" s="253" t="s">
        <v>585</v>
      </c>
      <c r="E207" s="254" t="s">
        <v>2764</v>
      </c>
      <c r="F207" s="255" t="s">
        <v>2765</v>
      </c>
      <c r="G207" s="256" t="s">
        <v>1615</v>
      </c>
      <c r="H207" s="257">
        <v>13</v>
      </c>
      <c r="I207" s="258"/>
      <c r="J207" s="259">
        <f>ROUND(I207*H207,2)</f>
        <v>0</v>
      </c>
      <c r="K207" s="260"/>
      <c r="L207" s="261"/>
      <c r="M207" s="262" t="s">
        <v>1</v>
      </c>
      <c r="N207" s="263" t="s">
        <v>42</v>
      </c>
      <c r="O207" s="72"/>
      <c r="P207" s="215">
        <f>O207*H207</f>
        <v>0</v>
      </c>
      <c r="Q207" s="215">
        <v>1E-3</v>
      </c>
      <c r="R207" s="215">
        <f>Q207*H207</f>
        <v>1.3000000000000001E-2</v>
      </c>
      <c r="S207" s="215">
        <v>0</v>
      </c>
      <c r="T207" s="216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17" t="s">
        <v>1027</v>
      </c>
      <c r="AT207" s="217" t="s">
        <v>585</v>
      </c>
      <c r="AU207" s="217" t="s">
        <v>88</v>
      </c>
      <c r="AY207" s="18" t="s">
        <v>201</v>
      </c>
      <c r="BE207" s="218">
        <f>IF(N207="základná",J207,0)</f>
        <v>0</v>
      </c>
      <c r="BF207" s="218">
        <f>IF(N207="znížená",J207,0)</f>
        <v>0</v>
      </c>
      <c r="BG207" s="218">
        <f>IF(N207="zákl. prenesená",J207,0)</f>
        <v>0</v>
      </c>
      <c r="BH207" s="218">
        <f>IF(N207="zníž. prenesená",J207,0)</f>
        <v>0</v>
      </c>
      <c r="BI207" s="218">
        <f>IF(N207="nulová",J207,0)</f>
        <v>0</v>
      </c>
      <c r="BJ207" s="18" t="s">
        <v>88</v>
      </c>
      <c r="BK207" s="218">
        <f>ROUND(I207*H207,2)</f>
        <v>0</v>
      </c>
      <c r="BL207" s="18" t="s">
        <v>1027</v>
      </c>
      <c r="BM207" s="217" t="s">
        <v>2766</v>
      </c>
    </row>
    <row r="208" spans="1:65" s="13" customFormat="1">
      <c r="B208" s="219"/>
      <c r="C208" s="220"/>
      <c r="D208" s="221" t="s">
        <v>209</v>
      </c>
      <c r="E208" s="222" t="s">
        <v>1</v>
      </c>
      <c r="F208" s="223" t="s">
        <v>2767</v>
      </c>
      <c r="G208" s="220"/>
      <c r="H208" s="224">
        <v>13</v>
      </c>
      <c r="I208" s="225"/>
      <c r="J208" s="220"/>
      <c r="K208" s="220"/>
      <c r="L208" s="226"/>
      <c r="M208" s="227"/>
      <c r="N208" s="228"/>
      <c r="O208" s="228"/>
      <c r="P208" s="228"/>
      <c r="Q208" s="228"/>
      <c r="R208" s="228"/>
      <c r="S208" s="228"/>
      <c r="T208" s="229"/>
      <c r="AT208" s="230" t="s">
        <v>209</v>
      </c>
      <c r="AU208" s="230" t="s">
        <v>88</v>
      </c>
      <c r="AV208" s="13" t="s">
        <v>88</v>
      </c>
      <c r="AW208" s="13" t="s">
        <v>31</v>
      </c>
      <c r="AX208" s="13" t="s">
        <v>83</v>
      </c>
      <c r="AY208" s="230" t="s">
        <v>201</v>
      </c>
    </row>
    <row r="209" spans="1:65" s="2" customFormat="1" ht="21.75" customHeight="1">
      <c r="A209" s="35"/>
      <c r="B209" s="36"/>
      <c r="C209" s="205" t="s">
        <v>646</v>
      </c>
      <c r="D209" s="205" t="s">
        <v>203</v>
      </c>
      <c r="E209" s="206" t="s">
        <v>2768</v>
      </c>
      <c r="F209" s="207" t="s">
        <v>2769</v>
      </c>
      <c r="G209" s="208" t="s">
        <v>618</v>
      </c>
      <c r="H209" s="209">
        <v>71</v>
      </c>
      <c r="I209" s="210"/>
      <c r="J209" s="211">
        <f>ROUND(I209*H209,2)</f>
        <v>0</v>
      </c>
      <c r="K209" s="212"/>
      <c r="L209" s="40"/>
      <c r="M209" s="213" t="s">
        <v>1</v>
      </c>
      <c r="N209" s="214" t="s">
        <v>42</v>
      </c>
      <c r="O209" s="72"/>
      <c r="P209" s="215">
        <f>O209*H209</f>
        <v>0</v>
      </c>
      <c r="Q209" s="215">
        <v>0</v>
      </c>
      <c r="R209" s="215">
        <f>Q209*H209</f>
        <v>0</v>
      </c>
      <c r="S209" s="215">
        <v>0</v>
      </c>
      <c r="T209" s="216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17" t="s">
        <v>652</v>
      </c>
      <c r="AT209" s="217" t="s">
        <v>203</v>
      </c>
      <c r="AU209" s="217" t="s">
        <v>88</v>
      </c>
      <c r="AY209" s="18" t="s">
        <v>201</v>
      </c>
      <c r="BE209" s="218">
        <f>IF(N209="základná",J209,0)</f>
        <v>0</v>
      </c>
      <c r="BF209" s="218">
        <f>IF(N209="znížená",J209,0)</f>
        <v>0</v>
      </c>
      <c r="BG209" s="218">
        <f>IF(N209="zákl. prenesená",J209,0)</f>
        <v>0</v>
      </c>
      <c r="BH209" s="218">
        <f>IF(N209="zníž. prenesená",J209,0)</f>
        <v>0</v>
      </c>
      <c r="BI209" s="218">
        <f>IF(N209="nulová",J209,0)</f>
        <v>0</v>
      </c>
      <c r="BJ209" s="18" t="s">
        <v>88</v>
      </c>
      <c r="BK209" s="218">
        <f>ROUND(I209*H209,2)</f>
        <v>0</v>
      </c>
      <c r="BL209" s="18" t="s">
        <v>652</v>
      </c>
      <c r="BM209" s="217" t="s">
        <v>2770</v>
      </c>
    </row>
    <row r="210" spans="1:65" s="13" customFormat="1">
      <c r="B210" s="219"/>
      <c r="C210" s="220"/>
      <c r="D210" s="221" t="s">
        <v>209</v>
      </c>
      <c r="E210" s="222" t="s">
        <v>1</v>
      </c>
      <c r="F210" s="223" t="s">
        <v>2771</v>
      </c>
      <c r="G210" s="220"/>
      <c r="H210" s="224">
        <v>70.3</v>
      </c>
      <c r="I210" s="225"/>
      <c r="J210" s="220"/>
      <c r="K210" s="220"/>
      <c r="L210" s="226"/>
      <c r="M210" s="227"/>
      <c r="N210" s="228"/>
      <c r="O210" s="228"/>
      <c r="P210" s="228"/>
      <c r="Q210" s="228"/>
      <c r="R210" s="228"/>
      <c r="S210" s="228"/>
      <c r="T210" s="229"/>
      <c r="AT210" s="230" t="s">
        <v>209</v>
      </c>
      <c r="AU210" s="230" t="s">
        <v>88</v>
      </c>
      <c r="AV210" s="13" t="s">
        <v>88</v>
      </c>
      <c r="AW210" s="13" t="s">
        <v>31</v>
      </c>
      <c r="AX210" s="13" t="s">
        <v>76</v>
      </c>
      <c r="AY210" s="230" t="s">
        <v>201</v>
      </c>
    </row>
    <row r="211" spans="1:65" s="13" customFormat="1">
      <c r="B211" s="219"/>
      <c r="C211" s="220"/>
      <c r="D211" s="221" t="s">
        <v>209</v>
      </c>
      <c r="E211" s="222" t="s">
        <v>1</v>
      </c>
      <c r="F211" s="223" t="s">
        <v>1945</v>
      </c>
      <c r="G211" s="220"/>
      <c r="H211" s="224">
        <v>0.7</v>
      </c>
      <c r="I211" s="225"/>
      <c r="J211" s="220"/>
      <c r="K211" s="220"/>
      <c r="L211" s="226"/>
      <c r="M211" s="227"/>
      <c r="N211" s="228"/>
      <c r="O211" s="228"/>
      <c r="P211" s="228"/>
      <c r="Q211" s="228"/>
      <c r="R211" s="228"/>
      <c r="S211" s="228"/>
      <c r="T211" s="229"/>
      <c r="AT211" s="230" t="s">
        <v>209</v>
      </c>
      <c r="AU211" s="230" t="s">
        <v>88</v>
      </c>
      <c r="AV211" s="13" t="s">
        <v>88</v>
      </c>
      <c r="AW211" s="13" t="s">
        <v>31</v>
      </c>
      <c r="AX211" s="13" t="s">
        <v>76</v>
      </c>
      <c r="AY211" s="230" t="s">
        <v>201</v>
      </c>
    </row>
    <row r="212" spans="1:65" s="14" customFormat="1">
      <c r="B212" s="231"/>
      <c r="C212" s="232"/>
      <c r="D212" s="221" t="s">
        <v>209</v>
      </c>
      <c r="E212" s="233" t="s">
        <v>1</v>
      </c>
      <c r="F212" s="234" t="s">
        <v>232</v>
      </c>
      <c r="G212" s="232"/>
      <c r="H212" s="235">
        <v>71</v>
      </c>
      <c r="I212" s="236"/>
      <c r="J212" s="232"/>
      <c r="K212" s="232"/>
      <c r="L212" s="237"/>
      <c r="M212" s="238"/>
      <c r="N212" s="239"/>
      <c r="O212" s="239"/>
      <c r="P212" s="239"/>
      <c r="Q212" s="239"/>
      <c r="R212" s="239"/>
      <c r="S212" s="239"/>
      <c r="T212" s="240"/>
      <c r="AT212" s="241" t="s">
        <v>209</v>
      </c>
      <c r="AU212" s="241" t="s">
        <v>88</v>
      </c>
      <c r="AV212" s="14" t="s">
        <v>207</v>
      </c>
      <c r="AW212" s="14" t="s">
        <v>31</v>
      </c>
      <c r="AX212" s="14" t="s">
        <v>83</v>
      </c>
      <c r="AY212" s="241" t="s">
        <v>201</v>
      </c>
    </row>
    <row r="213" spans="1:65" s="2" customFormat="1" ht="21.75" customHeight="1">
      <c r="A213" s="35"/>
      <c r="B213" s="36"/>
      <c r="C213" s="253" t="s">
        <v>652</v>
      </c>
      <c r="D213" s="253" t="s">
        <v>585</v>
      </c>
      <c r="E213" s="254" t="s">
        <v>2772</v>
      </c>
      <c r="F213" s="255" t="s">
        <v>2773</v>
      </c>
      <c r="G213" s="256" t="s">
        <v>1615</v>
      </c>
      <c r="H213" s="257">
        <v>67.5</v>
      </c>
      <c r="I213" s="258"/>
      <c r="J213" s="259">
        <f>ROUND(I213*H213,2)</f>
        <v>0</v>
      </c>
      <c r="K213" s="260"/>
      <c r="L213" s="261"/>
      <c r="M213" s="262" t="s">
        <v>1</v>
      </c>
      <c r="N213" s="263" t="s">
        <v>42</v>
      </c>
      <c r="O213" s="72"/>
      <c r="P213" s="215">
        <f>O213*H213</f>
        <v>0</v>
      </c>
      <c r="Q213" s="215">
        <v>1E-3</v>
      </c>
      <c r="R213" s="215">
        <f>Q213*H213</f>
        <v>6.7500000000000004E-2</v>
      </c>
      <c r="S213" s="215">
        <v>0</v>
      </c>
      <c r="T213" s="216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17" t="s">
        <v>1027</v>
      </c>
      <c r="AT213" s="217" t="s">
        <v>585</v>
      </c>
      <c r="AU213" s="217" t="s">
        <v>88</v>
      </c>
      <c r="AY213" s="18" t="s">
        <v>201</v>
      </c>
      <c r="BE213" s="218">
        <f>IF(N213="základná",J213,0)</f>
        <v>0</v>
      </c>
      <c r="BF213" s="218">
        <f>IF(N213="znížená",J213,0)</f>
        <v>0</v>
      </c>
      <c r="BG213" s="218">
        <f>IF(N213="zákl. prenesená",J213,0)</f>
        <v>0</v>
      </c>
      <c r="BH213" s="218">
        <f>IF(N213="zníž. prenesená",J213,0)</f>
        <v>0</v>
      </c>
      <c r="BI213" s="218">
        <f>IF(N213="nulová",J213,0)</f>
        <v>0</v>
      </c>
      <c r="BJ213" s="18" t="s">
        <v>88</v>
      </c>
      <c r="BK213" s="218">
        <f>ROUND(I213*H213,2)</f>
        <v>0</v>
      </c>
      <c r="BL213" s="18" t="s">
        <v>1027</v>
      </c>
      <c r="BM213" s="217" t="s">
        <v>2774</v>
      </c>
    </row>
    <row r="214" spans="1:65" s="13" customFormat="1">
      <c r="B214" s="219"/>
      <c r="C214" s="220"/>
      <c r="D214" s="221" t="s">
        <v>209</v>
      </c>
      <c r="E214" s="222" t="s">
        <v>1</v>
      </c>
      <c r="F214" s="223" t="s">
        <v>2775</v>
      </c>
      <c r="G214" s="220"/>
      <c r="H214" s="224">
        <v>67.45</v>
      </c>
      <c r="I214" s="225"/>
      <c r="J214" s="220"/>
      <c r="K214" s="220"/>
      <c r="L214" s="226"/>
      <c r="M214" s="227"/>
      <c r="N214" s="228"/>
      <c r="O214" s="228"/>
      <c r="P214" s="228"/>
      <c r="Q214" s="228"/>
      <c r="R214" s="228"/>
      <c r="S214" s="228"/>
      <c r="T214" s="229"/>
      <c r="AT214" s="230" t="s">
        <v>209</v>
      </c>
      <c r="AU214" s="230" t="s">
        <v>88</v>
      </c>
      <c r="AV214" s="13" t="s">
        <v>88</v>
      </c>
      <c r="AW214" s="13" t="s">
        <v>31</v>
      </c>
      <c r="AX214" s="13" t="s">
        <v>76</v>
      </c>
      <c r="AY214" s="230" t="s">
        <v>201</v>
      </c>
    </row>
    <row r="215" spans="1:65" s="13" customFormat="1">
      <c r="B215" s="219"/>
      <c r="C215" s="220"/>
      <c r="D215" s="221" t="s">
        <v>209</v>
      </c>
      <c r="E215" s="222" t="s">
        <v>1</v>
      </c>
      <c r="F215" s="223" t="s">
        <v>637</v>
      </c>
      <c r="G215" s="220"/>
      <c r="H215" s="224">
        <v>0.05</v>
      </c>
      <c r="I215" s="225"/>
      <c r="J215" s="220"/>
      <c r="K215" s="220"/>
      <c r="L215" s="226"/>
      <c r="M215" s="227"/>
      <c r="N215" s="228"/>
      <c r="O215" s="228"/>
      <c r="P215" s="228"/>
      <c r="Q215" s="228"/>
      <c r="R215" s="228"/>
      <c r="S215" s="228"/>
      <c r="T215" s="229"/>
      <c r="AT215" s="230" t="s">
        <v>209</v>
      </c>
      <c r="AU215" s="230" t="s">
        <v>88</v>
      </c>
      <c r="AV215" s="13" t="s">
        <v>88</v>
      </c>
      <c r="AW215" s="13" t="s">
        <v>31</v>
      </c>
      <c r="AX215" s="13" t="s">
        <v>76</v>
      </c>
      <c r="AY215" s="230" t="s">
        <v>201</v>
      </c>
    </row>
    <row r="216" spans="1:65" s="14" customFormat="1">
      <c r="B216" s="231"/>
      <c r="C216" s="232"/>
      <c r="D216" s="221" t="s">
        <v>209</v>
      </c>
      <c r="E216" s="233" t="s">
        <v>1</v>
      </c>
      <c r="F216" s="234" t="s">
        <v>232</v>
      </c>
      <c r="G216" s="232"/>
      <c r="H216" s="235">
        <v>67.5</v>
      </c>
      <c r="I216" s="236"/>
      <c r="J216" s="232"/>
      <c r="K216" s="232"/>
      <c r="L216" s="237"/>
      <c r="M216" s="238"/>
      <c r="N216" s="239"/>
      <c r="O216" s="239"/>
      <c r="P216" s="239"/>
      <c r="Q216" s="239"/>
      <c r="R216" s="239"/>
      <c r="S216" s="239"/>
      <c r="T216" s="240"/>
      <c r="AT216" s="241" t="s">
        <v>209</v>
      </c>
      <c r="AU216" s="241" t="s">
        <v>88</v>
      </c>
      <c r="AV216" s="14" t="s">
        <v>207</v>
      </c>
      <c r="AW216" s="14" t="s">
        <v>31</v>
      </c>
      <c r="AX216" s="14" t="s">
        <v>83</v>
      </c>
      <c r="AY216" s="241" t="s">
        <v>201</v>
      </c>
    </row>
    <row r="217" spans="1:65" s="2" customFormat="1" ht="16.5" customHeight="1">
      <c r="A217" s="35"/>
      <c r="B217" s="36"/>
      <c r="C217" s="205" t="s">
        <v>656</v>
      </c>
      <c r="D217" s="205" t="s">
        <v>203</v>
      </c>
      <c r="E217" s="206" t="s">
        <v>2776</v>
      </c>
      <c r="F217" s="207" t="s">
        <v>2777</v>
      </c>
      <c r="G217" s="208" t="s">
        <v>366</v>
      </c>
      <c r="H217" s="209">
        <v>1</v>
      </c>
      <c r="I217" s="210"/>
      <c r="J217" s="211">
        <f t="shared" ref="J217:J226" si="30">ROUND(I217*H217,2)</f>
        <v>0</v>
      </c>
      <c r="K217" s="212"/>
      <c r="L217" s="40"/>
      <c r="M217" s="213" t="s">
        <v>1</v>
      </c>
      <c r="N217" s="214" t="s">
        <v>42</v>
      </c>
      <c r="O217" s="72"/>
      <c r="P217" s="215">
        <f t="shared" ref="P217:P226" si="31">O217*H217</f>
        <v>0</v>
      </c>
      <c r="Q217" s="215">
        <v>0</v>
      </c>
      <c r="R217" s="215">
        <f t="shared" ref="R217:R226" si="32">Q217*H217</f>
        <v>0</v>
      </c>
      <c r="S217" s="215">
        <v>0</v>
      </c>
      <c r="T217" s="216">
        <f t="shared" ref="T217:T226" si="33"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17" t="s">
        <v>652</v>
      </c>
      <c r="AT217" s="217" t="s">
        <v>203</v>
      </c>
      <c r="AU217" s="217" t="s">
        <v>88</v>
      </c>
      <c r="AY217" s="18" t="s">
        <v>201</v>
      </c>
      <c r="BE217" s="218">
        <f t="shared" ref="BE217:BE226" si="34">IF(N217="základná",J217,0)</f>
        <v>0</v>
      </c>
      <c r="BF217" s="218">
        <f t="shared" ref="BF217:BF226" si="35">IF(N217="znížená",J217,0)</f>
        <v>0</v>
      </c>
      <c r="BG217" s="218">
        <f t="shared" ref="BG217:BG226" si="36">IF(N217="zákl. prenesená",J217,0)</f>
        <v>0</v>
      </c>
      <c r="BH217" s="218">
        <f t="shared" ref="BH217:BH226" si="37">IF(N217="zníž. prenesená",J217,0)</f>
        <v>0</v>
      </c>
      <c r="BI217" s="218">
        <f t="shared" ref="BI217:BI226" si="38">IF(N217="nulová",J217,0)</f>
        <v>0</v>
      </c>
      <c r="BJ217" s="18" t="s">
        <v>88</v>
      </c>
      <c r="BK217" s="218">
        <f t="shared" ref="BK217:BK226" si="39">ROUND(I217*H217,2)</f>
        <v>0</v>
      </c>
      <c r="BL217" s="18" t="s">
        <v>652</v>
      </c>
      <c r="BM217" s="217" t="s">
        <v>2778</v>
      </c>
    </row>
    <row r="218" spans="1:65" s="2" customFormat="1" ht="16.5" customHeight="1">
      <c r="A218" s="35"/>
      <c r="B218" s="36"/>
      <c r="C218" s="253" t="s">
        <v>660</v>
      </c>
      <c r="D218" s="253" t="s">
        <v>585</v>
      </c>
      <c r="E218" s="254" t="s">
        <v>2779</v>
      </c>
      <c r="F218" s="255" t="s">
        <v>2780</v>
      </c>
      <c r="G218" s="256" t="s">
        <v>366</v>
      </c>
      <c r="H218" s="257">
        <v>1</v>
      </c>
      <c r="I218" s="258"/>
      <c r="J218" s="259">
        <f t="shared" si="30"/>
        <v>0</v>
      </c>
      <c r="K218" s="260"/>
      <c r="L218" s="261"/>
      <c r="M218" s="262" t="s">
        <v>1</v>
      </c>
      <c r="N218" s="263" t="s">
        <v>42</v>
      </c>
      <c r="O218" s="72"/>
      <c r="P218" s="215">
        <f t="shared" si="31"/>
        <v>0</v>
      </c>
      <c r="Q218" s="215">
        <v>0</v>
      </c>
      <c r="R218" s="215">
        <f t="shared" si="32"/>
        <v>0</v>
      </c>
      <c r="S218" s="215">
        <v>0</v>
      </c>
      <c r="T218" s="216">
        <f t="shared" si="33"/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17" t="s">
        <v>1027</v>
      </c>
      <c r="AT218" s="217" t="s">
        <v>585</v>
      </c>
      <c r="AU218" s="217" t="s">
        <v>88</v>
      </c>
      <c r="AY218" s="18" t="s">
        <v>201</v>
      </c>
      <c r="BE218" s="218">
        <f t="shared" si="34"/>
        <v>0</v>
      </c>
      <c r="BF218" s="218">
        <f t="shared" si="35"/>
        <v>0</v>
      </c>
      <c r="BG218" s="218">
        <f t="shared" si="36"/>
        <v>0</v>
      </c>
      <c r="BH218" s="218">
        <f t="shared" si="37"/>
        <v>0</v>
      </c>
      <c r="BI218" s="218">
        <f t="shared" si="38"/>
        <v>0</v>
      </c>
      <c r="BJ218" s="18" t="s">
        <v>88</v>
      </c>
      <c r="BK218" s="218">
        <f t="shared" si="39"/>
        <v>0</v>
      </c>
      <c r="BL218" s="18" t="s">
        <v>1027</v>
      </c>
      <c r="BM218" s="217" t="s">
        <v>2781</v>
      </c>
    </row>
    <row r="219" spans="1:65" s="2" customFormat="1" ht="16.5" customHeight="1">
      <c r="A219" s="35"/>
      <c r="B219" s="36"/>
      <c r="C219" s="253" t="s">
        <v>664</v>
      </c>
      <c r="D219" s="253" t="s">
        <v>585</v>
      </c>
      <c r="E219" s="254" t="s">
        <v>2782</v>
      </c>
      <c r="F219" s="255" t="s">
        <v>2783</v>
      </c>
      <c r="G219" s="256" t="s">
        <v>366</v>
      </c>
      <c r="H219" s="257">
        <v>1</v>
      </c>
      <c r="I219" s="258"/>
      <c r="J219" s="259">
        <f t="shared" si="30"/>
        <v>0</v>
      </c>
      <c r="K219" s="260"/>
      <c r="L219" s="261"/>
      <c r="M219" s="262" t="s">
        <v>1</v>
      </c>
      <c r="N219" s="263" t="s">
        <v>42</v>
      </c>
      <c r="O219" s="72"/>
      <c r="P219" s="215">
        <f t="shared" si="31"/>
        <v>0</v>
      </c>
      <c r="Q219" s="215">
        <v>0</v>
      </c>
      <c r="R219" s="215">
        <f t="shared" si="32"/>
        <v>0</v>
      </c>
      <c r="S219" s="215">
        <v>0</v>
      </c>
      <c r="T219" s="216">
        <f t="shared" si="33"/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17" t="s">
        <v>1027</v>
      </c>
      <c r="AT219" s="217" t="s">
        <v>585</v>
      </c>
      <c r="AU219" s="217" t="s">
        <v>88</v>
      </c>
      <c r="AY219" s="18" t="s">
        <v>201</v>
      </c>
      <c r="BE219" s="218">
        <f t="shared" si="34"/>
        <v>0</v>
      </c>
      <c r="BF219" s="218">
        <f t="shared" si="35"/>
        <v>0</v>
      </c>
      <c r="BG219" s="218">
        <f t="shared" si="36"/>
        <v>0</v>
      </c>
      <c r="BH219" s="218">
        <f t="shared" si="37"/>
        <v>0</v>
      </c>
      <c r="BI219" s="218">
        <f t="shared" si="38"/>
        <v>0</v>
      </c>
      <c r="BJ219" s="18" t="s">
        <v>88</v>
      </c>
      <c r="BK219" s="218">
        <f t="shared" si="39"/>
        <v>0</v>
      </c>
      <c r="BL219" s="18" t="s">
        <v>1027</v>
      </c>
      <c r="BM219" s="217" t="s">
        <v>2784</v>
      </c>
    </row>
    <row r="220" spans="1:65" s="2" customFormat="1" ht="16.5" customHeight="1">
      <c r="A220" s="35"/>
      <c r="B220" s="36"/>
      <c r="C220" s="205" t="s">
        <v>682</v>
      </c>
      <c r="D220" s="205" t="s">
        <v>203</v>
      </c>
      <c r="E220" s="206" t="s">
        <v>2785</v>
      </c>
      <c r="F220" s="207" t="s">
        <v>2786</v>
      </c>
      <c r="G220" s="208" t="s">
        <v>366</v>
      </c>
      <c r="H220" s="209">
        <v>5</v>
      </c>
      <c r="I220" s="210"/>
      <c r="J220" s="211">
        <f t="shared" si="30"/>
        <v>0</v>
      </c>
      <c r="K220" s="212"/>
      <c r="L220" s="40"/>
      <c r="M220" s="213" t="s">
        <v>1</v>
      </c>
      <c r="N220" s="214" t="s">
        <v>42</v>
      </c>
      <c r="O220" s="72"/>
      <c r="P220" s="215">
        <f t="shared" si="31"/>
        <v>0</v>
      </c>
      <c r="Q220" s="215">
        <v>0</v>
      </c>
      <c r="R220" s="215">
        <f t="shared" si="32"/>
        <v>0</v>
      </c>
      <c r="S220" s="215">
        <v>0</v>
      </c>
      <c r="T220" s="216">
        <f t="shared" si="33"/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17" t="s">
        <v>652</v>
      </c>
      <c r="AT220" s="217" t="s">
        <v>203</v>
      </c>
      <c r="AU220" s="217" t="s">
        <v>88</v>
      </c>
      <c r="AY220" s="18" t="s">
        <v>201</v>
      </c>
      <c r="BE220" s="218">
        <f t="shared" si="34"/>
        <v>0</v>
      </c>
      <c r="BF220" s="218">
        <f t="shared" si="35"/>
        <v>0</v>
      </c>
      <c r="BG220" s="218">
        <f t="shared" si="36"/>
        <v>0</v>
      </c>
      <c r="BH220" s="218">
        <f t="shared" si="37"/>
        <v>0</v>
      </c>
      <c r="BI220" s="218">
        <f t="shared" si="38"/>
        <v>0</v>
      </c>
      <c r="BJ220" s="18" t="s">
        <v>88</v>
      </c>
      <c r="BK220" s="218">
        <f t="shared" si="39"/>
        <v>0</v>
      </c>
      <c r="BL220" s="18" t="s">
        <v>652</v>
      </c>
      <c r="BM220" s="217" t="s">
        <v>2787</v>
      </c>
    </row>
    <row r="221" spans="1:65" s="2" customFormat="1" ht="25.5" customHeight="1">
      <c r="A221" s="35"/>
      <c r="B221" s="36"/>
      <c r="C221" s="253" t="s">
        <v>686</v>
      </c>
      <c r="D221" s="253" t="s">
        <v>585</v>
      </c>
      <c r="E221" s="254" t="s">
        <v>2788</v>
      </c>
      <c r="F221" s="255" t="s">
        <v>2789</v>
      </c>
      <c r="G221" s="256" t="s">
        <v>366</v>
      </c>
      <c r="H221" s="257">
        <v>5</v>
      </c>
      <c r="I221" s="258"/>
      <c r="J221" s="259">
        <f t="shared" si="30"/>
        <v>0</v>
      </c>
      <c r="K221" s="260"/>
      <c r="L221" s="261"/>
      <c r="M221" s="262" t="s">
        <v>1</v>
      </c>
      <c r="N221" s="263" t="s">
        <v>42</v>
      </c>
      <c r="O221" s="72"/>
      <c r="P221" s="215">
        <f t="shared" si="31"/>
        <v>0</v>
      </c>
      <c r="Q221" s="215">
        <v>1.7000000000000001E-4</v>
      </c>
      <c r="R221" s="215">
        <f t="shared" si="32"/>
        <v>8.5000000000000006E-4</v>
      </c>
      <c r="S221" s="215">
        <v>0</v>
      </c>
      <c r="T221" s="216">
        <f t="shared" si="33"/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17" t="s">
        <v>1027</v>
      </c>
      <c r="AT221" s="217" t="s">
        <v>585</v>
      </c>
      <c r="AU221" s="217" t="s">
        <v>88</v>
      </c>
      <c r="AY221" s="18" t="s">
        <v>201</v>
      </c>
      <c r="BE221" s="218">
        <f t="shared" si="34"/>
        <v>0</v>
      </c>
      <c r="BF221" s="218">
        <f t="shared" si="35"/>
        <v>0</v>
      </c>
      <c r="BG221" s="218">
        <f t="shared" si="36"/>
        <v>0</v>
      </c>
      <c r="BH221" s="218">
        <f t="shared" si="37"/>
        <v>0</v>
      </c>
      <c r="BI221" s="218">
        <f t="shared" si="38"/>
        <v>0</v>
      </c>
      <c r="BJ221" s="18" t="s">
        <v>88</v>
      </c>
      <c r="BK221" s="218">
        <f t="shared" si="39"/>
        <v>0</v>
      </c>
      <c r="BL221" s="18" t="s">
        <v>1027</v>
      </c>
      <c r="BM221" s="217" t="s">
        <v>2790</v>
      </c>
    </row>
    <row r="222" spans="1:65" s="2" customFormat="1" ht="16.5" customHeight="1">
      <c r="A222" s="35"/>
      <c r="B222" s="36"/>
      <c r="C222" s="205" t="s">
        <v>690</v>
      </c>
      <c r="D222" s="205" t="s">
        <v>203</v>
      </c>
      <c r="E222" s="206" t="s">
        <v>2791</v>
      </c>
      <c r="F222" s="207" t="s">
        <v>2792</v>
      </c>
      <c r="G222" s="208" t="s">
        <v>366</v>
      </c>
      <c r="H222" s="209">
        <v>5</v>
      </c>
      <c r="I222" s="210"/>
      <c r="J222" s="211">
        <f t="shared" si="30"/>
        <v>0</v>
      </c>
      <c r="K222" s="212"/>
      <c r="L222" s="40"/>
      <c r="M222" s="213" t="s">
        <v>1</v>
      </c>
      <c r="N222" s="214" t="s">
        <v>42</v>
      </c>
      <c r="O222" s="72"/>
      <c r="P222" s="215">
        <f t="shared" si="31"/>
        <v>0</v>
      </c>
      <c r="Q222" s="215">
        <v>0</v>
      </c>
      <c r="R222" s="215">
        <f t="shared" si="32"/>
        <v>0</v>
      </c>
      <c r="S222" s="215">
        <v>0</v>
      </c>
      <c r="T222" s="216">
        <f t="shared" si="33"/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17" t="s">
        <v>652</v>
      </c>
      <c r="AT222" s="217" t="s">
        <v>203</v>
      </c>
      <c r="AU222" s="217" t="s">
        <v>88</v>
      </c>
      <c r="AY222" s="18" t="s">
        <v>201</v>
      </c>
      <c r="BE222" s="218">
        <f t="shared" si="34"/>
        <v>0</v>
      </c>
      <c r="BF222" s="218">
        <f t="shared" si="35"/>
        <v>0</v>
      </c>
      <c r="BG222" s="218">
        <f t="shared" si="36"/>
        <v>0</v>
      </c>
      <c r="BH222" s="218">
        <f t="shared" si="37"/>
        <v>0</v>
      </c>
      <c r="BI222" s="218">
        <f t="shared" si="38"/>
        <v>0</v>
      </c>
      <c r="BJ222" s="18" t="s">
        <v>88</v>
      </c>
      <c r="BK222" s="218">
        <f t="shared" si="39"/>
        <v>0</v>
      </c>
      <c r="BL222" s="18" t="s">
        <v>652</v>
      </c>
      <c r="BM222" s="217" t="s">
        <v>2793</v>
      </c>
    </row>
    <row r="223" spans="1:65" s="2" customFormat="1" ht="16.5" customHeight="1">
      <c r="A223" s="35"/>
      <c r="B223" s="36"/>
      <c r="C223" s="253" t="s">
        <v>696</v>
      </c>
      <c r="D223" s="253" t="s">
        <v>585</v>
      </c>
      <c r="E223" s="254" t="s">
        <v>2794</v>
      </c>
      <c r="F223" s="255" t="s">
        <v>2795</v>
      </c>
      <c r="G223" s="256" t="s">
        <v>366</v>
      </c>
      <c r="H223" s="257">
        <v>5</v>
      </c>
      <c r="I223" s="258"/>
      <c r="J223" s="259">
        <f t="shared" si="30"/>
        <v>0</v>
      </c>
      <c r="K223" s="260"/>
      <c r="L223" s="261"/>
      <c r="M223" s="262" t="s">
        <v>1</v>
      </c>
      <c r="N223" s="263" t="s">
        <v>42</v>
      </c>
      <c r="O223" s="72"/>
      <c r="P223" s="215">
        <f t="shared" si="31"/>
        <v>0</v>
      </c>
      <c r="Q223" s="215">
        <v>1.6299999999999999E-3</v>
      </c>
      <c r="R223" s="215">
        <f t="shared" si="32"/>
        <v>8.1499999999999993E-3</v>
      </c>
      <c r="S223" s="215">
        <v>0</v>
      </c>
      <c r="T223" s="216">
        <f t="shared" si="33"/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17" t="s">
        <v>1027</v>
      </c>
      <c r="AT223" s="217" t="s">
        <v>585</v>
      </c>
      <c r="AU223" s="217" t="s">
        <v>88</v>
      </c>
      <c r="AY223" s="18" t="s">
        <v>201</v>
      </c>
      <c r="BE223" s="218">
        <f t="shared" si="34"/>
        <v>0</v>
      </c>
      <c r="BF223" s="218">
        <f t="shared" si="35"/>
        <v>0</v>
      </c>
      <c r="BG223" s="218">
        <f t="shared" si="36"/>
        <v>0</v>
      </c>
      <c r="BH223" s="218">
        <f t="shared" si="37"/>
        <v>0</v>
      </c>
      <c r="BI223" s="218">
        <f t="shared" si="38"/>
        <v>0</v>
      </c>
      <c r="BJ223" s="18" t="s">
        <v>88</v>
      </c>
      <c r="BK223" s="218">
        <f t="shared" si="39"/>
        <v>0</v>
      </c>
      <c r="BL223" s="18" t="s">
        <v>1027</v>
      </c>
      <c r="BM223" s="217" t="s">
        <v>2796</v>
      </c>
    </row>
    <row r="224" spans="1:65" s="2" customFormat="1" ht="16.5" customHeight="1">
      <c r="A224" s="35"/>
      <c r="B224" s="36"/>
      <c r="C224" s="205" t="s">
        <v>703</v>
      </c>
      <c r="D224" s="205" t="s">
        <v>203</v>
      </c>
      <c r="E224" s="206" t="s">
        <v>2797</v>
      </c>
      <c r="F224" s="207" t="s">
        <v>2798</v>
      </c>
      <c r="G224" s="208" t="s">
        <v>366</v>
      </c>
      <c r="H224" s="209">
        <v>10</v>
      </c>
      <c r="I224" s="210"/>
      <c r="J224" s="211">
        <f t="shared" si="30"/>
        <v>0</v>
      </c>
      <c r="K224" s="212"/>
      <c r="L224" s="40"/>
      <c r="M224" s="213" t="s">
        <v>1</v>
      </c>
      <c r="N224" s="214" t="s">
        <v>42</v>
      </c>
      <c r="O224" s="72"/>
      <c r="P224" s="215">
        <f t="shared" si="31"/>
        <v>0</v>
      </c>
      <c r="Q224" s="215">
        <v>0</v>
      </c>
      <c r="R224" s="215">
        <f t="shared" si="32"/>
        <v>0</v>
      </c>
      <c r="S224" s="215">
        <v>0</v>
      </c>
      <c r="T224" s="216">
        <f t="shared" si="33"/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17" t="s">
        <v>652</v>
      </c>
      <c r="AT224" s="217" t="s">
        <v>203</v>
      </c>
      <c r="AU224" s="217" t="s">
        <v>88</v>
      </c>
      <c r="AY224" s="18" t="s">
        <v>201</v>
      </c>
      <c r="BE224" s="218">
        <f t="shared" si="34"/>
        <v>0</v>
      </c>
      <c r="BF224" s="218">
        <f t="shared" si="35"/>
        <v>0</v>
      </c>
      <c r="BG224" s="218">
        <f t="shared" si="36"/>
        <v>0</v>
      </c>
      <c r="BH224" s="218">
        <f t="shared" si="37"/>
        <v>0</v>
      </c>
      <c r="BI224" s="218">
        <f t="shared" si="38"/>
        <v>0</v>
      </c>
      <c r="BJ224" s="18" t="s">
        <v>88</v>
      </c>
      <c r="BK224" s="218">
        <f t="shared" si="39"/>
        <v>0</v>
      </c>
      <c r="BL224" s="18" t="s">
        <v>652</v>
      </c>
      <c r="BM224" s="217" t="s">
        <v>2799</v>
      </c>
    </row>
    <row r="225" spans="1:65" s="2" customFormat="1" ht="30" customHeight="1">
      <c r="A225" s="35"/>
      <c r="B225" s="36"/>
      <c r="C225" s="253" t="s">
        <v>717</v>
      </c>
      <c r="D225" s="253" t="s">
        <v>585</v>
      </c>
      <c r="E225" s="254" t="s">
        <v>2800</v>
      </c>
      <c r="F225" s="255" t="s">
        <v>2801</v>
      </c>
      <c r="G225" s="256" t="s">
        <v>366</v>
      </c>
      <c r="H225" s="257">
        <v>10</v>
      </c>
      <c r="I225" s="258"/>
      <c r="J225" s="259">
        <f t="shared" si="30"/>
        <v>0</v>
      </c>
      <c r="K225" s="260"/>
      <c r="L225" s="261"/>
      <c r="M225" s="262" t="s">
        <v>1</v>
      </c>
      <c r="N225" s="263" t="s">
        <v>42</v>
      </c>
      <c r="O225" s="72"/>
      <c r="P225" s="215">
        <f t="shared" si="31"/>
        <v>0</v>
      </c>
      <c r="Q225" s="215">
        <v>2.4000000000000001E-4</v>
      </c>
      <c r="R225" s="215">
        <f t="shared" si="32"/>
        <v>2.4000000000000002E-3</v>
      </c>
      <c r="S225" s="215">
        <v>0</v>
      </c>
      <c r="T225" s="216">
        <f t="shared" si="33"/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17" t="s">
        <v>1027</v>
      </c>
      <c r="AT225" s="217" t="s">
        <v>585</v>
      </c>
      <c r="AU225" s="217" t="s">
        <v>88</v>
      </c>
      <c r="AY225" s="18" t="s">
        <v>201</v>
      </c>
      <c r="BE225" s="218">
        <f t="shared" si="34"/>
        <v>0</v>
      </c>
      <c r="BF225" s="218">
        <f t="shared" si="35"/>
        <v>0</v>
      </c>
      <c r="BG225" s="218">
        <f t="shared" si="36"/>
        <v>0</v>
      </c>
      <c r="BH225" s="218">
        <f t="shared" si="37"/>
        <v>0</v>
      </c>
      <c r="BI225" s="218">
        <f t="shared" si="38"/>
        <v>0</v>
      </c>
      <c r="BJ225" s="18" t="s">
        <v>88</v>
      </c>
      <c r="BK225" s="218">
        <f t="shared" si="39"/>
        <v>0</v>
      </c>
      <c r="BL225" s="18" t="s">
        <v>1027</v>
      </c>
      <c r="BM225" s="217" t="s">
        <v>2802</v>
      </c>
    </row>
    <row r="226" spans="1:65" s="2" customFormat="1" ht="21.75" customHeight="1">
      <c r="A226" s="35"/>
      <c r="B226" s="36"/>
      <c r="C226" s="205" t="s">
        <v>723</v>
      </c>
      <c r="D226" s="205" t="s">
        <v>203</v>
      </c>
      <c r="E226" s="206" t="s">
        <v>2803</v>
      </c>
      <c r="F226" s="207" t="s">
        <v>2804</v>
      </c>
      <c r="G226" s="208" t="s">
        <v>618</v>
      </c>
      <c r="H226" s="209">
        <v>80</v>
      </c>
      <c r="I226" s="210"/>
      <c r="J226" s="211">
        <f t="shared" si="30"/>
        <v>0</v>
      </c>
      <c r="K226" s="212"/>
      <c r="L226" s="40"/>
      <c r="M226" s="213" t="s">
        <v>1</v>
      </c>
      <c r="N226" s="214" t="s">
        <v>42</v>
      </c>
      <c r="O226" s="72"/>
      <c r="P226" s="215">
        <f t="shared" si="31"/>
        <v>0</v>
      </c>
      <c r="Q226" s="215">
        <v>0</v>
      </c>
      <c r="R226" s="215">
        <f t="shared" si="32"/>
        <v>0</v>
      </c>
      <c r="S226" s="215">
        <v>0</v>
      </c>
      <c r="T226" s="216">
        <f t="shared" si="33"/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17" t="s">
        <v>652</v>
      </c>
      <c r="AT226" s="217" t="s">
        <v>203</v>
      </c>
      <c r="AU226" s="217" t="s">
        <v>88</v>
      </c>
      <c r="AY226" s="18" t="s">
        <v>201</v>
      </c>
      <c r="BE226" s="218">
        <f t="shared" si="34"/>
        <v>0</v>
      </c>
      <c r="BF226" s="218">
        <f t="shared" si="35"/>
        <v>0</v>
      </c>
      <c r="BG226" s="218">
        <f t="shared" si="36"/>
        <v>0</v>
      </c>
      <c r="BH226" s="218">
        <f t="shared" si="37"/>
        <v>0</v>
      </c>
      <c r="BI226" s="218">
        <f t="shared" si="38"/>
        <v>0</v>
      </c>
      <c r="BJ226" s="18" t="s">
        <v>88</v>
      </c>
      <c r="BK226" s="218">
        <f t="shared" si="39"/>
        <v>0</v>
      </c>
      <c r="BL226" s="18" t="s">
        <v>652</v>
      </c>
      <c r="BM226" s="217" t="s">
        <v>2805</v>
      </c>
    </row>
    <row r="227" spans="1:65" s="13" customFormat="1">
      <c r="B227" s="219"/>
      <c r="C227" s="220"/>
      <c r="D227" s="221" t="s">
        <v>209</v>
      </c>
      <c r="E227" s="222" t="s">
        <v>1</v>
      </c>
      <c r="F227" s="223" t="s">
        <v>2806</v>
      </c>
      <c r="G227" s="220"/>
      <c r="H227" s="224">
        <v>26.6</v>
      </c>
      <c r="I227" s="225"/>
      <c r="J227" s="220"/>
      <c r="K227" s="220"/>
      <c r="L227" s="226"/>
      <c r="M227" s="227"/>
      <c r="N227" s="228"/>
      <c r="O227" s="228"/>
      <c r="P227" s="228"/>
      <c r="Q227" s="228"/>
      <c r="R227" s="228"/>
      <c r="S227" s="228"/>
      <c r="T227" s="229"/>
      <c r="AT227" s="230" t="s">
        <v>209</v>
      </c>
      <c r="AU227" s="230" t="s">
        <v>88</v>
      </c>
      <c r="AV227" s="13" t="s">
        <v>88</v>
      </c>
      <c r="AW227" s="13" t="s">
        <v>31</v>
      </c>
      <c r="AX227" s="13" t="s">
        <v>76</v>
      </c>
      <c r="AY227" s="230" t="s">
        <v>201</v>
      </c>
    </row>
    <row r="228" spans="1:65" s="13" customFormat="1">
      <c r="B228" s="219"/>
      <c r="C228" s="220"/>
      <c r="D228" s="221" t="s">
        <v>209</v>
      </c>
      <c r="E228" s="222" t="s">
        <v>1</v>
      </c>
      <c r="F228" s="223" t="s">
        <v>2807</v>
      </c>
      <c r="G228" s="220"/>
      <c r="H228" s="224">
        <v>32.5</v>
      </c>
      <c r="I228" s="225"/>
      <c r="J228" s="220"/>
      <c r="K228" s="220"/>
      <c r="L228" s="226"/>
      <c r="M228" s="227"/>
      <c r="N228" s="228"/>
      <c r="O228" s="228"/>
      <c r="P228" s="228"/>
      <c r="Q228" s="228"/>
      <c r="R228" s="228"/>
      <c r="S228" s="228"/>
      <c r="T228" s="229"/>
      <c r="AT228" s="230" t="s">
        <v>209</v>
      </c>
      <c r="AU228" s="230" t="s">
        <v>88</v>
      </c>
      <c r="AV228" s="13" t="s">
        <v>88</v>
      </c>
      <c r="AW228" s="13" t="s">
        <v>31</v>
      </c>
      <c r="AX228" s="13" t="s">
        <v>76</v>
      </c>
      <c r="AY228" s="230" t="s">
        <v>201</v>
      </c>
    </row>
    <row r="229" spans="1:65" s="13" customFormat="1">
      <c r="B229" s="219"/>
      <c r="C229" s="220"/>
      <c r="D229" s="221" t="s">
        <v>209</v>
      </c>
      <c r="E229" s="222" t="s">
        <v>1</v>
      </c>
      <c r="F229" s="223" t="s">
        <v>2808</v>
      </c>
      <c r="G229" s="220"/>
      <c r="H229" s="224">
        <v>17.5</v>
      </c>
      <c r="I229" s="225"/>
      <c r="J229" s="220"/>
      <c r="K229" s="220"/>
      <c r="L229" s="226"/>
      <c r="M229" s="227"/>
      <c r="N229" s="228"/>
      <c r="O229" s="228"/>
      <c r="P229" s="228"/>
      <c r="Q229" s="228"/>
      <c r="R229" s="228"/>
      <c r="S229" s="228"/>
      <c r="T229" s="229"/>
      <c r="AT229" s="230" t="s">
        <v>209</v>
      </c>
      <c r="AU229" s="230" t="s">
        <v>88</v>
      </c>
      <c r="AV229" s="13" t="s">
        <v>88</v>
      </c>
      <c r="AW229" s="13" t="s">
        <v>31</v>
      </c>
      <c r="AX229" s="13" t="s">
        <v>76</v>
      </c>
      <c r="AY229" s="230" t="s">
        <v>201</v>
      </c>
    </row>
    <row r="230" spans="1:65" s="15" customFormat="1">
      <c r="B230" s="242"/>
      <c r="C230" s="243"/>
      <c r="D230" s="221" t="s">
        <v>209</v>
      </c>
      <c r="E230" s="244" t="s">
        <v>1</v>
      </c>
      <c r="F230" s="245" t="s">
        <v>240</v>
      </c>
      <c r="G230" s="243"/>
      <c r="H230" s="246">
        <v>76.599999999999994</v>
      </c>
      <c r="I230" s="247"/>
      <c r="J230" s="243"/>
      <c r="K230" s="243"/>
      <c r="L230" s="248"/>
      <c r="M230" s="249"/>
      <c r="N230" s="250"/>
      <c r="O230" s="250"/>
      <c r="P230" s="250"/>
      <c r="Q230" s="250"/>
      <c r="R230" s="250"/>
      <c r="S230" s="250"/>
      <c r="T230" s="251"/>
      <c r="AT230" s="252" t="s">
        <v>209</v>
      </c>
      <c r="AU230" s="252" t="s">
        <v>88</v>
      </c>
      <c r="AV230" s="15" t="s">
        <v>219</v>
      </c>
      <c r="AW230" s="15" t="s">
        <v>31</v>
      </c>
      <c r="AX230" s="15" t="s">
        <v>76</v>
      </c>
      <c r="AY230" s="252" t="s">
        <v>201</v>
      </c>
    </row>
    <row r="231" spans="1:65" s="13" customFormat="1">
      <c r="B231" s="219"/>
      <c r="C231" s="220"/>
      <c r="D231" s="221" t="s">
        <v>209</v>
      </c>
      <c r="E231" s="222" t="s">
        <v>1</v>
      </c>
      <c r="F231" s="223" t="s">
        <v>2809</v>
      </c>
      <c r="G231" s="220"/>
      <c r="H231" s="224">
        <v>3.4</v>
      </c>
      <c r="I231" s="225"/>
      <c r="J231" s="220"/>
      <c r="K231" s="220"/>
      <c r="L231" s="226"/>
      <c r="M231" s="227"/>
      <c r="N231" s="228"/>
      <c r="O231" s="228"/>
      <c r="P231" s="228"/>
      <c r="Q231" s="228"/>
      <c r="R231" s="228"/>
      <c r="S231" s="228"/>
      <c r="T231" s="229"/>
      <c r="AT231" s="230" t="s">
        <v>209</v>
      </c>
      <c r="AU231" s="230" t="s">
        <v>88</v>
      </c>
      <c r="AV231" s="13" t="s">
        <v>88</v>
      </c>
      <c r="AW231" s="13" t="s">
        <v>31</v>
      </c>
      <c r="AX231" s="13" t="s">
        <v>76</v>
      </c>
      <c r="AY231" s="230" t="s">
        <v>201</v>
      </c>
    </row>
    <row r="232" spans="1:65" s="14" customFormat="1">
      <c r="B232" s="231"/>
      <c r="C232" s="232"/>
      <c r="D232" s="221" t="s">
        <v>209</v>
      </c>
      <c r="E232" s="233" t="s">
        <v>1</v>
      </c>
      <c r="F232" s="234" t="s">
        <v>232</v>
      </c>
      <c r="G232" s="232"/>
      <c r="H232" s="235">
        <v>80</v>
      </c>
      <c r="I232" s="236"/>
      <c r="J232" s="232"/>
      <c r="K232" s="232"/>
      <c r="L232" s="237"/>
      <c r="M232" s="238"/>
      <c r="N232" s="239"/>
      <c r="O232" s="239"/>
      <c r="P232" s="239"/>
      <c r="Q232" s="239"/>
      <c r="R232" s="239"/>
      <c r="S232" s="239"/>
      <c r="T232" s="240"/>
      <c r="AT232" s="241" t="s">
        <v>209</v>
      </c>
      <c r="AU232" s="241" t="s">
        <v>88</v>
      </c>
      <c r="AV232" s="14" t="s">
        <v>207</v>
      </c>
      <c r="AW232" s="14" t="s">
        <v>31</v>
      </c>
      <c r="AX232" s="14" t="s">
        <v>83</v>
      </c>
      <c r="AY232" s="241" t="s">
        <v>201</v>
      </c>
    </row>
    <row r="233" spans="1:65" s="2" customFormat="1" ht="16.5" customHeight="1">
      <c r="A233" s="35"/>
      <c r="B233" s="36"/>
      <c r="C233" s="253" t="s">
        <v>727</v>
      </c>
      <c r="D233" s="253" t="s">
        <v>585</v>
      </c>
      <c r="E233" s="254" t="s">
        <v>2810</v>
      </c>
      <c r="F233" s="255" t="s">
        <v>2811</v>
      </c>
      <c r="G233" s="256" t="s">
        <v>1615</v>
      </c>
      <c r="H233" s="257">
        <v>10.8</v>
      </c>
      <c r="I233" s="258"/>
      <c r="J233" s="259">
        <f>ROUND(I233*H233,2)</f>
        <v>0</v>
      </c>
      <c r="K233" s="260"/>
      <c r="L233" s="261"/>
      <c r="M233" s="262" t="s">
        <v>1</v>
      </c>
      <c r="N233" s="263" t="s">
        <v>42</v>
      </c>
      <c r="O233" s="72"/>
      <c r="P233" s="215">
        <f>O233*H233</f>
        <v>0</v>
      </c>
      <c r="Q233" s="215">
        <v>1E-3</v>
      </c>
      <c r="R233" s="215">
        <f>Q233*H233</f>
        <v>1.0800000000000001E-2</v>
      </c>
      <c r="S233" s="215">
        <v>0</v>
      </c>
      <c r="T233" s="216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17" t="s">
        <v>1027</v>
      </c>
      <c r="AT233" s="217" t="s">
        <v>585</v>
      </c>
      <c r="AU233" s="217" t="s">
        <v>88</v>
      </c>
      <c r="AY233" s="18" t="s">
        <v>201</v>
      </c>
      <c r="BE233" s="218">
        <f>IF(N233="základná",J233,0)</f>
        <v>0</v>
      </c>
      <c r="BF233" s="218">
        <f>IF(N233="znížená",J233,0)</f>
        <v>0</v>
      </c>
      <c r="BG233" s="218">
        <f>IF(N233="zákl. prenesená",J233,0)</f>
        <v>0</v>
      </c>
      <c r="BH233" s="218">
        <f>IF(N233="zníž. prenesená",J233,0)</f>
        <v>0</v>
      </c>
      <c r="BI233" s="218">
        <f>IF(N233="nulová",J233,0)</f>
        <v>0</v>
      </c>
      <c r="BJ233" s="18" t="s">
        <v>88</v>
      </c>
      <c r="BK233" s="218">
        <f>ROUND(I233*H233,2)</f>
        <v>0</v>
      </c>
      <c r="BL233" s="18" t="s">
        <v>1027</v>
      </c>
      <c r="BM233" s="217" t="s">
        <v>2812</v>
      </c>
    </row>
    <row r="234" spans="1:65" s="13" customFormat="1">
      <c r="B234" s="219"/>
      <c r="C234" s="220"/>
      <c r="D234" s="221" t="s">
        <v>209</v>
      </c>
      <c r="E234" s="222" t="s">
        <v>1</v>
      </c>
      <c r="F234" s="223" t="s">
        <v>2813</v>
      </c>
      <c r="G234" s="220"/>
      <c r="H234" s="224">
        <v>10.8</v>
      </c>
      <c r="I234" s="225"/>
      <c r="J234" s="220"/>
      <c r="K234" s="220"/>
      <c r="L234" s="226"/>
      <c r="M234" s="227"/>
      <c r="N234" s="228"/>
      <c r="O234" s="228"/>
      <c r="P234" s="228"/>
      <c r="Q234" s="228"/>
      <c r="R234" s="228"/>
      <c r="S234" s="228"/>
      <c r="T234" s="229"/>
      <c r="AT234" s="230" t="s">
        <v>209</v>
      </c>
      <c r="AU234" s="230" t="s">
        <v>88</v>
      </c>
      <c r="AV234" s="13" t="s">
        <v>88</v>
      </c>
      <c r="AW234" s="13" t="s">
        <v>31</v>
      </c>
      <c r="AX234" s="13" t="s">
        <v>83</v>
      </c>
      <c r="AY234" s="230" t="s">
        <v>201</v>
      </c>
    </row>
    <row r="235" spans="1:65" s="2" customFormat="1" ht="16.5" customHeight="1">
      <c r="A235" s="35"/>
      <c r="B235" s="36"/>
      <c r="C235" s="205" t="s">
        <v>732</v>
      </c>
      <c r="D235" s="205" t="s">
        <v>203</v>
      </c>
      <c r="E235" s="206" t="s">
        <v>2814</v>
      </c>
      <c r="F235" s="207" t="s">
        <v>2815</v>
      </c>
      <c r="G235" s="208" t="s">
        <v>366</v>
      </c>
      <c r="H235" s="209">
        <v>90</v>
      </c>
      <c r="I235" s="210"/>
      <c r="J235" s="211">
        <f t="shared" ref="J235:J249" si="40">ROUND(I235*H235,2)</f>
        <v>0</v>
      </c>
      <c r="K235" s="212"/>
      <c r="L235" s="40"/>
      <c r="M235" s="213" t="s">
        <v>1</v>
      </c>
      <c r="N235" s="214" t="s">
        <v>42</v>
      </c>
      <c r="O235" s="72"/>
      <c r="P235" s="215">
        <f t="shared" ref="P235:P249" si="41">O235*H235</f>
        <v>0</v>
      </c>
      <c r="Q235" s="215">
        <v>0</v>
      </c>
      <c r="R235" s="215">
        <f t="shared" ref="R235:R249" si="42">Q235*H235</f>
        <v>0</v>
      </c>
      <c r="S235" s="215">
        <v>0</v>
      </c>
      <c r="T235" s="216">
        <f t="shared" ref="T235:T249" si="43"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17" t="s">
        <v>652</v>
      </c>
      <c r="AT235" s="217" t="s">
        <v>203</v>
      </c>
      <c r="AU235" s="217" t="s">
        <v>88</v>
      </c>
      <c r="AY235" s="18" t="s">
        <v>201</v>
      </c>
      <c r="BE235" s="218">
        <f t="shared" ref="BE235:BE249" si="44">IF(N235="základná",J235,0)</f>
        <v>0</v>
      </c>
      <c r="BF235" s="218">
        <f t="shared" ref="BF235:BF249" si="45">IF(N235="znížená",J235,0)</f>
        <v>0</v>
      </c>
      <c r="BG235" s="218">
        <f t="shared" ref="BG235:BG249" si="46">IF(N235="zákl. prenesená",J235,0)</f>
        <v>0</v>
      </c>
      <c r="BH235" s="218">
        <f t="shared" ref="BH235:BH249" si="47">IF(N235="zníž. prenesená",J235,0)</f>
        <v>0</v>
      </c>
      <c r="BI235" s="218">
        <f t="shared" ref="BI235:BI249" si="48">IF(N235="nulová",J235,0)</f>
        <v>0</v>
      </c>
      <c r="BJ235" s="18" t="s">
        <v>88</v>
      </c>
      <c r="BK235" s="218">
        <f t="shared" ref="BK235:BK249" si="49">ROUND(I235*H235,2)</f>
        <v>0</v>
      </c>
      <c r="BL235" s="18" t="s">
        <v>652</v>
      </c>
      <c r="BM235" s="217" t="s">
        <v>2816</v>
      </c>
    </row>
    <row r="236" spans="1:65" s="2" customFormat="1" ht="16.5" customHeight="1">
      <c r="A236" s="35"/>
      <c r="B236" s="36"/>
      <c r="C236" s="253" t="s">
        <v>737</v>
      </c>
      <c r="D236" s="253" t="s">
        <v>585</v>
      </c>
      <c r="E236" s="254" t="s">
        <v>2817</v>
      </c>
      <c r="F236" s="255" t="s">
        <v>2818</v>
      </c>
      <c r="G236" s="256" t="s">
        <v>366</v>
      </c>
      <c r="H236" s="257">
        <v>90</v>
      </c>
      <c r="I236" s="258"/>
      <c r="J236" s="259">
        <f t="shared" si="40"/>
        <v>0</v>
      </c>
      <c r="K236" s="260"/>
      <c r="L236" s="261"/>
      <c r="M236" s="262" t="s">
        <v>1</v>
      </c>
      <c r="N236" s="263" t="s">
        <v>42</v>
      </c>
      <c r="O236" s="72"/>
      <c r="P236" s="215">
        <f t="shared" si="41"/>
        <v>0</v>
      </c>
      <c r="Q236" s="215">
        <v>1.2E-4</v>
      </c>
      <c r="R236" s="215">
        <f t="shared" si="42"/>
        <v>1.0800000000000001E-2</v>
      </c>
      <c r="S236" s="215">
        <v>0</v>
      </c>
      <c r="T236" s="216">
        <f t="shared" si="43"/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17" t="s">
        <v>1027</v>
      </c>
      <c r="AT236" s="217" t="s">
        <v>585</v>
      </c>
      <c r="AU236" s="217" t="s">
        <v>88</v>
      </c>
      <c r="AY236" s="18" t="s">
        <v>201</v>
      </c>
      <c r="BE236" s="218">
        <f t="shared" si="44"/>
        <v>0</v>
      </c>
      <c r="BF236" s="218">
        <f t="shared" si="45"/>
        <v>0</v>
      </c>
      <c r="BG236" s="218">
        <f t="shared" si="46"/>
        <v>0</v>
      </c>
      <c r="BH236" s="218">
        <f t="shared" si="47"/>
        <v>0</v>
      </c>
      <c r="BI236" s="218">
        <f t="shared" si="48"/>
        <v>0</v>
      </c>
      <c r="BJ236" s="18" t="s">
        <v>88</v>
      </c>
      <c r="BK236" s="218">
        <f t="shared" si="49"/>
        <v>0</v>
      </c>
      <c r="BL236" s="18" t="s">
        <v>1027</v>
      </c>
      <c r="BM236" s="217" t="s">
        <v>2819</v>
      </c>
    </row>
    <row r="237" spans="1:65" s="2" customFormat="1" ht="33" customHeight="1">
      <c r="A237" s="35"/>
      <c r="B237" s="36"/>
      <c r="C237" s="205" t="s">
        <v>741</v>
      </c>
      <c r="D237" s="205" t="s">
        <v>203</v>
      </c>
      <c r="E237" s="206" t="s">
        <v>2820</v>
      </c>
      <c r="F237" s="207" t="s">
        <v>2821</v>
      </c>
      <c r="G237" s="208" t="s">
        <v>366</v>
      </c>
      <c r="H237" s="209">
        <v>3</v>
      </c>
      <c r="I237" s="210"/>
      <c r="J237" s="211">
        <f t="shared" si="40"/>
        <v>0</v>
      </c>
      <c r="K237" s="212"/>
      <c r="L237" s="40"/>
      <c r="M237" s="213" t="s">
        <v>1</v>
      </c>
      <c r="N237" s="214" t="s">
        <v>42</v>
      </c>
      <c r="O237" s="72"/>
      <c r="P237" s="215">
        <f t="shared" si="41"/>
        <v>0</v>
      </c>
      <c r="Q237" s="215">
        <v>0</v>
      </c>
      <c r="R237" s="215">
        <f t="shared" si="42"/>
        <v>0</v>
      </c>
      <c r="S237" s="215">
        <v>0</v>
      </c>
      <c r="T237" s="216">
        <f t="shared" si="43"/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17" t="s">
        <v>652</v>
      </c>
      <c r="AT237" s="217" t="s">
        <v>203</v>
      </c>
      <c r="AU237" s="217" t="s">
        <v>88</v>
      </c>
      <c r="AY237" s="18" t="s">
        <v>201</v>
      </c>
      <c r="BE237" s="218">
        <f t="shared" si="44"/>
        <v>0</v>
      </c>
      <c r="BF237" s="218">
        <f t="shared" si="45"/>
        <v>0</v>
      </c>
      <c r="BG237" s="218">
        <f t="shared" si="46"/>
        <v>0</v>
      </c>
      <c r="BH237" s="218">
        <f t="shared" si="47"/>
        <v>0</v>
      </c>
      <c r="BI237" s="218">
        <f t="shared" si="48"/>
        <v>0</v>
      </c>
      <c r="BJ237" s="18" t="s">
        <v>88</v>
      </c>
      <c r="BK237" s="218">
        <f t="shared" si="49"/>
        <v>0</v>
      </c>
      <c r="BL237" s="18" t="s">
        <v>652</v>
      </c>
      <c r="BM237" s="217" t="s">
        <v>2822</v>
      </c>
    </row>
    <row r="238" spans="1:65" s="2" customFormat="1" ht="16.5" customHeight="1">
      <c r="A238" s="35"/>
      <c r="B238" s="36"/>
      <c r="C238" s="253" t="s">
        <v>761</v>
      </c>
      <c r="D238" s="253" t="s">
        <v>585</v>
      </c>
      <c r="E238" s="254" t="s">
        <v>2823</v>
      </c>
      <c r="F238" s="255" t="s">
        <v>2824</v>
      </c>
      <c r="G238" s="256" t="s">
        <v>366</v>
      </c>
      <c r="H238" s="257">
        <v>3</v>
      </c>
      <c r="I238" s="258"/>
      <c r="J238" s="259">
        <f t="shared" si="40"/>
        <v>0</v>
      </c>
      <c r="K238" s="260"/>
      <c r="L238" s="261"/>
      <c r="M238" s="262" t="s">
        <v>1</v>
      </c>
      <c r="N238" s="263" t="s">
        <v>42</v>
      </c>
      <c r="O238" s="72"/>
      <c r="P238" s="215">
        <f t="shared" si="41"/>
        <v>0</v>
      </c>
      <c r="Q238" s="215">
        <v>7.3999999999999999E-4</v>
      </c>
      <c r="R238" s="215">
        <f t="shared" si="42"/>
        <v>2.2199999999999998E-3</v>
      </c>
      <c r="S238" s="215">
        <v>0</v>
      </c>
      <c r="T238" s="216">
        <f t="shared" si="43"/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17" t="s">
        <v>1027</v>
      </c>
      <c r="AT238" s="217" t="s">
        <v>585</v>
      </c>
      <c r="AU238" s="217" t="s">
        <v>88</v>
      </c>
      <c r="AY238" s="18" t="s">
        <v>201</v>
      </c>
      <c r="BE238" s="218">
        <f t="shared" si="44"/>
        <v>0</v>
      </c>
      <c r="BF238" s="218">
        <f t="shared" si="45"/>
        <v>0</v>
      </c>
      <c r="BG238" s="218">
        <f t="shared" si="46"/>
        <v>0</v>
      </c>
      <c r="BH238" s="218">
        <f t="shared" si="47"/>
        <v>0</v>
      </c>
      <c r="BI238" s="218">
        <f t="shared" si="48"/>
        <v>0</v>
      </c>
      <c r="BJ238" s="18" t="s">
        <v>88</v>
      </c>
      <c r="BK238" s="218">
        <f t="shared" si="49"/>
        <v>0</v>
      </c>
      <c r="BL238" s="18" t="s">
        <v>1027</v>
      </c>
      <c r="BM238" s="217" t="s">
        <v>2825</v>
      </c>
    </row>
    <row r="239" spans="1:65" s="2" customFormat="1" ht="16.5" customHeight="1">
      <c r="A239" s="35"/>
      <c r="B239" s="36"/>
      <c r="C239" s="205" t="s">
        <v>768</v>
      </c>
      <c r="D239" s="205" t="s">
        <v>203</v>
      </c>
      <c r="E239" s="206" t="s">
        <v>2826</v>
      </c>
      <c r="F239" s="207" t="s">
        <v>2827</v>
      </c>
      <c r="G239" s="208" t="s">
        <v>366</v>
      </c>
      <c r="H239" s="209">
        <v>3</v>
      </c>
      <c r="I239" s="210"/>
      <c r="J239" s="211">
        <f t="shared" si="40"/>
        <v>0</v>
      </c>
      <c r="K239" s="212"/>
      <c r="L239" s="40"/>
      <c r="M239" s="213" t="s">
        <v>1</v>
      </c>
      <c r="N239" s="214" t="s">
        <v>42</v>
      </c>
      <c r="O239" s="72"/>
      <c r="P239" s="215">
        <f t="shared" si="41"/>
        <v>0</v>
      </c>
      <c r="Q239" s="215">
        <v>0</v>
      </c>
      <c r="R239" s="215">
        <f t="shared" si="42"/>
        <v>0</v>
      </c>
      <c r="S239" s="215">
        <v>0</v>
      </c>
      <c r="T239" s="216">
        <f t="shared" si="43"/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17" t="s">
        <v>652</v>
      </c>
      <c r="AT239" s="217" t="s">
        <v>203</v>
      </c>
      <c r="AU239" s="217" t="s">
        <v>88</v>
      </c>
      <c r="AY239" s="18" t="s">
        <v>201</v>
      </c>
      <c r="BE239" s="218">
        <f t="shared" si="44"/>
        <v>0</v>
      </c>
      <c r="BF239" s="218">
        <f t="shared" si="45"/>
        <v>0</v>
      </c>
      <c r="BG239" s="218">
        <f t="shared" si="46"/>
        <v>0</v>
      </c>
      <c r="BH239" s="218">
        <f t="shared" si="47"/>
        <v>0</v>
      </c>
      <c r="BI239" s="218">
        <f t="shared" si="48"/>
        <v>0</v>
      </c>
      <c r="BJ239" s="18" t="s">
        <v>88</v>
      </c>
      <c r="BK239" s="218">
        <f t="shared" si="49"/>
        <v>0</v>
      </c>
      <c r="BL239" s="18" t="s">
        <v>652</v>
      </c>
      <c r="BM239" s="217" t="s">
        <v>2828</v>
      </c>
    </row>
    <row r="240" spans="1:65" s="2" customFormat="1" ht="35.25" customHeight="1">
      <c r="A240" s="35"/>
      <c r="B240" s="36"/>
      <c r="C240" s="253" t="s">
        <v>774</v>
      </c>
      <c r="D240" s="253" t="s">
        <v>585</v>
      </c>
      <c r="E240" s="254" t="s">
        <v>2829</v>
      </c>
      <c r="F240" s="255" t="s">
        <v>2830</v>
      </c>
      <c r="G240" s="256" t="s">
        <v>366</v>
      </c>
      <c r="H240" s="257">
        <v>3</v>
      </c>
      <c r="I240" s="258"/>
      <c r="J240" s="259">
        <f t="shared" si="40"/>
        <v>0</v>
      </c>
      <c r="K240" s="260"/>
      <c r="L240" s="261"/>
      <c r="M240" s="262" t="s">
        <v>1</v>
      </c>
      <c r="N240" s="263" t="s">
        <v>42</v>
      </c>
      <c r="O240" s="72"/>
      <c r="P240" s="215">
        <f t="shared" si="41"/>
        <v>0</v>
      </c>
      <c r="Q240" s="215">
        <v>2.0000000000000001E-4</v>
      </c>
      <c r="R240" s="215">
        <f t="shared" si="42"/>
        <v>6.0000000000000006E-4</v>
      </c>
      <c r="S240" s="215">
        <v>0</v>
      </c>
      <c r="T240" s="216">
        <f t="shared" si="43"/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17" t="s">
        <v>1027</v>
      </c>
      <c r="AT240" s="217" t="s">
        <v>585</v>
      </c>
      <c r="AU240" s="217" t="s">
        <v>88</v>
      </c>
      <c r="AY240" s="18" t="s">
        <v>201</v>
      </c>
      <c r="BE240" s="218">
        <f t="shared" si="44"/>
        <v>0</v>
      </c>
      <c r="BF240" s="218">
        <f t="shared" si="45"/>
        <v>0</v>
      </c>
      <c r="BG240" s="218">
        <f t="shared" si="46"/>
        <v>0</v>
      </c>
      <c r="BH240" s="218">
        <f t="shared" si="47"/>
        <v>0</v>
      </c>
      <c r="BI240" s="218">
        <f t="shared" si="48"/>
        <v>0</v>
      </c>
      <c r="BJ240" s="18" t="s">
        <v>88</v>
      </c>
      <c r="BK240" s="218">
        <f t="shared" si="49"/>
        <v>0</v>
      </c>
      <c r="BL240" s="18" t="s">
        <v>1027</v>
      </c>
      <c r="BM240" s="217" t="s">
        <v>2831</v>
      </c>
    </row>
    <row r="241" spans="1:65" s="2" customFormat="1" ht="16.5" customHeight="1">
      <c r="A241" s="35"/>
      <c r="B241" s="36"/>
      <c r="C241" s="205" t="s">
        <v>782</v>
      </c>
      <c r="D241" s="205" t="s">
        <v>203</v>
      </c>
      <c r="E241" s="206" t="s">
        <v>2832</v>
      </c>
      <c r="F241" s="207" t="s">
        <v>2833</v>
      </c>
      <c r="G241" s="208" t="s">
        <v>366</v>
      </c>
      <c r="H241" s="209">
        <v>20</v>
      </c>
      <c r="I241" s="210"/>
      <c r="J241" s="211">
        <f t="shared" si="40"/>
        <v>0</v>
      </c>
      <c r="K241" s="212"/>
      <c r="L241" s="40"/>
      <c r="M241" s="213" t="s">
        <v>1</v>
      </c>
      <c r="N241" s="214" t="s">
        <v>42</v>
      </c>
      <c r="O241" s="72"/>
      <c r="P241" s="215">
        <f t="shared" si="41"/>
        <v>0</v>
      </c>
      <c r="Q241" s="215">
        <v>0</v>
      </c>
      <c r="R241" s="215">
        <f t="shared" si="42"/>
        <v>0</v>
      </c>
      <c r="S241" s="215">
        <v>0</v>
      </c>
      <c r="T241" s="216">
        <f t="shared" si="43"/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17" t="s">
        <v>652</v>
      </c>
      <c r="AT241" s="217" t="s">
        <v>203</v>
      </c>
      <c r="AU241" s="217" t="s">
        <v>88</v>
      </c>
      <c r="AY241" s="18" t="s">
        <v>201</v>
      </c>
      <c r="BE241" s="218">
        <f t="shared" si="44"/>
        <v>0</v>
      </c>
      <c r="BF241" s="218">
        <f t="shared" si="45"/>
        <v>0</v>
      </c>
      <c r="BG241" s="218">
        <f t="shared" si="46"/>
        <v>0</v>
      </c>
      <c r="BH241" s="218">
        <f t="shared" si="47"/>
        <v>0</v>
      </c>
      <c r="BI241" s="218">
        <f t="shared" si="48"/>
        <v>0</v>
      </c>
      <c r="BJ241" s="18" t="s">
        <v>88</v>
      </c>
      <c r="BK241" s="218">
        <f t="shared" si="49"/>
        <v>0</v>
      </c>
      <c r="BL241" s="18" t="s">
        <v>652</v>
      </c>
      <c r="BM241" s="217" t="s">
        <v>2834</v>
      </c>
    </row>
    <row r="242" spans="1:65" s="2" customFormat="1" ht="16.5" customHeight="1">
      <c r="A242" s="35"/>
      <c r="B242" s="36"/>
      <c r="C242" s="253" t="s">
        <v>793</v>
      </c>
      <c r="D242" s="253" t="s">
        <v>585</v>
      </c>
      <c r="E242" s="254" t="s">
        <v>2835</v>
      </c>
      <c r="F242" s="255" t="s">
        <v>2836</v>
      </c>
      <c r="G242" s="256" t="s">
        <v>366</v>
      </c>
      <c r="H242" s="257">
        <v>20</v>
      </c>
      <c r="I242" s="258"/>
      <c r="J242" s="259">
        <f t="shared" si="40"/>
        <v>0</v>
      </c>
      <c r="K242" s="260"/>
      <c r="L242" s="261"/>
      <c r="M242" s="262" t="s">
        <v>1</v>
      </c>
      <c r="N242" s="263" t="s">
        <v>42</v>
      </c>
      <c r="O242" s="72"/>
      <c r="P242" s="215">
        <f t="shared" si="41"/>
        <v>0</v>
      </c>
      <c r="Q242" s="215">
        <v>1E-4</v>
      </c>
      <c r="R242" s="215">
        <f t="shared" si="42"/>
        <v>2E-3</v>
      </c>
      <c r="S242" s="215">
        <v>0</v>
      </c>
      <c r="T242" s="216">
        <f t="shared" si="43"/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17" t="s">
        <v>1027</v>
      </c>
      <c r="AT242" s="217" t="s">
        <v>585</v>
      </c>
      <c r="AU242" s="217" t="s">
        <v>88</v>
      </c>
      <c r="AY242" s="18" t="s">
        <v>201</v>
      </c>
      <c r="BE242" s="218">
        <f t="shared" si="44"/>
        <v>0</v>
      </c>
      <c r="BF242" s="218">
        <f t="shared" si="45"/>
        <v>0</v>
      </c>
      <c r="BG242" s="218">
        <f t="shared" si="46"/>
        <v>0</v>
      </c>
      <c r="BH242" s="218">
        <f t="shared" si="47"/>
        <v>0</v>
      </c>
      <c r="BI242" s="218">
        <f t="shared" si="48"/>
        <v>0</v>
      </c>
      <c r="BJ242" s="18" t="s">
        <v>88</v>
      </c>
      <c r="BK242" s="218">
        <f t="shared" si="49"/>
        <v>0</v>
      </c>
      <c r="BL242" s="18" t="s">
        <v>1027</v>
      </c>
      <c r="BM242" s="217" t="s">
        <v>2837</v>
      </c>
    </row>
    <row r="243" spans="1:65" s="2" customFormat="1" ht="16.5" customHeight="1">
      <c r="A243" s="35"/>
      <c r="B243" s="36"/>
      <c r="C243" s="205" t="s">
        <v>797</v>
      </c>
      <c r="D243" s="205" t="s">
        <v>203</v>
      </c>
      <c r="E243" s="206" t="s">
        <v>2838</v>
      </c>
      <c r="F243" s="207" t="s">
        <v>2839</v>
      </c>
      <c r="G243" s="208" t="s">
        <v>366</v>
      </c>
      <c r="H243" s="209">
        <v>5</v>
      </c>
      <c r="I243" s="210"/>
      <c r="J243" s="211">
        <f t="shared" si="40"/>
        <v>0</v>
      </c>
      <c r="K243" s="212"/>
      <c r="L243" s="40"/>
      <c r="M243" s="213" t="s">
        <v>1</v>
      </c>
      <c r="N243" s="214" t="s">
        <v>42</v>
      </c>
      <c r="O243" s="72"/>
      <c r="P243" s="215">
        <f t="shared" si="41"/>
        <v>0</v>
      </c>
      <c r="Q243" s="215">
        <v>0</v>
      </c>
      <c r="R243" s="215">
        <f t="shared" si="42"/>
        <v>0</v>
      </c>
      <c r="S243" s="215">
        <v>0</v>
      </c>
      <c r="T243" s="216">
        <f t="shared" si="43"/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17" t="s">
        <v>652</v>
      </c>
      <c r="AT243" s="217" t="s">
        <v>203</v>
      </c>
      <c r="AU243" s="217" t="s">
        <v>88</v>
      </c>
      <c r="AY243" s="18" t="s">
        <v>201</v>
      </c>
      <c r="BE243" s="218">
        <f t="shared" si="44"/>
        <v>0</v>
      </c>
      <c r="BF243" s="218">
        <f t="shared" si="45"/>
        <v>0</v>
      </c>
      <c r="BG243" s="218">
        <f t="shared" si="46"/>
        <v>0</v>
      </c>
      <c r="BH243" s="218">
        <f t="shared" si="47"/>
        <v>0</v>
      </c>
      <c r="BI243" s="218">
        <f t="shared" si="48"/>
        <v>0</v>
      </c>
      <c r="BJ243" s="18" t="s">
        <v>88</v>
      </c>
      <c r="BK243" s="218">
        <f t="shared" si="49"/>
        <v>0</v>
      </c>
      <c r="BL243" s="18" t="s">
        <v>652</v>
      </c>
      <c r="BM243" s="217" t="s">
        <v>2840</v>
      </c>
    </row>
    <row r="244" spans="1:65" s="2" customFormat="1" ht="16.5" customHeight="1">
      <c r="A244" s="35"/>
      <c r="B244" s="36"/>
      <c r="C244" s="253" t="s">
        <v>801</v>
      </c>
      <c r="D244" s="253" t="s">
        <v>585</v>
      </c>
      <c r="E244" s="254" t="s">
        <v>2841</v>
      </c>
      <c r="F244" s="255" t="s">
        <v>2842</v>
      </c>
      <c r="G244" s="256" t="s">
        <v>366</v>
      </c>
      <c r="H244" s="257">
        <v>5</v>
      </c>
      <c r="I244" s="258"/>
      <c r="J244" s="259">
        <f t="shared" si="40"/>
        <v>0</v>
      </c>
      <c r="K244" s="260"/>
      <c r="L244" s="261"/>
      <c r="M244" s="262" t="s">
        <v>1</v>
      </c>
      <c r="N244" s="263" t="s">
        <v>42</v>
      </c>
      <c r="O244" s="72"/>
      <c r="P244" s="215">
        <f t="shared" si="41"/>
        <v>0</v>
      </c>
      <c r="Q244" s="215">
        <v>1.7000000000000001E-4</v>
      </c>
      <c r="R244" s="215">
        <f t="shared" si="42"/>
        <v>8.5000000000000006E-4</v>
      </c>
      <c r="S244" s="215">
        <v>0</v>
      </c>
      <c r="T244" s="216">
        <f t="shared" si="43"/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17" t="s">
        <v>1027</v>
      </c>
      <c r="AT244" s="217" t="s">
        <v>585</v>
      </c>
      <c r="AU244" s="217" t="s">
        <v>88</v>
      </c>
      <c r="AY244" s="18" t="s">
        <v>201</v>
      </c>
      <c r="BE244" s="218">
        <f t="shared" si="44"/>
        <v>0</v>
      </c>
      <c r="BF244" s="218">
        <f t="shared" si="45"/>
        <v>0</v>
      </c>
      <c r="BG244" s="218">
        <f t="shared" si="46"/>
        <v>0</v>
      </c>
      <c r="BH244" s="218">
        <f t="shared" si="47"/>
        <v>0</v>
      </c>
      <c r="BI244" s="218">
        <f t="shared" si="48"/>
        <v>0</v>
      </c>
      <c r="BJ244" s="18" t="s">
        <v>88</v>
      </c>
      <c r="BK244" s="218">
        <f t="shared" si="49"/>
        <v>0</v>
      </c>
      <c r="BL244" s="18" t="s">
        <v>1027</v>
      </c>
      <c r="BM244" s="217" t="s">
        <v>2843</v>
      </c>
    </row>
    <row r="245" spans="1:65" s="2" customFormat="1" ht="21.75" customHeight="1">
      <c r="A245" s="35"/>
      <c r="B245" s="36"/>
      <c r="C245" s="205" t="s">
        <v>805</v>
      </c>
      <c r="D245" s="205" t="s">
        <v>203</v>
      </c>
      <c r="E245" s="206" t="s">
        <v>2844</v>
      </c>
      <c r="F245" s="207" t="s">
        <v>2845</v>
      </c>
      <c r="G245" s="208" t="s">
        <v>366</v>
      </c>
      <c r="H245" s="209">
        <v>2</v>
      </c>
      <c r="I245" s="210"/>
      <c r="J245" s="211">
        <f t="shared" si="40"/>
        <v>0</v>
      </c>
      <c r="K245" s="212"/>
      <c r="L245" s="40"/>
      <c r="M245" s="213" t="s">
        <v>1</v>
      </c>
      <c r="N245" s="214" t="s">
        <v>42</v>
      </c>
      <c r="O245" s="72"/>
      <c r="P245" s="215">
        <f t="shared" si="41"/>
        <v>0</v>
      </c>
      <c r="Q245" s="215">
        <v>0</v>
      </c>
      <c r="R245" s="215">
        <f t="shared" si="42"/>
        <v>0</v>
      </c>
      <c r="S245" s="215">
        <v>0</v>
      </c>
      <c r="T245" s="216">
        <f t="shared" si="43"/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17" t="s">
        <v>652</v>
      </c>
      <c r="AT245" s="217" t="s">
        <v>203</v>
      </c>
      <c r="AU245" s="217" t="s">
        <v>88</v>
      </c>
      <c r="AY245" s="18" t="s">
        <v>201</v>
      </c>
      <c r="BE245" s="218">
        <f t="shared" si="44"/>
        <v>0</v>
      </c>
      <c r="BF245" s="218">
        <f t="shared" si="45"/>
        <v>0</v>
      </c>
      <c r="BG245" s="218">
        <f t="shared" si="46"/>
        <v>0</v>
      </c>
      <c r="BH245" s="218">
        <f t="shared" si="47"/>
        <v>0</v>
      </c>
      <c r="BI245" s="218">
        <f t="shared" si="48"/>
        <v>0</v>
      </c>
      <c r="BJ245" s="18" t="s">
        <v>88</v>
      </c>
      <c r="BK245" s="218">
        <f t="shared" si="49"/>
        <v>0</v>
      </c>
      <c r="BL245" s="18" t="s">
        <v>652</v>
      </c>
      <c r="BM245" s="217" t="s">
        <v>2846</v>
      </c>
    </row>
    <row r="246" spans="1:65" s="2" customFormat="1" ht="16.5" customHeight="1">
      <c r="A246" s="35"/>
      <c r="B246" s="36"/>
      <c r="C246" s="253" t="s">
        <v>809</v>
      </c>
      <c r="D246" s="253" t="s">
        <v>585</v>
      </c>
      <c r="E246" s="254" t="s">
        <v>2847</v>
      </c>
      <c r="F246" s="255" t="s">
        <v>2848</v>
      </c>
      <c r="G246" s="256" t="s">
        <v>366</v>
      </c>
      <c r="H246" s="257">
        <v>2</v>
      </c>
      <c r="I246" s="258"/>
      <c r="J246" s="259">
        <f t="shared" si="40"/>
        <v>0</v>
      </c>
      <c r="K246" s="260"/>
      <c r="L246" s="261"/>
      <c r="M246" s="262" t="s">
        <v>1</v>
      </c>
      <c r="N246" s="263" t="s">
        <v>42</v>
      </c>
      <c r="O246" s="72"/>
      <c r="P246" s="215">
        <f t="shared" si="41"/>
        <v>0</v>
      </c>
      <c r="Q246" s="215">
        <v>8.0000000000000004E-4</v>
      </c>
      <c r="R246" s="215">
        <f t="shared" si="42"/>
        <v>1.6000000000000001E-3</v>
      </c>
      <c r="S246" s="215">
        <v>0</v>
      </c>
      <c r="T246" s="216">
        <f t="shared" si="43"/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17" t="s">
        <v>1027</v>
      </c>
      <c r="AT246" s="217" t="s">
        <v>585</v>
      </c>
      <c r="AU246" s="217" t="s">
        <v>88</v>
      </c>
      <c r="AY246" s="18" t="s">
        <v>201</v>
      </c>
      <c r="BE246" s="218">
        <f t="shared" si="44"/>
        <v>0</v>
      </c>
      <c r="BF246" s="218">
        <f t="shared" si="45"/>
        <v>0</v>
      </c>
      <c r="BG246" s="218">
        <f t="shared" si="46"/>
        <v>0</v>
      </c>
      <c r="BH246" s="218">
        <f t="shared" si="47"/>
        <v>0</v>
      </c>
      <c r="BI246" s="218">
        <f t="shared" si="48"/>
        <v>0</v>
      </c>
      <c r="BJ246" s="18" t="s">
        <v>88</v>
      </c>
      <c r="BK246" s="218">
        <f t="shared" si="49"/>
        <v>0</v>
      </c>
      <c r="BL246" s="18" t="s">
        <v>1027</v>
      </c>
      <c r="BM246" s="217" t="s">
        <v>2849</v>
      </c>
    </row>
    <row r="247" spans="1:65" s="2" customFormat="1" ht="21.75" customHeight="1">
      <c r="A247" s="35"/>
      <c r="B247" s="36"/>
      <c r="C247" s="205" t="s">
        <v>813</v>
      </c>
      <c r="D247" s="205" t="s">
        <v>203</v>
      </c>
      <c r="E247" s="206" t="s">
        <v>2850</v>
      </c>
      <c r="F247" s="207" t="s">
        <v>2851</v>
      </c>
      <c r="G247" s="208" t="s">
        <v>366</v>
      </c>
      <c r="H247" s="209">
        <v>2</v>
      </c>
      <c r="I247" s="210"/>
      <c r="J247" s="211">
        <f t="shared" si="40"/>
        <v>0</v>
      </c>
      <c r="K247" s="212"/>
      <c r="L247" s="40"/>
      <c r="M247" s="213" t="s">
        <v>1</v>
      </c>
      <c r="N247" s="214" t="s">
        <v>42</v>
      </c>
      <c r="O247" s="72"/>
      <c r="P247" s="215">
        <f t="shared" si="41"/>
        <v>0</v>
      </c>
      <c r="Q247" s="215">
        <v>0</v>
      </c>
      <c r="R247" s="215">
        <f t="shared" si="42"/>
        <v>0</v>
      </c>
      <c r="S247" s="215">
        <v>0</v>
      </c>
      <c r="T247" s="216">
        <f t="shared" si="43"/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17" t="s">
        <v>652</v>
      </c>
      <c r="AT247" s="217" t="s">
        <v>203</v>
      </c>
      <c r="AU247" s="217" t="s">
        <v>88</v>
      </c>
      <c r="AY247" s="18" t="s">
        <v>201</v>
      </c>
      <c r="BE247" s="218">
        <f t="shared" si="44"/>
        <v>0</v>
      </c>
      <c r="BF247" s="218">
        <f t="shared" si="45"/>
        <v>0</v>
      </c>
      <c r="BG247" s="218">
        <f t="shared" si="46"/>
        <v>0</v>
      </c>
      <c r="BH247" s="218">
        <f t="shared" si="47"/>
        <v>0</v>
      </c>
      <c r="BI247" s="218">
        <f t="shared" si="48"/>
        <v>0</v>
      </c>
      <c r="BJ247" s="18" t="s">
        <v>88</v>
      </c>
      <c r="BK247" s="218">
        <f t="shared" si="49"/>
        <v>0</v>
      </c>
      <c r="BL247" s="18" t="s">
        <v>652</v>
      </c>
      <c r="BM247" s="217" t="s">
        <v>2852</v>
      </c>
    </row>
    <row r="248" spans="1:65" s="2" customFormat="1" ht="16.5" customHeight="1">
      <c r="A248" s="35"/>
      <c r="B248" s="36"/>
      <c r="C248" s="253" t="s">
        <v>817</v>
      </c>
      <c r="D248" s="253" t="s">
        <v>585</v>
      </c>
      <c r="E248" s="254" t="s">
        <v>2853</v>
      </c>
      <c r="F248" s="255" t="s">
        <v>2854</v>
      </c>
      <c r="G248" s="256" t="s">
        <v>366</v>
      </c>
      <c r="H248" s="257">
        <v>2</v>
      </c>
      <c r="I248" s="258"/>
      <c r="J248" s="259">
        <f t="shared" si="40"/>
        <v>0</v>
      </c>
      <c r="K248" s="260"/>
      <c r="L248" s="261"/>
      <c r="M248" s="262" t="s">
        <v>1</v>
      </c>
      <c r="N248" s="263" t="s">
        <v>42</v>
      </c>
      <c r="O248" s="72"/>
      <c r="P248" s="215">
        <f t="shared" si="41"/>
        <v>0</v>
      </c>
      <c r="Q248" s="215">
        <v>1.2999999999999999E-3</v>
      </c>
      <c r="R248" s="215">
        <f t="shared" si="42"/>
        <v>2.5999999999999999E-3</v>
      </c>
      <c r="S248" s="215">
        <v>0</v>
      </c>
      <c r="T248" s="216">
        <f t="shared" si="43"/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17" t="s">
        <v>1027</v>
      </c>
      <c r="AT248" s="217" t="s">
        <v>585</v>
      </c>
      <c r="AU248" s="217" t="s">
        <v>88</v>
      </c>
      <c r="AY248" s="18" t="s">
        <v>201</v>
      </c>
      <c r="BE248" s="218">
        <f t="shared" si="44"/>
        <v>0</v>
      </c>
      <c r="BF248" s="218">
        <f t="shared" si="45"/>
        <v>0</v>
      </c>
      <c r="BG248" s="218">
        <f t="shared" si="46"/>
        <v>0</v>
      </c>
      <c r="BH248" s="218">
        <f t="shared" si="47"/>
        <v>0</v>
      </c>
      <c r="BI248" s="218">
        <f t="shared" si="48"/>
        <v>0</v>
      </c>
      <c r="BJ248" s="18" t="s">
        <v>88</v>
      </c>
      <c r="BK248" s="218">
        <f t="shared" si="49"/>
        <v>0</v>
      </c>
      <c r="BL248" s="18" t="s">
        <v>1027</v>
      </c>
      <c r="BM248" s="217" t="s">
        <v>2855</v>
      </c>
    </row>
    <row r="249" spans="1:65" s="2" customFormat="1" ht="53.25" customHeight="1">
      <c r="A249" s="35"/>
      <c r="B249" s="36"/>
      <c r="C249" s="205" t="s">
        <v>822</v>
      </c>
      <c r="D249" s="205" t="s">
        <v>203</v>
      </c>
      <c r="E249" s="206" t="s">
        <v>2856</v>
      </c>
      <c r="F249" s="207" t="s">
        <v>2857</v>
      </c>
      <c r="G249" s="208" t="s">
        <v>618</v>
      </c>
      <c r="H249" s="209">
        <v>1700</v>
      </c>
      <c r="I249" s="210"/>
      <c r="J249" s="211">
        <f t="shared" si="40"/>
        <v>0</v>
      </c>
      <c r="K249" s="212"/>
      <c r="L249" s="40"/>
      <c r="M249" s="213" t="s">
        <v>1</v>
      </c>
      <c r="N249" s="214" t="s">
        <v>42</v>
      </c>
      <c r="O249" s="72"/>
      <c r="P249" s="215">
        <f t="shared" si="41"/>
        <v>0</v>
      </c>
      <c r="Q249" s="215">
        <v>0</v>
      </c>
      <c r="R249" s="215">
        <f t="shared" si="42"/>
        <v>0</v>
      </c>
      <c r="S249" s="215">
        <v>0</v>
      </c>
      <c r="T249" s="216">
        <f t="shared" si="43"/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17" t="s">
        <v>652</v>
      </c>
      <c r="AT249" s="217" t="s">
        <v>203</v>
      </c>
      <c r="AU249" s="217" t="s">
        <v>88</v>
      </c>
      <c r="AY249" s="18" t="s">
        <v>201</v>
      </c>
      <c r="BE249" s="218">
        <f t="shared" si="44"/>
        <v>0</v>
      </c>
      <c r="BF249" s="218">
        <f t="shared" si="45"/>
        <v>0</v>
      </c>
      <c r="BG249" s="218">
        <f t="shared" si="46"/>
        <v>0</v>
      </c>
      <c r="BH249" s="218">
        <f t="shared" si="47"/>
        <v>0</v>
      </c>
      <c r="BI249" s="218">
        <f t="shared" si="48"/>
        <v>0</v>
      </c>
      <c r="BJ249" s="18" t="s">
        <v>88</v>
      </c>
      <c r="BK249" s="218">
        <f t="shared" si="49"/>
        <v>0</v>
      </c>
      <c r="BL249" s="18" t="s">
        <v>652</v>
      </c>
      <c r="BM249" s="217" t="s">
        <v>2858</v>
      </c>
    </row>
    <row r="250" spans="1:65" s="13" customFormat="1" ht="22.5">
      <c r="B250" s="219"/>
      <c r="C250" s="220"/>
      <c r="D250" s="221" t="s">
        <v>209</v>
      </c>
      <c r="E250" s="222" t="s">
        <v>1</v>
      </c>
      <c r="F250" s="223" t="s">
        <v>2859</v>
      </c>
      <c r="G250" s="220"/>
      <c r="H250" s="224">
        <v>1700</v>
      </c>
      <c r="I250" s="225"/>
      <c r="J250" s="220"/>
      <c r="K250" s="220"/>
      <c r="L250" s="226"/>
      <c r="M250" s="227"/>
      <c r="N250" s="228"/>
      <c r="O250" s="228"/>
      <c r="P250" s="228"/>
      <c r="Q250" s="228"/>
      <c r="R250" s="228"/>
      <c r="S250" s="228"/>
      <c r="T250" s="229"/>
      <c r="AT250" s="230" t="s">
        <v>209</v>
      </c>
      <c r="AU250" s="230" t="s">
        <v>88</v>
      </c>
      <c r="AV250" s="13" t="s">
        <v>88</v>
      </c>
      <c r="AW250" s="13" t="s">
        <v>31</v>
      </c>
      <c r="AX250" s="13" t="s">
        <v>83</v>
      </c>
      <c r="AY250" s="230" t="s">
        <v>201</v>
      </c>
    </row>
    <row r="251" spans="1:65" s="2" customFormat="1" ht="16.5" customHeight="1">
      <c r="A251" s="35"/>
      <c r="B251" s="36"/>
      <c r="C251" s="205" t="s">
        <v>829</v>
      </c>
      <c r="D251" s="205" t="s">
        <v>203</v>
      </c>
      <c r="E251" s="206" t="s">
        <v>2860</v>
      </c>
      <c r="F251" s="207" t="s">
        <v>2861</v>
      </c>
      <c r="G251" s="208" t="s">
        <v>2862</v>
      </c>
      <c r="H251" s="282"/>
      <c r="I251" s="210"/>
      <c r="J251" s="211">
        <f>ROUND(I251*H251,2)</f>
        <v>0</v>
      </c>
      <c r="K251" s="212"/>
      <c r="L251" s="40"/>
      <c r="M251" s="213" t="s">
        <v>1</v>
      </c>
      <c r="N251" s="214" t="s">
        <v>42</v>
      </c>
      <c r="O251" s="72"/>
      <c r="P251" s="215">
        <f>O251*H251</f>
        <v>0</v>
      </c>
      <c r="Q251" s="215">
        <v>0</v>
      </c>
      <c r="R251" s="215">
        <f>Q251*H251</f>
        <v>0</v>
      </c>
      <c r="S251" s="215">
        <v>0</v>
      </c>
      <c r="T251" s="216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17" t="s">
        <v>652</v>
      </c>
      <c r="AT251" s="217" t="s">
        <v>203</v>
      </c>
      <c r="AU251" s="217" t="s">
        <v>88</v>
      </c>
      <c r="AY251" s="18" t="s">
        <v>201</v>
      </c>
      <c r="BE251" s="218">
        <f>IF(N251="základná",J251,0)</f>
        <v>0</v>
      </c>
      <c r="BF251" s="218">
        <f>IF(N251="znížená",J251,0)</f>
        <v>0</v>
      </c>
      <c r="BG251" s="218">
        <f>IF(N251="zákl. prenesená",J251,0)</f>
        <v>0</v>
      </c>
      <c r="BH251" s="218">
        <f>IF(N251="zníž. prenesená",J251,0)</f>
        <v>0</v>
      </c>
      <c r="BI251" s="218">
        <f>IF(N251="nulová",J251,0)</f>
        <v>0</v>
      </c>
      <c r="BJ251" s="18" t="s">
        <v>88</v>
      </c>
      <c r="BK251" s="218">
        <f>ROUND(I251*H251,2)</f>
        <v>0</v>
      </c>
      <c r="BL251" s="18" t="s">
        <v>652</v>
      </c>
      <c r="BM251" s="217" t="s">
        <v>2863</v>
      </c>
    </row>
    <row r="252" spans="1:65" s="2" customFormat="1" ht="16.5" customHeight="1">
      <c r="A252" s="35"/>
      <c r="B252" s="36"/>
      <c r="C252" s="205" t="s">
        <v>834</v>
      </c>
      <c r="D252" s="205" t="s">
        <v>203</v>
      </c>
      <c r="E252" s="206" t="s">
        <v>2864</v>
      </c>
      <c r="F252" s="207" t="s">
        <v>2865</v>
      </c>
      <c r="G252" s="208" t="s">
        <v>2862</v>
      </c>
      <c r="H252" s="282"/>
      <c r="I252" s="210"/>
      <c r="J252" s="211">
        <f>ROUND(I252*H252,2)</f>
        <v>0</v>
      </c>
      <c r="K252" s="212"/>
      <c r="L252" s="40"/>
      <c r="M252" s="213" t="s">
        <v>1</v>
      </c>
      <c r="N252" s="214" t="s">
        <v>42</v>
      </c>
      <c r="O252" s="72"/>
      <c r="P252" s="215">
        <f>O252*H252</f>
        <v>0</v>
      </c>
      <c r="Q252" s="215">
        <v>0</v>
      </c>
      <c r="R252" s="215">
        <f>Q252*H252</f>
        <v>0</v>
      </c>
      <c r="S252" s="215">
        <v>0</v>
      </c>
      <c r="T252" s="216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17" t="s">
        <v>1027</v>
      </c>
      <c r="AT252" s="217" t="s">
        <v>203</v>
      </c>
      <c r="AU252" s="217" t="s">
        <v>88</v>
      </c>
      <c r="AY252" s="18" t="s">
        <v>201</v>
      </c>
      <c r="BE252" s="218">
        <f>IF(N252="základná",J252,0)</f>
        <v>0</v>
      </c>
      <c r="BF252" s="218">
        <f>IF(N252="znížená",J252,0)</f>
        <v>0</v>
      </c>
      <c r="BG252" s="218">
        <f>IF(N252="zákl. prenesená",J252,0)</f>
        <v>0</v>
      </c>
      <c r="BH252" s="218">
        <f>IF(N252="zníž. prenesená",J252,0)</f>
        <v>0</v>
      </c>
      <c r="BI252" s="218">
        <f>IF(N252="nulová",J252,0)</f>
        <v>0</v>
      </c>
      <c r="BJ252" s="18" t="s">
        <v>88</v>
      </c>
      <c r="BK252" s="218">
        <f>ROUND(I252*H252,2)</f>
        <v>0</v>
      </c>
      <c r="BL252" s="18" t="s">
        <v>1027</v>
      </c>
      <c r="BM252" s="217" t="s">
        <v>2866</v>
      </c>
    </row>
    <row r="253" spans="1:65" s="2" customFormat="1" ht="16.5" customHeight="1">
      <c r="A253" s="35"/>
      <c r="B253" s="36"/>
      <c r="C253" s="205" t="s">
        <v>838</v>
      </c>
      <c r="D253" s="205" t="s">
        <v>203</v>
      </c>
      <c r="E253" s="206" t="s">
        <v>2867</v>
      </c>
      <c r="F253" s="207" t="s">
        <v>2868</v>
      </c>
      <c r="G253" s="208" t="s">
        <v>2862</v>
      </c>
      <c r="H253" s="282"/>
      <c r="I253" s="210"/>
      <c r="J253" s="211">
        <f>ROUND(I253*H253,2)</f>
        <v>0</v>
      </c>
      <c r="K253" s="212"/>
      <c r="L253" s="40"/>
      <c r="M253" s="213" t="s">
        <v>1</v>
      </c>
      <c r="N253" s="214" t="s">
        <v>42</v>
      </c>
      <c r="O253" s="72"/>
      <c r="P253" s="215">
        <f>O253*H253</f>
        <v>0</v>
      </c>
      <c r="Q253" s="215">
        <v>0</v>
      </c>
      <c r="R253" s="215">
        <f>Q253*H253</f>
        <v>0</v>
      </c>
      <c r="S253" s="215">
        <v>0</v>
      </c>
      <c r="T253" s="216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17" t="s">
        <v>652</v>
      </c>
      <c r="AT253" s="217" t="s">
        <v>203</v>
      </c>
      <c r="AU253" s="217" t="s">
        <v>88</v>
      </c>
      <c r="AY253" s="18" t="s">
        <v>201</v>
      </c>
      <c r="BE253" s="218">
        <f>IF(N253="základná",J253,0)</f>
        <v>0</v>
      </c>
      <c r="BF253" s="218">
        <f>IF(N253="znížená",J253,0)</f>
        <v>0</v>
      </c>
      <c r="BG253" s="218">
        <f>IF(N253="zákl. prenesená",J253,0)</f>
        <v>0</v>
      </c>
      <c r="BH253" s="218">
        <f>IF(N253="zníž. prenesená",J253,0)</f>
        <v>0</v>
      </c>
      <c r="BI253" s="218">
        <f>IF(N253="nulová",J253,0)</f>
        <v>0</v>
      </c>
      <c r="BJ253" s="18" t="s">
        <v>88</v>
      </c>
      <c r="BK253" s="218">
        <f>ROUND(I253*H253,2)</f>
        <v>0</v>
      </c>
      <c r="BL253" s="18" t="s">
        <v>652</v>
      </c>
      <c r="BM253" s="217" t="s">
        <v>2869</v>
      </c>
    </row>
    <row r="254" spans="1:65" s="12" customFormat="1" ht="25.9" customHeight="1">
      <c r="B254" s="189"/>
      <c r="C254" s="190"/>
      <c r="D254" s="191" t="s">
        <v>75</v>
      </c>
      <c r="E254" s="192" t="s">
        <v>2551</v>
      </c>
      <c r="F254" s="192" t="s">
        <v>2552</v>
      </c>
      <c r="G254" s="190"/>
      <c r="H254" s="190"/>
      <c r="I254" s="193"/>
      <c r="J254" s="194">
        <f>BK254</f>
        <v>0</v>
      </c>
      <c r="K254" s="190"/>
      <c r="L254" s="195"/>
      <c r="M254" s="196"/>
      <c r="N254" s="197"/>
      <c r="O254" s="197"/>
      <c r="P254" s="198">
        <f>P255</f>
        <v>0</v>
      </c>
      <c r="Q254" s="197"/>
      <c r="R254" s="198">
        <f>R255</f>
        <v>0</v>
      </c>
      <c r="S254" s="197"/>
      <c r="T254" s="199">
        <f>T255</f>
        <v>0</v>
      </c>
      <c r="AR254" s="200" t="s">
        <v>207</v>
      </c>
      <c r="AT254" s="201" t="s">
        <v>75</v>
      </c>
      <c r="AU254" s="201" t="s">
        <v>76</v>
      </c>
      <c r="AY254" s="200" t="s">
        <v>201</v>
      </c>
      <c r="BK254" s="202">
        <f>BK255</f>
        <v>0</v>
      </c>
    </row>
    <row r="255" spans="1:65" s="2" customFormat="1" ht="21.75" customHeight="1">
      <c r="A255" s="35"/>
      <c r="B255" s="36"/>
      <c r="C255" s="205" t="s">
        <v>844</v>
      </c>
      <c r="D255" s="205" t="s">
        <v>203</v>
      </c>
      <c r="E255" s="206" t="s">
        <v>2553</v>
      </c>
      <c r="F255" s="207" t="s">
        <v>2870</v>
      </c>
      <c r="G255" s="208" t="s">
        <v>2555</v>
      </c>
      <c r="H255" s="209">
        <v>30</v>
      </c>
      <c r="I255" s="210"/>
      <c r="J255" s="211">
        <f>ROUND(I255*H255,2)</f>
        <v>0</v>
      </c>
      <c r="K255" s="212"/>
      <c r="L255" s="40"/>
      <c r="M255" s="213" t="s">
        <v>1</v>
      </c>
      <c r="N255" s="214" t="s">
        <v>42</v>
      </c>
      <c r="O255" s="72"/>
      <c r="P255" s="215">
        <f>O255*H255</f>
        <v>0</v>
      </c>
      <c r="Q255" s="215">
        <v>0</v>
      </c>
      <c r="R255" s="215">
        <f>Q255*H255</f>
        <v>0</v>
      </c>
      <c r="S255" s="215">
        <v>0</v>
      </c>
      <c r="T255" s="216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17" t="s">
        <v>2556</v>
      </c>
      <c r="AT255" s="217" t="s">
        <v>203</v>
      </c>
      <c r="AU255" s="217" t="s">
        <v>83</v>
      </c>
      <c r="AY255" s="18" t="s">
        <v>201</v>
      </c>
      <c r="BE255" s="218">
        <f>IF(N255="základná",J255,0)</f>
        <v>0</v>
      </c>
      <c r="BF255" s="218">
        <f>IF(N255="znížená",J255,0)</f>
        <v>0</v>
      </c>
      <c r="BG255" s="218">
        <f>IF(N255="zákl. prenesená",J255,0)</f>
        <v>0</v>
      </c>
      <c r="BH255" s="218">
        <f>IF(N255="zníž. prenesená",J255,0)</f>
        <v>0</v>
      </c>
      <c r="BI255" s="218">
        <f>IF(N255="nulová",J255,0)</f>
        <v>0</v>
      </c>
      <c r="BJ255" s="18" t="s">
        <v>88</v>
      </c>
      <c r="BK255" s="218">
        <f>ROUND(I255*H255,2)</f>
        <v>0</v>
      </c>
      <c r="BL255" s="18" t="s">
        <v>2556</v>
      </c>
      <c r="BM255" s="217" t="s">
        <v>2871</v>
      </c>
    </row>
    <row r="256" spans="1:65" s="12" customFormat="1" ht="25.9" customHeight="1">
      <c r="B256" s="189"/>
      <c r="C256" s="190"/>
      <c r="D256" s="191" t="s">
        <v>75</v>
      </c>
      <c r="E256" s="192" t="s">
        <v>2558</v>
      </c>
      <c r="F256" s="192" t="s">
        <v>2559</v>
      </c>
      <c r="G256" s="190"/>
      <c r="H256" s="190"/>
      <c r="I256" s="193"/>
      <c r="J256" s="194">
        <f>BK256</f>
        <v>0</v>
      </c>
      <c r="K256" s="190"/>
      <c r="L256" s="195"/>
      <c r="M256" s="196"/>
      <c r="N256" s="197"/>
      <c r="O256" s="197"/>
      <c r="P256" s="198">
        <f>P257</f>
        <v>0</v>
      </c>
      <c r="Q256" s="197"/>
      <c r="R256" s="198">
        <f>R257</f>
        <v>0</v>
      </c>
      <c r="S256" s="197"/>
      <c r="T256" s="199">
        <f>T257</f>
        <v>0</v>
      </c>
      <c r="AR256" s="200" t="s">
        <v>233</v>
      </c>
      <c r="AT256" s="201" t="s">
        <v>75</v>
      </c>
      <c r="AU256" s="201" t="s">
        <v>76</v>
      </c>
      <c r="AY256" s="200" t="s">
        <v>201</v>
      </c>
      <c r="BK256" s="202">
        <f>BK257</f>
        <v>0</v>
      </c>
    </row>
    <row r="257" spans="1:65" s="2" customFormat="1" ht="21.75" customHeight="1">
      <c r="A257" s="35"/>
      <c r="B257" s="36"/>
      <c r="C257" s="205" t="s">
        <v>849</v>
      </c>
      <c r="D257" s="205" t="s">
        <v>203</v>
      </c>
      <c r="E257" s="206" t="s">
        <v>2560</v>
      </c>
      <c r="F257" s="207" t="s">
        <v>2561</v>
      </c>
      <c r="G257" s="208" t="s">
        <v>2562</v>
      </c>
      <c r="H257" s="209">
        <v>1</v>
      </c>
      <c r="I257" s="210"/>
      <c r="J257" s="211">
        <f>ROUND(I257*H257,2)</f>
        <v>0</v>
      </c>
      <c r="K257" s="212"/>
      <c r="L257" s="40"/>
      <c r="M257" s="274" t="s">
        <v>1</v>
      </c>
      <c r="N257" s="275" t="s">
        <v>42</v>
      </c>
      <c r="O257" s="276"/>
      <c r="P257" s="277">
        <f>O257*H257</f>
        <v>0</v>
      </c>
      <c r="Q257" s="277">
        <v>0</v>
      </c>
      <c r="R257" s="277">
        <f>Q257*H257</f>
        <v>0</v>
      </c>
      <c r="S257" s="277">
        <v>0</v>
      </c>
      <c r="T257" s="278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17" t="s">
        <v>2563</v>
      </c>
      <c r="AT257" s="217" t="s">
        <v>203</v>
      </c>
      <c r="AU257" s="217" t="s">
        <v>83</v>
      </c>
      <c r="AY257" s="18" t="s">
        <v>201</v>
      </c>
      <c r="BE257" s="218">
        <f>IF(N257="základná",J257,0)</f>
        <v>0</v>
      </c>
      <c r="BF257" s="218">
        <f>IF(N257="znížená",J257,0)</f>
        <v>0</v>
      </c>
      <c r="BG257" s="218">
        <f>IF(N257="zákl. prenesená",J257,0)</f>
        <v>0</v>
      </c>
      <c r="BH257" s="218">
        <f>IF(N257="zníž. prenesená",J257,0)</f>
        <v>0</v>
      </c>
      <c r="BI257" s="218">
        <f>IF(N257="nulová",J257,0)</f>
        <v>0</v>
      </c>
      <c r="BJ257" s="18" t="s">
        <v>88</v>
      </c>
      <c r="BK257" s="218">
        <f>ROUND(I257*H257,2)</f>
        <v>0</v>
      </c>
      <c r="BL257" s="18" t="s">
        <v>2563</v>
      </c>
      <c r="BM257" s="217" t="s">
        <v>2872</v>
      </c>
    </row>
    <row r="258" spans="1:65" s="2" customFormat="1" ht="6.95" customHeight="1">
      <c r="A258" s="35"/>
      <c r="B258" s="55"/>
      <c r="C258" s="56"/>
      <c r="D258" s="56"/>
      <c r="E258" s="56"/>
      <c r="F258" s="56"/>
      <c r="G258" s="56"/>
      <c r="H258" s="56"/>
      <c r="I258" s="155"/>
      <c r="J258" s="56"/>
      <c r="K258" s="56"/>
      <c r="L258" s="40"/>
      <c r="M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</row>
  </sheetData>
  <autoFilter ref="C123:K257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88"/>
  <sheetViews>
    <sheetView showGridLines="0" topLeftCell="A164" zoomScale="80" zoomScaleNormal="80" workbookViewId="0">
      <selection activeCell="F154" sqref="F154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12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1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AT2" s="18" t="s">
        <v>104</v>
      </c>
    </row>
    <row r="3" spans="1:46" s="1" customFormat="1" ht="6.95" customHeight="1">
      <c r="B3" s="113"/>
      <c r="C3" s="114"/>
      <c r="D3" s="114"/>
      <c r="E3" s="114"/>
      <c r="F3" s="114"/>
      <c r="G3" s="114"/>
      <c r="H3" s="114"/>
      <c r="I3" s="115"/>
      <c r="J3" s="114"/>
      <c r="K3" s="114"/>
      <c r="L3" s="21"/>
      <c r="AT3" s="18" t="s">
        <v>76</v>
      </c>
    </row>
    <row r="4" spans="1:46" s="1" customFormat="1" ht="24.95" customHeight="1">
      <c r="B4" s="21"/>
      <c r="D4" s="116" t="s">
        <v>149</v>
      </c>
      <c r="I4" s="112"/>
      <c r="L4" s="21"/>
      <c r="M4" s="117" t="s">
        <v>9</v>
      </c>
      <c r="AT4" s="18" t="s">
        <v>4</v>
      </c>
    </row>
    <row r="5" spans="1:46" s="1" customFormat="1" ht="6.95" customHeight="1">
      <c r="B5" s="21"/>
      <c r="I5" s="112"/>
      <c r="L5" s="21"/>
    </row>
    <row r="6" spans="1:46" s="1" customFormat="1" ht="12" customHeight="1">
      <c r="B6" s="21"/>
      <c r="D6" s="118" t="s">
        <v>15</v>
      </c>
      <c r="I6" s="112"/>
      <c r="L6" s="21"/>
    </row>
    <row r="7" spans="1:46" s="1" customFormat="1" ht="23.25" customHeight="1">
      <c r="B7" s="21"/>
      <c r="E7" s="339" t="str">
        <f>'Časť 1'!K6</f>
        <v>Detské jasle Komárno - výstavba zariadenia služieb rodinného a pracovného života</v>
      </c>
      <c r="F7" s="340"/>
      <c r="G7" s="340"/>
      <c r="H7" s="340"/>
      <c r="I7" s="112"/>
      <c r="L7" s="21"/>
    </row>
    <row r="8" spans="1:46" s="1" customFormat="1" ht="12" customHeight="1">
      <c r="B8" s="21"/>
      <c r="D8" s="118" t="s">
        <v>150</v>
      </c>
      <c r="I8" s="112"/>
      <c r="L8" s="21"/>
    </row>
    <row r="9" spans="1:46" s="2" customFormat="1" ht="16.5" customHeight="1">
      <c r="A9" s="35"/>
      <c r="B9" s="40"/>
      <c r="C9" s="35"/>
      <c r="D9" s="35"/>
      <c r="E9" s="339" t="s">
        <v>151</v>
      </c>
      <c r="F9" s="341"/>
      <c r="G9" s="341"/>
      <c r="H9" s="341"/>
      <c r="I9" s="119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18" t="s">
        <v>152</v>
      </c>
      <c r="E10" s="35"/>
      <c r="F10" s="35"/>
      <c r="G10" s="35"/>
      <c r="H10" s="35"/>
      <c r="I10" s="119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42" t="s">
        <v>2873</v>
      </c>
      <c r="F11" s="341"/>
      <c r="G11" s="341"/>
      <c r="H11" s="341"/>
      <c r="I11" s="119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>
      <c r="A12" s="35"/>
      <c r="B12" s="40"/>
      <c r="C12" s="35"/>
      <c r="D12" s="35"/>
      <c r="E12" s="35"/>
      <c r="F12" s="35"/>
      <c r="G12" s="35"/>
      <c r="H12" s="35"/>
      <c r="I12" s="119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18" t="s">
        <v>17</v>
      </c>
      <c r="E13" s="35"/>
      <c r="F13" s="111" t="s">
        <v>1</v>
      </c>
      <c r="G13" s="35"/>
      <c r="H13" s="35"/>
      <c r="I13" s="120" t="s">
        <v>18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8" t="s">
        <v>19</v>
      </c>
      <c r="E14" s="35"/>
      <c r="F14" s="111" t="s">
        <v>20</v>
      </c>
      <c r="G14" s="35"/>
      <c r="H14" s="35"/>
      <c r="I14" s="120" t="s">
        <v>21</v>
      </c>
      <c r="J14" s="121" t="str">
        <f>'Časť 1'!AN9</f>
        <v>21. 4. 2020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119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18" t="s">
        <v>23</v>
      </c>
      <c r="E16" s="35"/>
      <c r="F16" s="35"/>
      <c r="G16" s="35"/>
      <c r="H16" s="35"/>
      <c r="I16" s="120" t="s">
        <v>24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25</v>
      </c>
      <c r="F17" s="35"/>
      <c r="G17" s="35"/>
      <c r="H17" s="35"/>
      <c r="I17" s="120" t="s">
        <v>26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119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18" t="s">
        <v>27</v>
      </c>
      <c r="E19" s="35"/>
      <c r="F19" s="35"/>
      <c r="G19" s="35"/>
      <c r="H19" s="35"/>
      <c r="I19" s="120" t="s">
        <v>24</v>
      </c>
      <c r="J19" s="31" t="str">
        <f>'Časť 1'!AN14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43" t="str">
        <f>'Časť 1'!E15</f>
        <v>Vyplň údaj</v>
      </c>
      <c r="F20" s="344"/>
      <c r="G20" s="344"/>
      <c r="H20" s="344"/>
      <c r="I20" s="120" t="s">
        <v>26</v>
      </c>
      <c r="J20" s="31" t="str">
        <f>'Časť 1'!AN15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119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18" t="s">
        <v>29</v>
      </c>
      <c r="E22" s="35"/>
      <c r="F22" s="35"/>
      <c r="G22" s="35"/>
      <c r="H22" s="35"/>
      <c r="I22" s="120" t="s">
        <v>24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30</v>
      </c>
      <c r="F23" s="35"/>
      <c r="G23" s="35"/>
      <c r="H23" s="35"/>
      <c r="I23" s="120" t="s">
        <v>26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119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18" t="s">
        <v>32</v>
      </c>
      <c r="E25" s="35"/>
      <c r="F25" s="35"/>
      <c r="G25" s="35"/>
      <c r="H25" s="35"/>
      <c r="I25" s="120" t="s">
        <v>24</v>
      </c>
      <c r="J25" s="111" t="str">
        <f>IF('Časť 1'!AN20="","",'Časť 1'!AN20)</f>
        <v/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tr">
        <f>IF('Časť 1'!E21="","",'Časť 1'!E21)</f>
        <v xml:space="preserve"> </v>
      </c>
      <c r="F26" s="35"/>
      <c r="G26" s="35"/>
      <c r="H26" s="35"/>
      <c r="I26" s="120" t="s">
        <v>26</v>
      </c>
      <c r="J26" s="111" t="str">
        <f>IF('Časť 1'!AN21="","",'Časť 1'!AN21)</f>
        <v/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119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18" t="s">
        <v>34</v>
      </c>
      <c r="E28" s="35"/>
      <c r="F28" s="35"/>
      <c r="G28" s="35"/>
      <c r="H28" s="35"/>
      <c r="I28" s="119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23.25" customHeight="1">
      <c r="A29" s="122"/>
      <c r="B29" s="123"/>
      <c r="C29" s="122"/>
      <c r="D29" s="122"/>
      <c r="E29" s="345" t="s">
        <v>154</v>
      </c>
      <c r="F29" s="345"/>
      <c r="G29" s="345"/>
      <c r="H29" s="345"/>
      <c r="I29" s="124"/>
      <c r="J29" s="122"/>
      <c r="K29" s="122"/>
      <c r="L29" s="125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119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6"/>
      <c r="E31" s="126"/>
      <c r="F31" s="126"/>
      <c r="G31" s="126"/>
      <c r="H31" s="126"/>
      <c r="I31" s="127"/>
      <c r="J31" s="126"/>
      <c r="K31" s="126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8" t="s">
        <v>36</v>
      </c>
      <c r="E32" s="35"/>
      <c r="F32" s="35"/>
      <c r="G32" s="35"/>
      <c r="H32" s="35"/>
      <c r="I32" s="119"/>
      <c r="J32" s="129">
        <f>ROUND(J124,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6"/>
      <c r="E33" s="126"/>
      <c r="F33" s="126"/>
      <c r="G33" s="126"/>
      <c r="H33" s="126"/>
      <c r="I33" s="127"/>
      <c r="J33" s="126"/>
      <c r="K33" s="126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30" t="s">
        <v>38</v>
      </c>
      <c r="G34" s="35"/>
      <c r="H34" s="35"/>
      <c r="I34" s="131" t="s">
        <v>37</v>
      </c>
      <c r="J34" s="130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32" t="s">
        <v>40</v>
      </c>
      <c r="E35" s="118" t="s">
        <v>41</v>
      </c>
      <c r="F35" s="133">
        <f>ROUND((SUM(BE124:BE187)),  2)</f>
        <v>0</v>
      </c>
      <c r="G35" s="35"/>
      <c r="H35" s="35"/>
      <c r="I35" s="134">
        <v>0.2</v>
      </c>
      <c r="J35" s="133">
        <f>ROUND(((SUM(BE124:BE187))*I35),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18" t="s">
        <v>42</v>
      </c>
      <c r="F36" s="133">
        <f>ROUND((SUM(BF124:BF187)),  2)</f>
        <v>0</v>
      </c>
      <c r="G36" s="35"/>
      <c r="H36" s="35"/>
      <c r="I36" s="134">
        <v>0.2</v>
      </c>
      <c r="J36" s="133">
        <f>ROUND(((SUM(BF124:BF187))*I36),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8" t="s">
        <v>43</v>
      </c>
      <c r="F37" s="133">
        <f>ROUND((SUM(BG124:BG187)),  2)</f>
        <v>0</v>
      </c>
      <c r="G37" s="35"/>
      <c r="H37" s="35"/>
      <c r="I37" s="134">
        <v>0.2</v>
      </c>
      <c r="J37" s="133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18" t="s">
        <v>44</v>
      </c>
      <c r="F38" s="133">
        <f>ROUND((SUM(BH124:BH187)),  2)</f>
        <v>0</v>
      </c>
      <c r="G38" s="35"/>
      <c r="H38" s="35"/>
      <c r="I38" s="134">
        <v>0.2</v>
      </c>
      <c r="J38" s="133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18" t="s">
        <v>45</v>
      </c>
      <c r="F39" s="133">
        <f>ROUND((SUM(BI124:BI187)),  2)</f>
        <v>0</v>
      </c>
      <c r="G39" s="35"/>
      <c r="H39" s="35"/>
      <c r="I39" s="134">
        <v>0</v>
      </c>
      <c r="J39" s="133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119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5"/>
      <c r="D41" s="136" t="s">
        <v>46</v>
      </c>
      <c r="E41" s="137"/>
      <c r="F41" s="137"/>
      <c r="G41" s="138" t="s">
        <v>47</v>
      </c>
      <c r="H41" s="139" t="s">
        <v>48</v>
      </c>
      <c r="I41" s="140"/>
      <c r="J41" s="141">
        <f>SUM(J32:J39)</f>
        <v>0</v>
      </c>
      <c r="K41" s="142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119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I43" s="112"/>
      <c r="L43" s="21"/>
    </row>
    <row r="44" spans="1:31" s="1" customFormat="1" ht="14.45" customHeight="1">
      <c r="B44" s="21"/>
      <c r="I44" s="112"/>
      <c r="L44" s="21"/>
    </row>
    <row r="45" spans="1:31" s="1" customFormat="1" ht="14.45" customHeight="1">
      <c r="B45" s="21"/>
      <c r="I45" s="112"/>
      <c r="L45" s="21"/>
    </row>
    <row r="46" spans="1:31" s="1" customFormat="1" ht="14.45" customHeight="1">
      <c r="B46" s="21"/>
      <c r="I46" s="112"/>
      <c r="L46" s="21"/>
    </row>
    <row r="47" spans="1:31" s="1" customFormat="1" ht="14.45" customHeight="1">
      <c r="B47" s="21"/>
      <c r="I47" s="112"/>
      <c r="L47" s="21"/>
    </row>
    <row r="48" spans="1:31" s="1" customFormat="1" ht="14.45" customHeight="1">
      <c r="B48" s="21"/>
      <c r="I48" s="112"/>
      <c r="L48" s="21"/>
    </row>
    <row r="49" spans="1:31" s="1" customFormat="1" ht="14.45" customHeight="1">
      <c r="B49" s="21"/>
      <c r="I49" s="112"/>
      <c r="L49" s="21"/>
    </row>
    <row r="50" spans="1:31" s="2" customFormat="1" ht="14.45" customHeight="1">
      <c r="B50" s="52"/>
      <c r="D50" s="143" t="s">
        <v>49</v>
      </c>
      <c r="E50" s="144"/>
      <c r="F50" s="144"/>
      <c r="G50" s="143" t="s">
        <v>50</v>
      </c>
      <c r="H50" s="144"/>
      <c r="I50" s="145"/>
      <c r="J50" s="144"/>
      <c r="K50" s="144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6" t="s">
        <v>51</v>
      </c>
      <c r="E61" s="147"/>
      <c r="F61" s="148" t="s">
        <v>52</v>
      </c>
      <c r="G61" s="146" t="s">
        <v>51</v>
      </c>
      <c r="H61" s="147"/>
      <c r="I61" s="149"/>
      <c r="J61" s="150" t="s">
        <v>52</v>
      </c>
      <c r="K61" s="147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43" t="s">
        <v>53</v>
      </c>
      <c r="E65" s="151"/>
      <c r="F65" s="151"/>
      <c r="G65" s="143" t="s">
        <v>54</v>
      </c>
      <c r="H65" s="151"/>
      <c r="I65" s="152"/>
      <c r="J65" s="151"/>
      <c r="K65" s="151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6" t="s">
        <v>51</v>
      </c>
      <c r="E76" s="147"/>
      <c r="F76" s="148" t="s">
        <v>52</v>
      </c>
      <c r="G76" s="146" t="s">
        <v>51</v>
      </c>
      <c r="H76" s="147"/>
      <c r="I76" s="149"/>
      <c r="J76" s="150" t="s">
        <v>52</v>
      </c>
      <c r="K76" s="147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53"/>
      <c r="C77" s="154"/>
      <c r="D77" s="154"/>
      <c r="E77" s="154"/>
      <c r="F77" s="154"/>
      <c r="G77" s="154"/>
      <c r="H77" s="154"/>
      <c r="I77" s="155"/>
      <c r="J77" s="154"/>
      <c r="K77" s="154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56"/>
      <c r="C81" s="157"/>
      <c r="D81" s="157"/>
      <c r="E81" s="157"/>
      <c r="F81" s="157"/>
      <c r="G81" s="157"/>
      <c r="H81" s="157"/>
      <c r="I81" s="158"/>
      <c r="J81" s="157"/>
      <c r="K81" s="157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155</v>
      </c>
      <c r="D82" s="37"/>
      <c r="E82" s="37"/>
      <c r="F82" s="37"/>
      <c r="G82" s="37"/>
      <c r="H82" s="37"/>
      <c r="I82" s="119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119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119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23.25" customHeight="1">
      <c r="A85" s="35"/>
      <c r="B85" s="36"/>
      <c r="C85" s="37"/>
      <c r="D85" s="37"/>
      <c r="E85" s="337" t="str">
        <f>E7</f>
        <v>Detské jasle Komárno - výstavba zariadenia služieb rodinného a pracovného života</v>
      </c>
      <c r="F85" s="338"/>
      <c r="G85" s="338"/>
      <c r="H85" s="338"/>
      <c r="I85" s="119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150</v>
      </c>
      <c r="D86" s="23"/>
      <c r="E86" s="23"/>
      <c r="F86" s="23"/>
      <c r="G86" s="23"/>
      <c r="H86" s="23"/>
      <c r="I86" s="112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37" t="s">
        <v>151</v>
      </c>
      <c r="F87" s="336"/>
      <c r="G87" s="336"/>
      <c r="H87" s="336"/>
      <c r="I87" s="119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152</v>
      </c>
      <c r="D88" s="37"/>
      <c r="E88" s="37"/>
      <c r="F88" s="37"/>
      <c r="G88" s="37"/>
      <c r="H88" s="37"/>
      <c r="I88" s="119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305" t="str">
        <f>E11</f>
        <v>06 - SO-01.6  Elektroinštalácia - slaboprúd</v>
      </c>
      <c r="F89" s="336"/>
      <c r="G89" s="336"/>
      <c r="H89" s="336"/>
      <c r="I89" s="119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119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19</v>
      </c>
      <c r="D91" s="37"/>
      <c r="E91" s="37"/>
      <c r="F91" s="28" t="str">
        <f>F14</f>
        <v>Komárno, Ul. gen. Klapku, p. č. 7046/4, 7051/393</v>
      </c>
      <c r="G91" s="37"/>
      <c r="H91" s="37"/>
      <c r="I91" s="120" t="s">
        <v>21</v>
      </c>
      <c r="J91" s="67" t="str">
        <f>IF(J14="","",J14)</f>
        <v>21. 4. 2020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119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23</v>
      </c>
      <c r="D93" s="37"/>
      <c r="E93" s="37"/>
      <c r="F93" s="28" t="str">
        <f>E17</f>
        <v>Amante n. o., Marcelová</v>
      </c>
      <c r="G93" s="37"/>
      <c r="H93" s="37"/>
      <c r="I93" s="120" t="s">
        <v>29</v>
      </c>
      <c r="J93" s="33" t="str">
        <f>E23</f>
        <v>Ing. Olivér Csémy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27</v>
      </c>
      <c r="D94" s="37"/>
      <c r="E94" s="37"/>
      <c r="F94" s="28" t="str">
        <f>IF(E20="","",E20)</f>
        <v>Vyplň údaj</v>
      </c>
      <c r="G94" s="37"/>
      <c r="H94" s="37"/>
      <c r="I94" s="120" t="s">
        <v>32</v>
      </c>
      <c r="J94" s="33" t="str">
        <f>E26</f>
        <v xml:space="preserve"> 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119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9" t="s">
        <v>156</v>
      </c>
      <c r="D96" s="160"/>
      <c r="E96" s="160"/>
      <c r="F96" s="160"/>
      <c r="G96" s="160"/>
      <c r="H96" s="160"/>
      <c r="I96" s="161"/>
      <c r="J96" s="162" t="s">
        <v>157</v>
      </c>
      <c r="K96" s="160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119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63" t="s">
        <v>158</v>
      </c>
      <c r="D98" s="37"/>
      <c r="E98" s="37"/>
      <c r="F98" s="37"/>
      <c r="G98" s="37"/>
      <c r="H98" s="37"/>
      <c r="I98" s="119"/>
      <c r="J98" s="85">
        <f>J124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159</v>
      </c>
    </row>
    <row r="99" spans="1:47" s="9" customFormat="1" ht="24.95" customHeight="1">
      <c r="B99" s="164"/>
      <c r="C99" s="165"/>
      <c r="D99" s="166" t="s">
        <v>2572</v>
      </c>
      <c r="E99" s="167"/>
      <c r="F99" s="167"/>
      <c r="G99" s="167"/>
      <c r="H99" s="167"/>
      <c r="I99" s="168"/>
      <c r="J99" s="169">
        <f>J125</f>
        <v>0</v>
      </c>
      <c r="K99" s="165"/>
      <c r="L99" s="170"/>
    </row>
    <row r="100" spans="1:47" s="10" customFormat="1" ht="19.899999999999999" customHeight="1">
      <c r="B100" s="171"/>
      <c r="C100" s="105"/>
      <c r="D100" s="172" t="s">
        <v>2874</v>
      </c>
      <c r="E100" s="173"/>
      <c r="F100" s="173"/>
      <c r="G100" s="173"/>
      <c r="H100" s="173"/>
      <c r="I100" s="174"/>
      <c r="J100" s="175">
        <f>J126</f>
        <v>0</v>
      </c>
      <c r="K100" s="105"/>
      <c r="L100" s="176"/>
    </row>
    <row r="101" spans="1:47" s="9" customFormat="1" ht="24.95" customHeight="1">
      <c r="B101" s="164"/>
      <c r="C101" s="165"/>
      <c r="D101" s="166" t="s">
        <v>2300</v>
      </c>
      <c r="E101" s="167"/>
      <c r="F101" s="167"/>
      <c r="G101" s="167"/>
      <c r="H101" s="167"/>
      <c r="I101" s="168"/>
      <c r="J101" s="169">
        <f>J183</f>
        <v>0</v>
      </c>
      <c r="K101" s="165"/>
      <c r="L101" s="170"/>
    </row>
    <row r="102" spans="1:47" s="9" customFormat="1" ht="24.95" customHeight="1">
      <c r="B102" s="164"/>
      <c r="C102" s="165"/>
      <c r="D102" s="166" t="s">
        <v>2301</v>
      </c>
      <c r="E102" s="167"/>
      <c r="F102" s="167"/>
      <c r="G102" s="167"/>
      <c r="H102" s="167"/>
      <c r="I102" s="168"/>
      <c r="J102" s="169">
        <f>J185</f>
        <v>0</v>
      </c>
      <c r="K102" s="165"/>
      <c r="L102" s="170"/>
    </row>
    <row r="103" spans="1:47" s="2" customFormat="1" ht="21.75" customHeight="1">
      <c r="A103" s="35"/>
      <c r="B103" s="36"/>
      <c r="C103" s="37"/>
      <c r="D103" s="37"/>
      <c r="E103" s="37"/>
      <c r="F103" s="37"/>
      <c r="G103" s="37"/>
      <c r="H103" s="37"/>
      <c r="I103" s="119"/>
      <c r="J103" s="37"/>
      <c r="K103" s="37"/>
      <c r="L103" s="52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pans="1:47" s="2" customFormat="1" ht="6.95" customHeight="1">
      <c r="A104" s="35"/>
      <c r="B104" s="55"/>
      <c r="C104" s="56"/>
      <c r="D104" s="56"/>
      <c r="E104" s="56"/>
      <c r="F104" s="56"/>
      <c r="G104" s="56"/>
      <c r="H104" s="56"/>
      <c r="I104" s="155"/>
      <c r="J104" s="56"/>
      <c r="K104" s="56"/>
      <c r="L104" s="52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pans="1:47" s="2" customFormat="1" ht="6.95" customHeight="1">
      <c r="A108" s="35"/>
      <c r="B108" s="57"/>
      <c r="C108" s="58"/>
      <c r="D108" s="58"/>
      <c r="E108" s="58"/>
      <c r="F108" s="58"/>
      <c r="G108" s="58"/>
      <c r="H108" s="58"/>
      <c r="I108" s="158"/>
      <c r="J108" s="58"/>
      <c r="K108" s="58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47" s="2" customFormat="1" ht="24.95" customHeight="1">
      <c r="A109" s="35"/>
      <c r="B109" s="36"/>
      <c r="C109" s="24" t="s">
        <v>188</v>
      </c>
      <c r="D109" s="37"/>
      <c r="E109" s="37"/>
      <c r="F109" s="37"/>
      <c r="G109" s="37"/>
      <c r="H109" s="37"/>
      <c r="I109" s="119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6.95" customHeight="1">
      <c r="A110" s="35"/>
      <c r="B110" s="36"/>
      <c r="C110" s="37"/>
      <c r="D110" s="37"/>
      <c r="E110" s="37"/>
      <c r="F110" s="37"/>
      <c r="G110" s="37"/>
      <c r="H110" s="37"/>
      <c r="I110" s="119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47" s="2" customFormat="1" ht="12" customHeight="1">
      <c r="A111" s="35"/>
      <c r="B111" s="36"/>
      <c r="C111" s="30" t="s">
        <v>15</v>
      </c>
      <c r="D111" s="37"/>
      <c r="E111" s="37"/>
      <c r="F111" s="37"/>
      <c r="G111" s="37"/>
      <c r="H111" s="37"/>
      <c r="I111" s="119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2" customFormat="1" ht="23.25" customHeight="1">
      <c r="A112" s="35"/>
      <c r="B112" s="36"/>
      <c r="C112" s="37"/>
      <c r="D112" s="37"/>
      <c r="E112" s="337" t="str">
        <f>E7</f>
        <v>Detské jasle Komárno - výstavba zariadenia služieb rodinného a pracovného života</v>
      </c>
      <c r="F112" s="338"/>
      <c r="G112" s="338"/>
      <c r="H112" s="338"/>
      <c r="I112" s="119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1" customFormat="1" ht="12" customHeight="1">
      <c r="B113" s="22"/>
      <c r="C113" s="30" t="s">
        <v>150</v>
      </c>
      <c r="D113" s="23"/>
      <c r="E113" s="23"/>
      <c r="F113" s="23"/>
      <c r="G113" s="23"/>
      <c r="H113" s="23"/>
      <c r="I113" s="112"/>
      <c r="J113" s="23"/>
      <c r="K113" s="23"/>
      <c r="L113" s="21"/>
    </row>
    <row r="114" spans="1:65" s="2" customFormat="1" ht="16.5" customHeight="1">
      <c r="A114" s="35"/>
      <c r="B114" s="36"/>
      <c r="C114" s="37"/>
      <c r="D114" s="37"/>
      <c r="E114" s="337" t="s">
        <v>151</v>
      </c>
      <c r="F114" s="336"/>
      <c r="G114" s="336"/>
      <c r="H114" s="336"/>
      <c r="I114" s="119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2" customHeight="1">
      <c r="A115" s="35"/>
      <c r="B115" s="36"/>
      <c r="C115" s="30" t="s">
        <v>152</v>
      </c>
      <c r="D115" s="37"/>
      <c r="E115" s="37"/>
      <c r="F115" s="37"/>
      <c r="G115" s="37"/>
      <c r="H115" s="37"/>
      <c r="I115" s="119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6.5" customHeight="1">
      <c r="A116" s="35"/>
      <c r="B116" s="36"/>
      <c r="C116" s="37"/>
      <c r="D116" s="37"/>
      <c r="E116" s="305" t="str">
        <f>E11</f>
        <v>06 - SO-01.6  Elektroinštalácia - slaboprúd</v>
      </c>
      <c r="F116" s="336"/>
      <c r="G116" s="336"/>
      <c r="H116" s="336"/>
      <c r="I116" s="119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5" customHeight="1">
      <c r="A117" s="35"/>
      <c r="B117" s="36"/>
      <c r="C117" s="37"/>
      <c r="D117" s="37"/>
      <c r="E117" s="37"/>
      <c r="F117" s="37"/>
      <c r="G117" s="37"/>
      <c r="H117" s="37"/>
      <c r="I117" s="119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2" customHeight="1">
      <c r="A118" s="35"/>
      <c r="B118" s="36"/>
      <c r="C118" s="30" t="s">
        <v>19</v>
      </c>
      <c r="D118" s="37"/>
      <c r="E118" s="37"/>
      <c r="F118" s="28" t="str">
        <f>F14</f>
        <v>Komárno, Ul. gen. Klapku, p. č. 7046/4, 7051/393</v>
      </c>
      <c r="G118" s="37"/>
      <c r="H118" s="37"/>
      <c r="I118" s="120" t="s">
        <v>21</v>
      </c>
      <c r="J118" s="67" t="str">
        <f>IF(J14="","",J14)</f>
        <v>21. 4. 2020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6.95" customHeight="1">
      <c r="A119" s="35"/>
      <c r="B119" s="36"/>
      <c r="C119" s="37"/>
      <c r="D119" s="37"/>
      <c r="E119" s="37"/>
      <c r="F119" s="37"/>
      <c r="G119" s="37"/>
      <c r="H119" s="37"/>
      <c r="I119" s="119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5.2" customHeight="1">
      <c r="A120" s="35"/>
      <c r="B120" s="36"/>
      <c r="C120" s="30" t="s">
        <v>23</v>
      </c>
      <c r="D120" s="37"/>
      <c r="E120" s="37"/>
      <c r="F120" s="28" t="str">
        <f>E17</f>
        <v>Amante n. o., Marcelová</v>
      </c>
      <c r="G120" s="37"/>
      <c r="H120" s="37"/>
      <c r="I120" s="120" t="s">
        <v>29</v>
      </c>
      <c r="J120" s="33" t="str">
        <f>E23</f>
        <v>Ing. Olivér Csémy</v>
      </c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5.2" customHeight="1">
      <c r="A121" s="35"/>
      <c r="B121" s="36"/>
      <c r="C121" s="30" t="s">
        <v>27</v>
      </c>
      <c r="D121" s="37"/>
      <c r="E121" s="37"/>
      <c r="F121" s="28" t="str">
        <f>IF(E20="","",E20)</f>
        <v>Vyplň údaj</v>
      </c>
      <c r="G121" s="37"/>
      <c r="H121" s="37"/>
      <c r="I121" s="120" t="s">
        <v>32</v>
      </c>
      <c r="J121" s="33" t="str">
        <f>E26</f>
        <v xml:space="preserve"> </v>
      </c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2" customFormat="1" ht="10.35" customHeight="1">
      <c r="A122" s="35"/>
      <c r="B122" s="36"/>
      <c r="C122" s="37"/>
      <c r="D122" s="37"/>
      <c r="E122" s="37"/>
      <c r="F122" s="37"/>
      <c r="G122" s="37"/>
      <c r="H122" s="37"/>
      <c r="I122" s="119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5" s="11" customFormat="1" ht="48" customHeight="1">
      <c r="A123" s="177"/>
      <c r="B123" s="178"/>
      <c r="C123" s="179" t="s">
        <v>189</v>
      </c>
      <c r="D123" s="180" t="s">
        <v>61</v>
      </c>
      <c r="E123" s="180" t="s">
        <v>57</v>
      </c>
      <c r="F123" s="180" t="s">
        <v>58</v>
      </c>
      <c r="G123" s="180" t="s">
        <v>190</v>
      </c>
      <c r="H123" s="180" t="s">
        <v>191</v>
      </c>
      <c r="I123" s="181" t="s">
        <v>3986</v>
      </c>
      <c r="J123" s="182" t="s">
        <v>3987</v>
      </c>
      <c r="K123" s="183" t="s">
        <v>192</v>
      </c>
      <c r="L123" s="286" t="s">
        <v>3988</v>
      </c>
      <c r="M123" s="76" t="s">
        <v>1</v>
      </c>
      <c r="N123" s="77" t="s">
        <v>40</v>
      </c>
      <c r="O123" s="77" t="s">
        <v>193</v>
      </c>
      <c r="P123" s="77" t="s">
        <v>194</v>
      </c>
      <c r="Q123" s="77" t="s">
        <v>195</v>
      </c>
      <c r="R123" s="77" t="s">
        <v>196</v>
      </c>
      <c r="S123" s="77" t="s">
        <v>197</v>
      </c>
      <c r="T123" s="78" t="s">
        <v>198</v>
      </c>
      <c r="U123" s="177"/>
      <c r="V123" s="177"/>
      <c r="W123" s="177"/>
      <c r="X123" s="177"/>
      <c r="Y123" s="177"/>
      <c r="Z123" s="177"/>
      <c r="AA123" s="177"/>
      <c r="AB123" s="177"/>
      <c r="AC123" s="177"/>
      <c r="AD123" s="177"/>
      <c r="AE123" s="177"/>
    </row>
    <row r="124" spans="1:65" s="2" customFormat="1" ht="22.9" customHeight="1">
      <c r="A124" s="35"/>
      <c r="B124" s="36"/>
      <c r="C124" s="83" t="s">
        <v>158</v>
      </c>
      <c r="D124" s="37"/>
      <c r="E124" s="37"/>
      <c r="F124" s="37"/>
      <c r="G124" s="37"/>
      <c r="H124" s="37"/>
      <c r="I124" s="119"/>
      <c r="J124" s="184">
        <f>BK124</f>
        <v>0</v>
      </c>
      <c r="K124" s="37"/>
      <c r="L124" s="40"/>
      <c r="M124" s="79"/>
      <c r="N124" s="185"/>
      <c r="O124" s="80"/>
      <c r="P124" s="186">
        <f>P125+P183+P185</f>
        <v>0</v>
      </c>
      <c r="Q124" s="80"/>
      <c r="R124" s="186">
        <f>R125+R183+R185</f>
        <v>0.13235500000000003</v>
      </c>
      <c r="S124" s="80"/>
      <c r="T124" s="187">
        <f>T125+T183+T185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8" t="s">
        <v>75</v>
      </c>
      <c r="AU124" s="18" t="s">
        <v>159</v>
      </c>
      <c r="BK124" s="188">
        <f>BK125+BK183+BK185</f>
        <v>0</v>
      </c>
    </row>
    <row r="125" spans="1:65" s="12" customFormat="1" ht="25.9" customHeight="1">
      <c r="B125" s="189"/>
      <c r="C125" s="190"/>
      <c r="D125" s="191" t="s">
        <v>75</v>
      </c>
      <c r="E125" s="192" t="s">
        <v>585</v>
      </c>
      <c r="F125" s="192" t="s">
        <v>2574</v>
      </c>
      <c r="G125" s="190"/>
      <c r="H125" s="190"/>
      <c r="I125" s="193"/>
      <c r="J125" s="194">
        <f>BK125</f>
        <v>0</v>
      </c>
      <c r="K125" s="190"/>
      <c r="L125" s="195"/>
      <c r="M125" s="196"/>
      <c r="N125" s="197"/>
      <c r="O125" s="197"/>
      <c r="P125" s="198">
        <f>P126</f>
        <v>0</v>
      </c>
      <c r="Q125" s="197"/>
      <c r="R125" s="198">
        <f>R126</f>
        <v>0.13235500000000003</v>
      </c>
      <c r="S125" s="197"/>
      <c r="T125" s="199">
        <f>T126</f>
        <v>0</v>
      </c>
      <c r="AR125" s="200" t="s">
        <v>219</v>
      </c>
      <c r="AT125" s="201" t="s">
        <v>75</v>
      </c>
      <c r="AU125" s="201" t="s">
        <v>76</v>
      </c>
      <c r="AY125" s="200" t="s">
        <v>201</v>
      </c>
      <c r="BK125" s="202">
        <f>BK126</f>
        <v>0</v>
      </c>
    </row>
    <row r="126" spans="1:65" s="12" customFormat="1" ht="22.9" customHeight="1">
      <c r="B126" s="189"/>
      <c r="C126" s="190"/>
      <c r="D126" s="191" t="s">
        <v>75</v>
      </c>
      <c r="E126" s="203" t="s">
        <v>2875</v>
      </c>
      <c r="F126" s="203" t="s">
        <v>2876</v>
      </c>
      <c r="G126" s="190"/>
      <c r="H126" s="190"/>
      <c r="I126" s="193"/>
      <c r="J126" s="204">
        <f>BK126</f>
        <v>0</v>
      </c>
      <c r="K126" s="190"/>
      <c r="L126" s="195"/>
      <c r="M126" s="196"/>
      <c r="N126" s="197"/>
      <c r="O126" s="197"/>
      <c r="P126" s="198">
        <f>SUM(P127:P182)</f>
        <v>0</v>
      </c>
      <c r="Q126" s="197"/>
      <c r="R126" s="198">
        <f>SUM(R127:R182)</f>
        <v>0.13235500000000003</v>
      </c>
      <c r="S126" s="197"/>
      <c r="T126" s="199">
        <f>SUM(T127:T182)</f>
        <v>0</v>
      </c>
      <c r="AR126" s="200" t="s">
        <v>219</v>
      </c>
      <c r="AT126" s="201" t="s">
        <v>75</v>
      </c>
      <c r="AU126" s="201" t="s">
        <v>83</v>
      </c>
      <c r="AY126" s="200" t="s">
        <v>201</v>
      </c>
      <c r="BK126" s="202">
        <f>SUM(BK127:BK182)</f>
        <v>0</v>
      </c>
    </row>
    <row r="127" spans="1:65" s="2" customFormat="1" ht="40.5" customHeight="1">
      <c r="A127" s="35"/>
      <c r="B127" s="36"/>
      <c r="C127" s="205" t="s">
        <v>83</v>
      </c>
      <c r="D127" s="205" t="s">
        <v>203</v>
      </c>
      <c r="E127" s="206" t="s">
        <v>2877</v>
      </c>
      <c r="F127" s="207" t="s">
        <v>2878</v>
      </c>
      <c r="G127" s="208" t="s">
        <v>366</v>
      </c>
      <c r="H127" s="209">
        <v>14</v>
      </c>
      <c r="I127" s="210"/>
      <c r="J127" s="211">
        <f>ROUND(I127*H127,2)</f>
        <v>0</v>
      </c>
      <c r="K127" s="212"/>
      <c r="L127" s="40"/>
      <c r="M127" s="213" t="s">
        <v>1</v>
      </c>
      <c r="N127" s="214" t="s">
        <v>42</v>
      </c>
      <c r="O127" s="72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17" t="s">
        <v>652</v>
      </c>
      <c r="AT127" s="217" t="s">
        <v>203</v>
      </c>
      <c r="AU127" s="217" t="s">
        <v>88</v>
      </c>
      <c r="AY127" s="18" t="s">
        <v>201</v>
      </c>
      <c r="BE127" s="218">
        <f>IF(N127="základná",J127,0)</f>
        <v>0</v>
      </c>
      <c r="BF127" s="218">
        <f>IF(N127="znížená",J127,0)</f>
        <v>0</v>
      </c>
      <c r="BG127" s="218">
        <f>IF(N127="zákl. prenesená",J127,0)</f>
        <v>0</v>
      </c>
      <c r="BH127" s="218">
        <f>IF(N127="zníž. prenesená",J127,0)</f>
        <v>0</v>
      </c>
      <c r="BI127" s="218">
        <f>IF(N127="nulová",J127,0)</f>
        <v>0</v>
      </c>
      <c r="BJ127" s="18" t="s">
        <v>88</v>
      </c>
      <c r="BK127" s="218">
        <f>ROUND(I127*H127,2)</f>
        <v>0</v>
      </c>
      <c r="BL127" s="18" t="s">
        <v>652</v>
      </c>
      <c r="BM127" s="217" t="s">
        <v>2879</v>
      </c>
    </row>
    <row r="128" spans="1:65" s="2" customFormat="1" ht="16.5" customHeight="1">
      <c r="A128" s="35"/>
      <c r="B128" s="36"/>
      <c r="C128" s="253" t="s">
        <v>88</v>
      </c>
      <c r="D128" s="253" t="s">
        <v>585</v>
      </c>
      <c r="E128" s="254" t="s">
        <v>2598</v>
      </c>
      <c r="F128" s="255" t="s">
        <v>2599</v>
      </c>
      <c r="G128" s="256" t="s">
        <v>366</v>
      </c>
      <c r="H128" s="257">
        <v>14</v>
      </c>
      <c r="I128" s="258"/>
      <c r="J128" s="259">
        <f>ROUND(I128*H128,2)</f>
        <v>0</v>
      </c>
      <c r="K128" s="260"/>
      <c r="L128" s="261"/>
      <c r="M128" s="262" t="s">
        <v>1</v>
      </c>
      <c r="N128" s="263" t="s">
        <v>42</v>
      </c>
      <c r="O128" s="72"/>
      <c r="P128" s="215">
        <f>O128*H128</f>
        <v>0</v>
      </c>
      <c r="Q128" s="215">
        <v>5.0000000000000002E-5</v>
      </c>
      <c r="R128" s="215">
        <f>Q128*H128</f>
        <v>6.9999999999999999E-4</v>
      </c>
      <c r="S128" s="215">
        <v>0</v>
      </c>
      <c r="T128" s="216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17" t="s">
        <v>1027</v>
      </c>
      <c r="AT128" s="217" t="s">
        <v>585</v>
      </c>
      <c r="AU128" s="217" t="s">
        <v>88</v>
      </c>
      <c r="AY128" s="18" t="s">
        <v>201</v>
      </c>
      <c r="BE128" s="218">
        <f>IF(N128="základná",J128,0)</f>
        <v>0</v>
      </c>
      <c r="BF128" s="218">
        <f>IF(N128="znížená",J128,0)</f>
        <v>0</v>
      </c>
      <c r="BG128" s="218">
        <f>IF(N128="zákl. prenesená",J128,0)</f>
        <v>0</v>
      </c>
      <c r="BH128" s="218">
        <f>IF(N128="zníž. prenesená",J128,0)</f>
        <v>0</v>
      </c>
      <c r="BI128" s="218">
        <f>IF(N128="nulová",J128,0)</f>
        <v>0</v>
      </c>
      <c r="BJ128" s="18" t="s">
        <v>88</v>
      </c>
      <c r="BK128" s="218">
        <f>ROUND(I128*H128,2)</f>
        <v>0</v>
      </c>
      <c r="BL128" s="18" t="s">
        <v>1027</v>
      </c>
      <c r="BM128" s="217" t="s">
        <v>2880</v>
      </c>
    </row>
    <row r="129" spans="1:65" s="2" customFormat="1" ht="25.5" customHeight="1">
      <c r="A129" s="35"/>
      <c r="B129" s="36"/>
      <c r="C129" s="205" t="s">
        <v>219</v>
      </c>
      <c r="D129" s="205" t="s">
        <v>203</v>
      </c>
      <c r="E129" s="206" t="s">
        <v>2881</v>
      </c>
      <c r="F129" s="207" t="s">
        <v>2882</v>
      </c>
      <c r="G129" s="208" t="s">
        <v>366</v>
      </c>
      <c r="H129" s="209">
        <v>1</v>
      </c>
      <c r="I129" s="210"/>
      <c r="J129" s="211">
        <f>ROUND(I129*H129,2)</f>
        <v>0</v>
      </c>
      <c r="K129" s="212"/>
      <c r="L129" s="40"/>
      <c r="M129" s="213" t="s">
        <v>1</v>
      </c>
      <c r="N129" s="214" t="s">
        <v>42</v>
      </c>
      <c r="O129" s="72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17" t="s">
        <v>652</v>
      </c>
      <c r="AT129" s="217" t="s">
        <v>203</v>
      </c>
      <c r="AU129" s="217" t="s">
        <v>88</v>
      </c>
      <c r="AY129" s="18" t="s">
        <v>201</v>
      </c>
      <c r="BE129" s="218">
        <f>IF(N129="základná",J129,0)</f>
        <v>0</v>
      </c>
      <c r="BF129" s="218">
        <f>IF(N129="znížená",J129,0)</f>
        <v>0</v>
      </c>
      <c r="BG129" s="218">
        <f>IF(N129="zákl. prenesená",J129,0)</f>
        <v>0</v>
      </c>
      <c r="BH129" s="218">
        <f>IF(N129="zníž. prenesená",J129,0)</f>
        <v>0</v>
      </c>
      <c r="BI129" s="218">
        <f>IF(N129="nulová",J129,0)</f>
        <v>0</v>
      </c>
      <c r="BJ129" s="18" t="s">
        <v>88</v>
      </c>
      <c r="BK129" s="218">
        <f>ROUND(I129*H129,2)</f>
        <v>0</v>
      </c>
      <c r="BL129" s="18" t="s">
        <v>652</v>
      </c>
      <c r="BM129" s="217" t="s">
        <v>2883</v>
      </c>
    </row>
    <row r="130" spans="1:65" s="2" customFormat="1" ht="16.5" customHeight="1">
      <c r="A130" s="35"/>
      <c r="B130" s="36"/>
      <c r="C130" s="253" t="s">
        <v>207</v>
      </c>
      <c r="D130" s="253" t="s">
        <v>585</v>
      </c>
      <c r="E130" s="254" t="s">
        <v>2884</v>
      </c>
      <c r="F130" s="255" t="s">
        <v>2885</v>
      </c>
      <c r="G130" s="256" t="s">
        <v>366</v>
      </c>
      <c r="H130" s="257">
        <v>1</v>
      </c>
      <c r="I130" s="258"/>
      <c r="J130" s="259">
        <f>ROUND(I130*H130,2)</f>
        <v>0</v>
      </c>
      <c r="K130" s="260"/>
      <c r="L130" s="261"/>
      <c r="M130" s="262" t="s">
        <v>1</v>
      </c>
      <c r="N130" s="263" t="s">
        <v>42</v>
      </c>
      <c r="O130" s="72"/>
      <c r="P130" s="215">
        <f>O130*H130</f>
        <v>0</v>
      </c>
      <c r="Q130" s="215">
        <v>4.0000000000000003E-5</v>
      </c>
      <c r="R130" s="215">
        <f>Q130*H130</f>
        <v>4.0000000000000003E-5</v>
      </c>
      <c r="S130" s="215">
        <v>0</v>
      </c>
      <c r="T130" s="216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17" t="s">
        <v>1027</v>
      </c>
      <c r="AT130" s="217" t="s">
        <v>585</v>
      </c>
      <c r="AU130" s="217" t="s">
        <v>88</v>
      </c>
      <c r="AY130" s="18" t="s">
        <v>201</v>
      </c>
      <c r="BE130" s="218">
        <f>IF(N130="základná",J130,0)</f>
        <v>0</v>
      </c>
      <c r="BF130" s="218">
        <f>IF(N130="znížená",J130,0)</f>
        <v>0</v>
      </c>
      <c r="BG130" s="218">
        <f>IF(N130="zákl. prenesená",J130,0)</f>
        <v>0</v>
      </c>
      <c r="BH130" s="218">
        <f>IF(N130="zníž. prenesená",J130,0)</f>
        <v>0</v>
      </c>
      <c r="BI130" s="218">
        <f>IF(N130="nulová",J130,0)</f>
        <v>0</v>
      </c>
      <c r="BJ130" s="18" t="s">
        <v>88</v>
      </c>
      <c r="BK130" s="218">
        <f>ROUND(I130*H130,2)</f>
        <v>0</v>
      </c>
      <c r="BL130" s="18" t="s">
        <v>1027</v>
      </c>
      <c r="BM130" s="217" t="s">
        <v>2886</v>
      </c>
    </row>
    <row r="131" spans="1:65" s="2" customFormat="1" ht="37.5" customHeight="1">
      <c r="A131" s="35"/>
      <c r="B131" s="36"/>
      <c r="C131" s="205" t="s">
        <v>233</v>
      </c>
      <c r="D131" s="205" t="s">
        <v>203</v>
      </c>
      <c r="E131" s="206" t="s">
        <v>2887</v>
      </c>
      <c r="F131" s="207" t="s">
        <v>2888</v>
      </c>
      <c r="G131" s="208" t="s">
        <v>618</v>
      </c>
      <c r="H131" s="209">
        <v>330</v>
      </c>
      <c r="I131" s="210"/>
      <c r="J131" s="211">
        <f>ROUND(I131*H131,2)</f>
        <v>0</v>
      </c>
      <c r="K131" s="212"/>
      <c r="L131" s="40"/>
      <c r="M131" s="213" t="s">
        <v>1</v>
      </c>
      <c r="N131" s="214" t="s">
        <v>42</v>
      </c>
      <c r="O131" s="72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17" t="s">
        <v>652</v>
      </c>
      <c r="AT131" s="217" t="s">
        <v>203</v>
      </c>
      <c r="AU131" s="217" t="s">
        <v>88</v>
      </c>
      <c r="AY131" s="18" t="s">
        <v>201</v>
      </c>
      <c r="BE131" s="218">
        <f>IF(N131="základná",J131,0)</f>
        <v>0</v>
      </c>
      <c r="BF131" s="218">
        <f>IF(N131="znížená",J131,0)</f>
        <v>0</v>
      </c>
      <c r="BG131" s="218">
        <f>IF(N131="zákl. prenesená",J131,0)</f>
        <v>0</v>
      </c>
      <c r="BH131" s="218">
        <f>IF(N131="zníž. prenesená",J131,0)</f>
        <v>0</v>
      </c>
      <c r="BI131" s="218">
        <f>IF(N131="nulová",J131,0)</f>
        <v>0</v>
      </c>
      <c r="BJ131" s="18" t="s">
        <v>88</v>
      </c>
      <c r="BK131" s="218">
        <f>ROUND(I131*H131,2)</f>
        <v>0</v>
      </c>
      <c r="BL131" s="18" t="s">
        <v>652</v>
      </c>
      <c r="BM131" s="217" t="s">
        <v>2889</v>
      </c>
    </row>
    <row r="132" spans="1:65" s="13" customFormat="1" ht="22.5">
      <c r="B132" s="219"/>
      <c r="C132" s="220"/>
      <c r="D132" s="221" t="s">
        <v>209</v>
      </c>
      <c r="E132" s="222" t="s">
        <v>1</v>
      </c>
      <c r="F132" s="223" t="s">
        <v>2890</v>
      </c>
      <c r="G132" s="220"/>
      <c r="H132" s="224">
        <v>330</v>
      </c>
      <c r="I132" s="225"/>
      <c r="J132" s="220"/>
      <c r="K132" s="220"/>
      <c r="L132" s="226"/>
      <c r="M132" s="227"/>
      <c r="N132" s="228"/>
      <c r="O132" s="228"/>
      <c r="P132" s="228"/>
      <c r="Q132" s="228"/>
      <c r="R132" s="228"/>
      <c r="S132" s="228"/>
      <c r="T132" s="229"/>
      <c r="AT132" s="230" t="s">
        <v>209</v>
      </c>
      <c r="AU132" s="230" t="s">
        <v>88</v>
      </c>
      <c r="AV132" s="13" t="s">
        <v>88</v>
      </c>
      <c r="AW132" s="13" t="s">
        <v>31</v>
      </c>
      <c r="AX132" s="13" t="s">
        <v>83</v>
      </c>
      <c r="AY132" s="230" t="s">
        <v>201</v>
      </c>
    </row>
    <row r="133" spans="1:65" s="2" customFormat="1" ht="16.5" customHeight="1">
      <c r="A133" s="35"/>
      <c r="B133" s="36"/>
      <c r="C133" s="253" t="s">
        <v>242</v>
      </c>
      <c r="D133" s="253" t="s">
        <v>585</v>
      </c>
      <c r="E133" s="254" t="s">
        <v>2891</v>
      </c>
      <c r="F133" s="255" t="s">
        <v>2892</v>
      </c>
      <c r="G133" s="256" t="s">
        <v>618</v>
      </c>
      <c r="H133" s="257">
        <v>346.5</v>
      </c>
      <c r="I133" s="258"/>
      <c r="J133" s="259">
        <f t="shared" ref="J133:J144" si="0">ROUND(I133*H133,2)</f>
        <v>0</v>
      </c>
      <c r="K133" s="260"/>
      <c r="L133" s="261"/>
      <c r="M133" s="262" t="s">
        <v>1</v>
      </c>
      <c r="N133" s="263" t="s">
        <v>42</v>
      </c>
      <c r="O133" s="72"/>
      <c r="P133" s="215">
        <f t="shared" ref="P133:P144" si="1">O133*H133</f>
        <v>0</v>
      </c>
      <c r="Q133" s="215">
        <v>1.7000000000000001E-4</v>
      </c>
      <c r="R133" s="215">
        <f t="shared" ref="R133:R144" si="2">Q133*H133</f>
        <v>5.8905000000000006E-2</v>
      </c>
      <c r="S133" s="215">
        <v>0</v>
      </c>
      <c r="T133" s="216">
        <f t="shared" ref="T133:T144" si="3"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17" t="s">
        <v>1027</v>
      </c>
      <c r="AT133" s="217" t="s">
        <v>585</v>
      </c>
      <c r="AU133" s="217" t="s">
        <v>88</v>
      </c>
      <c r="AY133" s="18" t="s">
        <v>201</v>
      </c>
      <c r="BE133" s="218">
        <f t="shared" ref="BE133:BE144" si="4">IF(N133="základná",J133,0)</f>
        <v>0</v>
      </c>
      <c r="BF133" s="218">
        <f t="shared" ref="BF133:BF144" si="5">IF(N133="znížená",J133,0)</f>
        <v>0</v>
      </c>
      <c r="BG133" s="218">
        <f t="shared" ref="BG133:BG144" si="6">IF(N133="zákl. prenesená",J133,0)</f>
        <v>0</v>
      </c>
      <c r="BH133" s="218">
        <f t="shared" ref="BH133:BH144" si="7">IF(N133="zníž. prenesená",J133,0)</f>
        <v>0</v>
      </c>
      <c r="BI133" s="218">
        <f t="shared" ref="BI133:BI144" si="8">IF(N133="nulová",J133,0)</f>
        <v>0</v>
      </c>
      <c r="BJ133" s="18" t="s">
        <v>88</v>
      </c>
      <c r="BK133" s="218">
        <f t="shared" ref="BK133:BK144" si="9">ROUND(I133*H133,2)</f>
        <v>0</v>
      </c>
      <c r="BL133" s="18" t="s">
        <v>1027</v>
      </c>
      <c r="BM133" s="217" t="s">
        <v>2893</v>
      </c>
    </row>
    <row r="134" spans="1:65" s="2" customFormat="1" ht="42.75" customHeight="1">
      <c r="A134" s="35"/>
      <c r="B134" s="36"/>
      <c r="C134" s="205" t="s">
        <v>246</v>
      </c>
      <c r="D134" s="205" t="s">
        <v>203</v>
      </c>
      <c r="E134" s="206" t="s">
        <v>2894</v>
      </c>
      <c r="F134" s="207" t="s">
        <v>2895</v>
      </c>
      <c r="G134" s="208" t="s">
        <v>366</v>
      </c>
      <c r="H134" s="209">
        <v>1</v>
      </c>
      <c r="I134" s="210"/>
      <c r="J134" s="211">
        <f t="shared" si="0"/>
        <v>0</v>
      </c>
      <c r="K134" s="212"/>
      <c r="L134" s="40"/>
      <c r="M134" s="213" t="s">
        <v>1</v>
      </c>
      <c r="N134" s="214" t="s">
        <v>42</v>
      </c>
      <c r="O134" s="72"/>
      <c r="P134" s="215">
        <f t="shared" si="1"/>
        <v>0</v>
      </c>
      <c r="Q134" s="215">
        <v>0</v>
      </c>
      <c r="R134" s="215">
        <f t="shared" si="2"/>
        <v>0</v>
      </c>
      <c r="S134" s="215">
        <v>0</v>
      </c>
      <c r="T134" s="216">
        <f t="shared" si="3"/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17" t="s">
        <v>652</v>
      </c>
      <c r="AT134" s="217" t="s">
        <v>203</v>
      </c>
      <c r="AU134" s="217" t="s">
        <v>88</v>
      </c>
      <c r="AY134" s="18" t="s">
        <v>201</v>
      </c>
      <c r="BE134" s="218">
        <f t="shared" si="4"/>
        <v>0</v>
      </c>
      <c r="BF134" s="218">
        <f t="shared" si="5"/>
        <v>0</v>
      </c>
      <c r="BG134" s="218">
        <f t="shared" si="6"/>
        <v>0</v>
      </c>
      <c r="BH134" s="218">
        <f t="shared" si="7"/>
        <v>0</v>
      </c>
      <c r="BI134" s="218">
        <f t="shared" si="8"/>
        <v>0</v>
      </c>
      <c r="BJ134" s="18" t="s">
        <v>88</v>
      </c>
      <c r="BK134" s="218">
        <f t="shared" si="9"/>
        <v>0</v>
      </c>
      <c r="BL134" s="18" t="s">
        <v>652</v>
      </c>
      <c r="BM134" s="217" t="s">
        <v>2896</v>
      </c>
    </row>
    <row r="135" spans="1:65" s="2" customFormat="1" ht="16.5" customHeight="1">
      <c r="A135" s="35"/>
      <c r="B135" s="36"/>
      <c r="C135" s="253" t="s">
        <v>253</v>
      </c>
      <c r="D135" s="253" t="s">
        <v>585</v>
      </c>
      <c r="E135" s="254" t="s">
        <v>2897</v>
      </c>
      <c r="F135" s="255" t="s">
        <v>2898</v>
      </c>
      <c r="G135" s="256" t="s">
        <v>366</v>
      </c>
      <c r="H135" s="257">
        <v>1</v>
      </c>
      <c r="I135" s="258"/>
      <c r="J135" s="259">
        <f t="shared" si="0"/>
        <v>0</v>
      </c>
      <c r="K135" s="260"/>
      <c r="L135" s="261"/>
      <c r="M135" s="262" t="s">
        <v>1</v>
      </c>
      <c r="N135" s="263" t="s">
        <v>42</v>
      </c>
      <c r="O135" s="72"/>
      <c r="P135" s="215">
        <f t="shared" si="1"/>
        <v>0</v>
      </c>
      <c r="Q135" s="215">
        <v>0</v>
      </c>
      <c r="R135" s="215">
        <f t="shared" si="2"/>
        <v>0</v>
      </c>
      <c r="S135" s="215">
        <v>0</v>
      </c>
      <c r="T135" s="216">
        <f t="shared" si="3"/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17" t="s">
        <v>1027</v>
      </c>
      <c r="AT135" s="217" t="s">
        <v>585</v>
      </c>
      <c r="AU135" s="217" t="s">
        <v>88</v>
      </c>
      <c r="AY135" s="18" t="s">
        <v>201</v>
      </c>
      <c r="BE135" s="218">
        <f t="shared" si="4"/>
        <v>0</v>
      </c>
      <c r="BF135" s="218">
        <f t="shared" si="5"/>
        <v>0</v>
      </c>
      <c r="BG135" s="218">
        <f t="shared" si="6"/>
        <v>0</v>
      </c>
      <c r="BH135" s="218">
        <f t="shared" si="7"/>
        <v>0</v>
      </c>
      <c r="BI135" s="218">
        <f t="shared" si="8"/>
        <v>0</v>
      </c>
      <c r="BJ135" s="18" t="s">
        <v>88</v>
      </c>
      <c r="BK135" s="218">
        <f t="shared" si="9"/>
        <v>0</v>
      </c>
      <c r="BL135" s="18" t="s">
        <v>1027</v>
      </c>
      <c r="BM135" s="217" t="s">
        <v>2899</v>
      </c>
    </row>
    <row r="136" spans="1:65" s="2" customFormat="1" ht="30" customHeight="1">
      <c r="A136" s="35"/>
      <c r="B136" s="36"/>
      <c r="C136" s="205" t="s">
        <v>259</v>
      </c>
      <c r="D136" s="205" t="s">
        <v>203</v>
      </c>
      <c r="E136" s="206" t="s">
        <v>2900</v>
      </c>
      <c r="F136" s="207" t="s">
        <v>2901</v>
      </c>
      <c r="G136" s="208" t="s">
        <v>366</v>
      </c>
      <c r="H136" s="209">
        <v>1</v>
      </c>
      <c r="I136" s="210"/>
      <c r="J136" s="211">
        <f t="shared" si="0"/>
        <v>0</v>
      </c>
      <c r="K136" s="212"/>
      <c r="L136" s="40"/>
      <c r="M136" s="213" t="s">
        <v>1</v>
      </c>
      <c r="N136" s="214" t="s">
        <v>42</v>
      </c>
      <c r="O136" s="72"/>
      <c r="P136" s="215">
        <f t="shared" si="1"/>
        <v>0</v>
      </c>
      <c r="Q136" s="215">
        <v>0</v>
      </c>
      <c r="R136" s="215">
        <f t="shared" si="2"/>
        <v>0</v>
      </c>
      <c r="S136" s="215">
        <v>0</v>
      </c>
      <c r="T136" s="216">
        <f t="shared" si="3"/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17" t="s">
        <v>652</v>
      </c>
      <c r="AT136" s="217" t="s">
        <v>203</v>
      </c>
      <c r="AU136" s="217" t="s">
        <v>88</v>
      </c>
      <c r="AY136" s="18" t="s">
        <v>201</v>
      </c>
      <c r="BE136" s="218">
        <f t="shared" si="4"/>
        <v>0</v>
      </c>
      <c r="BF136" s="218">
        <f t="shared" si="5"/>
        <v>0</v>
      </c>
      <c r="BG136" s="218">
        <f t="shared" si="6"/>
        <v>0</v>
      </c>
      <c r="BH136" s="218">
        <f t="shared" si="7"/>
        <v>0</v>
      </c>
      <c r="BI136" s="218">
        <f t="shared" si="8"/>
        <v>0</v>
      </c>
      <c r="BJ136" s="18" t="s">
        <v>88</v>
      </c>
      <c r="BK136" s="218">
        <f t="shared" si="9"/>
        <v>0</v>
      </c>
      <c r="BL136" s="18" t="s">
        <v>652</v>
      </c>
      <c r="BM136" s="217" t="s">
        <v>2902</v>
      </c>
    </row>
    <row r="137" spans="1:65" s="2" customFormat="1" ht="39.75" customHeight="1">
      <c r="A137" s="35"/>
      <c r="B137" s="36"/>
      <c r="C137" s="253" t="s">
        <v>263</v>
      </c>
      <c r="D137" s="253" t="s">
        <v>585</v>
      </c>
      <c r="E137" s="254" t="s">
        <v>2903</v>
      </c>
      <c r="F137" s="255" t="s">
        <v>2904</v>
      </c>
      <c r="G137" s="256" t="s">
        <v>366</v>
      </c>
      <c r="H137" s="257">
        <v>1</v>
      </c>
      <c r="I137" s="258"/>
      <c r="J137" s="259">
        <f t="shared" si="0"/>
        <v>0</v>
      </c>
      <c r="K137" s="260"/>
      <c r="L137" s="261"/>
      <c r="M137" s="262" t="s">
        <v>1</v>
      </c>
      <c r="N137" s="263" t="s">
        <v>42</v>
      </c>
      <c r="O137" s="72"/>
      <c r="P137" s="215">
        <f t="shared" si="1"/>
        <v>0</v>
      </c>
      <c r="Q137" s="215">
        <v>0</v>
      </c>
      <c r="R137" s="215">
        <f t="shared" si="2"/>
        <v>0</v>
      </c>
      <c r="S137" s="215">
        <v>0</v>
      </c>
      <c r="T137" s="216">
        <f t="shared" si="3"/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17" t="s">
        <v>1027</v>
      </c>
      <c r="AT137" s="217" t="s">
        <v>585</v>
      </c>
      <c r="AU137" s="217" t="s">
        <v>88</v>
      </c>
      <c r="AY137" s="18" t="s">
        <v>201</v>
      </c>
      <c r="BE137" s="218">
        <f t="shared" si="4"/>
        <v>0</v>
      </c>
      <c r="BF137" s="218">
        <f t="shared" si="5"/>
        <v>0</v>
      </c>
      <c r="BG137" s="218">
        <f t="shared" si="6"/>
        <v>0</v>
      </c>
      <c r="BH137" s="218">
        <f t="shared" si="7"/>
        <v>0</v>
      </c>
      <c r="BI137" s="218">
        <f t="shared" si="8"/>
        <v>0</v>
      </c>
      <c r="BJ137" s="18" t="s">
        <v>88</v>
      </c>
      <c r="BK137" s="218">
        <f t="shared" si="9"/>
        <v>0</v>
      </c>
      <c r="BL137" s="18" t="s">
        <v>1027</v>
      </c>
      <c r="BM137" s="217" t="s">
        <v>2905</v>
      </c>
    </row>
    <row r="138" spans="1:65" s="2" customFormat="1" ht="21.75" customHeight="1">
      <c r="A138" s="35"/>
      <c r="B138" s="36"/>
      <c r="C138" s="205" t="s">
        <v>273</v>
      </c>
      <c r="D138" s="205" t="s">
        <v>203</v>
      </c>
      <c r="E138" s="206" t="s">
        <v>2906</v>
      </c>
      <c r="F138" s="207" t="s">
        <v>2907</v>
      </c>
      <c r="G138" s="208" t="s">
        <v>366</v>
      </c>
      <c r="H138" s="209">
        <v>8</v>
      </c>
      <c r="I138" s="210"/>
      <c r="J138" s="211">
        <f t="shared" si="0"/>
        <v>0</v>
      </c>
      <c r="K138" s="212"/>
      <c r="L138" s="40"/>
      <c r="M138" s="213" t="s">
        <v>1</v>
      </c>
      <c r="N138" s="214" t="s">
        <v>42</v>
      </c>
      <c r="O138" s="72"/>
      <c r="P138" s="215">
        <f t="shared" si="1"/>
        <v>0</v>
      </c>
      <c r="Q138" s="215">
        <v>0</v>
      </c>
      <c r="R138" s="215">
        <f t="shared" si="2"/>
        <v>0</v>
      </c>
      <c r="S138" s="215">
        <v>0</v>
      </c>
      <c r="T138" s="216">
        <f t="shared" si="3"/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17" t="s">
        <v>652</v>
      </c>
      <c r="AT138" s="217" t="s">
        <v>203</v>
      </c>
      <c r="AU138" s="217" t="s">
        <v>88</v>
      </c>
      <c r="AY138" s="18" t="s">
        <v>201</v>
      </c>
      <c r="BE138" s="218">
        <f t="shared" si="4"/>
        <v>0</v>
      </c>
      <c r="BF138" s="218">
        <f t="shared" si="5"/>
        <v>0</v>
      </c>
      <c r="BG138" s="218">
        <f t="shared" si="6"/>
        <v>0</v>
      </c>
      <c r="BH138" s="218">
        <f t="shared" si="7"/>
        <v>0</v>
      </c>
      <c r="BI138" s="218">
        <f t="shared" si="8"/>
        <v>0</v>
      </c>
      <c r="BJ138" s="18" t="s">
        <v>88</v>
      </c>
      <c r="BK138" s="218">
        <f t="shared" si="9"/>
        <v>0</v>
      </c>
      <c r="BL138" s="18" t="s">
        <v>652</v>
      </c>
      <c r="BM138" s="217" t="s">
        <v>2908</v>
      </c>
    </row>
    <row r="139" spans="1:65" s="2" customFormat="1" ht="16.5" customHeight="1">
      <c r="A139" s="35"/>
      <c r="B139" s="36"/>
      <c r="C139" s="253" t="s">
        <v>280</v>
      </c>
      <c r="D139" s="253" t="s">
        <v>585</v>
      </c>
      <c r="E139" s="254" t="s">
        <v>2909</v>
      </c>
      <c r="F139" s="255" t="s">
        <v>2910</v>
      </c>
      <c r="G139" s="256" t="s">
        <v>366</v>
      </c>
      <c r="H139" s="257">
        <v>8</v>
      </c>
      <c r="I139" s="258"/>
      <c r="J139" s="259">
        <f t="shared" si="0"/>
        <v>0</v>
      </c>
      <c r="K139" s="260"/>
      <c r="L139" s="261"/>
      <c r="M139" s="262" t="s">
        <v>1</v>
      </c>
      <c r="N139" s="263" t="s">
        <v>42</v>
      </c>
      <c r="O139" s="72"/>
      <c r="P139" s="215">
        <f t="shared" si="1"/>
        <v>0</v>
      </c>
      <c r="Q139" s="215">
        <v>0</v>
      </c>
      <c r="R139" s="215">
        <f t="shared" si="2"/>
        <v>0</v>
      </c>
      <c r="S139" s="215">
        <v>0</v>
      </c>
      <c r="T139" s="216">
        <f t="shared" si="3"/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17" t="s">
        <v>1027</v>
      </c>
      <c r="AT139" s="217" t="s">
        <v>585</v>
      </c>
      <c r="AU139" s="217" t="s">
        <v>88</v>
      </c>
      <c r="AY139" s="18" t="s">
        <v>201</v>
      </c>
      <c r="BE139" s="218">
        <f t="shared" si="4"/>
        <v>0</v>
      </c>
      <c r="BF139" s="218">
        <f t="shared" si="5"/>
        <v>0</v>
      </c>
      <c r="BG139" s="218">
        <f t="shared" si="6"/>
        <v>0</v>
      </c>
      <c r="BH139" s="218">
        <f t="shared" si="7"/>
        <v>0</v>
      </c>
      <c r="BI139" s="218">
        <f t="shared" si="8"/>
        <v>0</v>
      </c>
      <c r="BJ139" s="18" t="s">
        <v>88</v>
      </c>
      <c r="BK139" s="218">
        <f t="shared" si="9"/>
        <v>0</v>
      </c>
      <c r="BL139" s="18" t="s">
        <v>1027</v>
      </c>
      <c r="BM139" s="217" t="s">
        <v>2911</v>
      </c>
    </row>
    <row r="140" spans="1:65" s="2" customFormat="1" ht="16.5" customHeight="1">
      <c r="A140" s="35"/>
      <c r="B140" s="36"/>
      <c r="C140" s="253" t="s">
        <v>291</v>
      </c>
      <c r="D140" s="253" t="s">
        <v>585</v>
      </c>
      <c r="E140" s="254" t="s">
        <v>2644</v>
      </c>
      <c r="F140" s="255" t="s">
        <v>2645</v>
      </c>
      <c r="G140" s="256" t="s">
        <v>366</v>
      </c>
      <c r="H140" s="257">
        <v>8</v>
      </c>
      <c r="I140" s="258"/>
      <c r="J140" s="259">
        <f t="shared" si="0"/>
        <v>0</v>
      </c>
      <c r="K140" s="260"/>
      <c r="L140" s="261"/>
      <c r="M140" s="262" t="s">
        <v>1</v>
      </c>
      <c r="N140" s="263" t="s">
        <v>42</v>
      </c>
      <c r="O140" s="72"/>
      <c r="P140" s="215">
        <f t="shared" si="1"/>
        <v>0</v>
      </c>
      <c r="Q140" s="215">
        <v>0</v>
      </c>
      <c r="R140" s="215">
        <f t="shared" si="2"/>
        <v>0</v>
      </c>
      <c r="S140" s="215">
        <v>0</v>
      </c>
      <c r="T140" s="216">
        <f t="shared" si="3"/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17" t="s">
        <v>1027</v>
      </c>
      <c r="AT140" s="217" t="s">
        <v>585</v>
      </c>
      <c r="AU140" s="217" t="s">
        <v>88</v>
      </c>
      <c r="AY140" s="18" t="s">
        <v>201</v>
      </c>
      <c r="BE140" s="218">
        <f t="shared" si="4"/>
        <v>0</v>
      </c>
      <c r="BF140" s="218">
        <f t="shared" si="5"/>
        <v>0</v>
      </c>
      <c r="BG140" s="218">
        <f t="shared" si="6"/>
        <v>0</v>
      </c>
      <c r="BH140" s="218">
        <f t="shared" si="7"/>
        <v>0</v>
      </c>
      <c r="BI140" s="218">
        <f t="shared" si="8"/>
        <v>0</v>
      </c>
      <c r="BJ140" s="18" t="s">
        <v>88</v>
      </c>
      <c r="BK140" s="218">
        <f t="shared" si="9"/>
        <v>0</v>
      </c>
      <c r="BL140" s="18" t="s">
        <v>1027</v>
      </c>
      <c r="BM140" s="217" t="s">
        <v>2912</v>
      </c>
    </row>
    <row r="141" spans="1:65" s="2" customFormat="1" ht="30" customHeight="1">
      <c r="A141" s="35"/>
      <c r="B141" s="36"/>
      <c r="C141" s="205" t="s">
        <v>298</v>
      </c>
      <c r="D141" s="205" t="s">
        <v>203</v>
      </c>
      <c r="E141" s="206" t="s">
        <v>2913</v>
      </c>
      <c r="F141" s="207" t="s">
        <v>2914</v>
      </c>
      <c r="G141" s="208" t="s">
        <v>366</v>
      </c>
      <c r="H141" s="209">
        <v>1</v>
      </c>
      <c r="I141" s="210"/>
      <c r="J141" s="211">
        <f t="shared" si="0"/>
        <v>0</v>
      </c>
      <c r="K141" s="212"/>
      <c r="L141" s="40"/>
      <c r="M141" s="213" t="s">
        <v>1</v>
      </c>
      <c r="N141" s="214" t="s">
        <v>42</v>
      </c>
      <c r="O141" s="72"/>
      <c r="P141" s="215">
        <f t="shared" si="1"/>
        <v>0</v>
      </c>
      <c r="Q141" s="215">
        <v>0</v>
      </c>
      <c r="R141" s="215">
        <f t="shared" si="2"/>
        <v>0</v>
      </c>
      <c r="S141" s="215">
        <v>0</v>
      </c>
      <c r="T141" s="216">
        <f t="shared" si="3"/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17" t="s">
        <v>652</v>
      </c>
      <c r="AT141" s="217" t="s">
        <v>203</v>
      </c>
      <c r="AU141" s="217" t="s">
        <v>88</v>
      </c>
      <c r="AY141" s="18" t="s">
        <v>201</v>
      </c>
      <c r="BE141" s="218">
        <f t="shared" si="4"/>
        <v>0</v>
      </c>
      <c r="BF141" s="218">
        <f t="shared" si="5"/>
        <v>0</v>
      </c>
      <c r="BG141" s="218">
        <f t="shared" si="6"/>
        <v>0</v>
      </c>
      <c r="BH141" s="218">
        <f t="shared" si="7"/>
        <v>0</v>
      </c>
      <c r="BI141" s="218">
        <f t="shared" si="8"/>
        <v>0</v>
      </c>
      <c r="BJ141" s="18" t="s">
        <v>88</v>
      </c>
      <c r="BK141" s="218">
        <f t="shared" si="9"/>
        <v>0</v>
      </c>
      <c r="BL141" s="18" t="s">
        <v>652</v>
      </c>
      <c r="BM141" s="217" t="s">
        <v>2915</v>
      </c>
    </row>
    <row r="142" spans="1:65" s="2" customFormat="1" ht="24" customHeight="1">
      <c r="A142" s="35"/>
      <c r="B142" s="36"/>
      <c r="C142" s="253" t="s">
        <v>302</v>
      </c>
      <c r="D142" s="253" t="s">
        <v>585</v>
      </c>
      <c r="E142" s="254" t="s">
        <v>2916</v>
      </c>
      <c r="F142" s="255" t="s">
        <v>2917</v>
      </c>
      <c r="G142" s="256" t="s">
        <v>366</v>
      </c>
      <c r="H142" s="257">
        <v>1</v>
      </c>
      <c r="I142" s="258"/>
      <c r="J142" s="259">
        <f t="shared" si="0"/>
        <v>0</v>
      </c>
      <c r="K142" s="260"/>
      <c r="L142" s="261"/>
      <c r="M142" s="262" t="s">
        <v>1</v>
      </c>
      <c r="N142" s="263" t="s">
        <v>42</v>
      </c>
      <c r="O142" s="72"/>
      <c r="P142" s="215">
        <f t="shared" si="1"/>
        <v>0</v>
      </c>
      <c r="Q142" s="215">
        <v>0</v>
      </c>
      <c r="R142" s="215">
        <f t="shared" si="2"/>
        <v>0</v>
      </c>
      <c r="S142" s="215">
        <v>0</v>
      </c>
      <c r="T142" s="216">
        <f t="shared" si="3"/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17" t="s">
        <v>1027</v>
      </c>
      <c r="AT142" s="217" t="s">
        <v>585</v>
      </c>
      <c r="AU142" s="217" t="s">
        <v>88</v>
      </c>
      <c r="AY142" s="18" t="s">
        <v>201</v>
      </c>
      <c r="BE142" s="218">
        <f t="shared" si="4"/>
        <v>0</v>
      </c>
      <c r="BF142" s="218">
        <f t="shared" si="5"/>
        <v>0</v>
      </c>
      <c r="BG142" s="218">
        <f t="shared" si="6"/>
        <v>0</v>
      </c>
      <c r="BH142" s="218">
        <f t="shared" si="7"/>
        <v>0</v>
      </c>
      <c r="BI142" s="218">
        <f t="shared" si="8"/>
        <v>0</v>
      </c>
      <c r="BJ142" s="18" t="s">
        <v>88</v>
      </c>
      <c r="BK142" s="218">
        <f t="shared" si="9"/>
        <v>0</v>
      </c>
      <c r="BL142" s="18" t="s">
        <v>1027</v>
      </c>
      <c r="BM142" s="217" t="s">
        <v>2918</v>
      </c>
    </row>
    <row r="143" spans="1:65" s="2" customFormat="1" ht="16.5" customHeight="1">
      <c r="A143" s="35"/>
      <c r="B143" s="36"/>
      <c r="C143" s="205" t="s">
        <v>308</v>
      </c>
      <c r="D143" s="205" t="s">
        <v>203</v>
      </c>
      <c r="E143" s="206" t="s">
        <v>2919</v>
      </c>
      <c r="F143" s="207" t="s">
        <v>2920</v>
      </c>
      <c r="G143" s="208" t="s">
        <v>366</v>
      </c>
      <c r="H143" s="209">
        <v>9</v>
      </c>
      <c r="I143" s="210"/>
      <c r="J143" s="211">
        <f t="shared" si="0"/>
        <v>0</v>
      </c>
      <c r="K143" s="212"/>
      <c r="L143" s="40"/>
      <c r="M143" s="213" t="s">
        <v>1</v>
      </c>
      <c r="N143" s="214" t="s">
        <v>42</v>
      </c>
      <c r="O143" s="72"/>
      <c r="P143" s="215">
        <f t="shared" si="1"/>
        <v>0</v>
      </c>
      <c r="Q143" s="215">
        <v>0</v>
      </c>
      <c r="R143" s="215">
        <f t="shared" si="2"/>
        <v>0</v>
      </c>
      <c r="S143" s="215">
        <v>0</v>
      </c>
      <c r="T143" s="216">
        <f t="shared" si="3"/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17" t="s">
        <v>652</v>
      </c>
      <c r="AT143" s="217" t="s">
        <v>203</v>
      </c>
      <c r="AU143" s="217" t="s">
        <v>88</v>
      </c>
      <c r="AY143" s="18" t="s">
        <v>201</v>
      </c>
      <c r="BE143" s="218">
        <f t="shared" si="4"/>
        <v>0</v>
      </c>
      <c r="BF143" s="218">
        <f t="shared" si="5"/>
        <v>0</v>
      </c>
      <c r="BG143" s="218">
        <f t="shared" si="6"/>
        <v>0</v>
      </c>
      <c r="BH143" s="218">
        <f t="shared" si="7"/>
        <v>0</v>
      </c>
      <c r="BI143" s="218">
        <f t="shared" si="8"/>
        <v>0</v>
      </c>
      <c r="BJ143" s="18" t="s">
        <v>88</v>
      </c>
      <c r="BK143" s="218">
        <f t="shared" si="9"/>
        <v>0</v>
      </c>
      <c r="BL143" s="18" t="s">
        <v>652</v>
      </c>
      <c r="BM143" s="217" t="s">
        <v>2921</v>
      </c>
    </row>
    <row r="144" spans="1:65" s="2" customFormat="1" ht="16.5" customHeight="1">
      <c r="A144" s="35"/>
      <c r="B144" s="36"/>
      <c r="C144" s="205" t="s">
        <v>315</v>
      </c>
      <c r="D144" s="205" t="s">
        <v>203</v>
      </c>
      <c r="E144" s="206" t="s">
        <v>2922</v>
      </c>
      <c r="F144" s="207" t="s">
        <v>2923</v>
      </c>
      <c r="G144" s="208" t="s">
        <v>618</v>
      </c>
      <c r="H144" s="209">
        <v>500</v>
      </c>
      <c r="I144" s="210"/>
      <c r="J144" s="211">
        <f t="shared" si="0"/>
        <v>0</v>
      </c>
      <c r="K144" s="212"/>
      <c r="L144" s="40"/>
      <c r="M144" s="213" t="s">
        <v>1</v>
      </c>
      <c r="N144" s="214" t="s">
        <v>42</v>
      </c>
      <c r="O144" s="72"/>
      <c r="P144" s="215">
        <f t="shared" si="1"/>
        <v>0</v>
      </c>
      <c r="Q144" s="215">
        <v>0</v>
      </c>
      <c r="R144" s="215">
        <f t="shared" si="2"/>
        <v>0</v>
      </c>
      <c r="S144" s="215">
        <v>0</v>
      </c>
      <c r="T144" s="216">
        <f t="shared" si="3"/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17" t="s">
        <v>652</v>
      </c>
      <c r="AT144" s="217" t="s">
        <v>203</v>
      </c>
      <c r="AU144" s="217" t="s">
        <v>88</v>
      </c>
      <c r="AY144" s="18" t="s">
        <v>201</v>
      </c>
      <c r="BE144" s="218">
        <f t="shared" si="4"/>
        <v>0</v>
      </c>
      <c r="BF144" s="218">
        <f t="shared" si="5"/>
        <v>0</v>
      </c>
      <c r="BG144" s="218">
        <f t="shared" si="6"/>
        <v>0</v>
      </c>
      <c r="BH144" s="218">
        <f t="shared" si="7"/>
        <v>0</v>
      </c>
      <c r="BI144" s="218">
        <f t="shared" si="8"/>
        <v>0</v>
      </c>
      <c r="BJ144" s="18" t="s">
        <v>88</v>
      </c>
      <c r="BK144" s="218">
        <f t="shared" si="9"/>
        <v>0</v>
      </c>
      <c r="BL144" s="18" t="s">
        <v>652</v>
      </c>
      <c r="BM144" s="217" t="s">
        <v>2924</v>
      </c>
    </row>
    <row r="145" spans="1:65" s="13" customFormat="1" ht="22.5">
      <c r="B145" s="219"/>
      <c r="C145" s="220"/>
      <c r="D145" s="221" t="s">
        <v>209</v>
      </c>
      <c r="E145" s="222" t="s">
        <v>1</v>
      </c>
      <c r="F145" s="223" t="s">
        <v>2925</v>
      </c>
      <c r="G145" s="220"/>
      <c r="H145" s="224">
        <v>500</v>
      </c>
      <c r="I145" s="225"/>
      <c r="J145" s="220"/>
      <c r="K145" s="220"/>
      <c r="L145" s="226"/>
      <c r="M145" s="227"/>
      <c r="N145" s="228"/>
      <c r="O145" s="228"/>
      <c r="P145" s="228"/>
      <c r="Q145" s="228"/>
      <c r="R145" s="228"/>
      <c r="S145" s="228"/>
      <c r="T145" s="229"/>
      <c r="AT145" s="230" t="s">
        <v>209</v>
      </c>
      <c r="AU145" s="230" t="s">
        <v>88</v>
      </c>
      <c r="AV145" s="13" t="s">
        <v>88</v>
      </c>
      <c r="AW145" s="13" t="s">
        <v>31</v>
      </c>
      <c r="AX145" s="13" t="s">
        <v>83</v>
      </c>
      <c r="AY145" s="230" t="s">
        <v>201</v>
      </c>
    </row>
    <row r="146" spans="1:65" s="2" customFormat="1" ht="16.5" customHeight="1">
      <c r="A146" s="35"/>
      <c r="B146" s="36"/>
      <c r="C146" s="253" t="s">
        <v>326</v>
      </c>
      <c r="D146" s="253" t="s">
        <v>585</v>
      </c>
      <c r="E146" s="254" t="s">
        <v>2926</v>
      </c>
      <c r="F146" s="255" t="s">
        <v>2927</v>
      </c>
      <c r="G146" s="256" t="s">
        <v>618</v>
      </c>
      <c r="H146" s="257">
        <v>525</v>
      </c>
      <c r="I146" s="258"/>
      <c r="J146" s="259">
        <f t="shared" ref="J146:J165" si="10">ROUND(I146*H146,2)</f>
        <v>0</v>
      </c>
      <c r="K146" s="260"/>
      <c r="L146" s="261"/>
      <c r="M146" s="262" t="s">
        <v>1</v>
      </c>
      <c r="N146" s="263" t="s">
        <v>42</v>
      </c>
      <c r="O146" s="72"/>
      <c r="P146" s="215">
        <f t="shared" ref="P146:P165" si="11">O146*H146</f>
        <v>0</v>
      </c>
      <c r="Q146" s="215">
        <v>0</v>
      </c>
      <c r="R146" s="215">
        <f t="shared" ref="R146:R165" si="12">Q146*H146</f>
        <v>0</v>
      </c>
      <c r="S146" s="215">
        <v>0</v>
      </c>
      <c r="T146" s="216">
        <f t="shared" ref="T146:T165" si="13"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17" t="s">
        <v>1027</v>
      </c>
      <c r="AT146" s="217" t="s">
        <v>585</v>
      </c>
      <c r="AU146" s="217" t="s">
        <v>88</v>
      </c>
      <c r="AY146" s="18" t="s">
        <v>201</v>
      </c>
      <c r="BE146" s="218">
        <f t="shared" ref="BE146:BE165" si="14">IF(N146="základná",J146,0)</f>
        <v>0</v>
      </c>
      <c r="BF146" s="218">
        <f t="shared" ref="BF146:BF165" si="15">IF(N146="znížená",J146,0)</f>
        <v>0</v>
      </c>
      <c r="BG146" s="218">
        <f t="shared" ref="BG146:BG165" si="16">IF(N146="zákl. prenesená",J146,0)</f>
        <v>0</v>
      </c>
      <c r="BH146" s="218">
        <f t="shared" ref="BH146:BH165" si="17">IF(N146="zníž. prenesená",J146,0)</f>
        <v>0</v>
      </c>
      <c r="BI146" s="218">
        <f t="shared" ref="BI146:BI165" si="18">IF(N146="nulová",J146,0)</f>
        <v>0</v>
      </c>
      <c r="BJ146" s="18" t="s">
        <v>88</v>
      </c>
      <c r="BK146" s="218">
        <f t="shared" ref="BK146:BK165" si="19">ROUND(I146*H146,2)</f>
        <v>0</v>
      </c>
      <c r="BL146" s="18" t="s">
        <v>1027</v>
      </c>
      <c r="BM146" s="217" t="s">
        <v>2928</v>
      </c>
    </row>
    <row r="147" spans="1:65" s="2" customFormat="1" ht="16.5" customHeight="1">
      <c r="A147" s="35"/>
      <c r="B147" s="36"/>
      <c r="C147" s="205" t="s">
        <v>341</v>
      </c>
      <c r="D147" s="205" t="s">
        <v>203</v>
      </c>
      <c r="E147" s="206" t="s">
        <v>2929</v>
      </c>
      <c r="F147" s="207" t="s">
        <v>2930</v>
      </c>
      <c r="G147" s="208" t="s">
        <v>366</v>
      </c>
      <c r="H147" s="209">
        <v>1</v>
      </c>
      <c r="I147" s="210"/>
      <c r="J147" s="211">
        <f t="shared" si="10"/>
        <v>0</v>
      </c>
      <c r="K147" s="212"/>
      <c r="L147" s="40"/>
      <c r="M147" s="213" t="s">
        <v>1</v>
      </c>
      <c r="N147" s="214" t="s">
        <v>42</v>
      </c>
      <c r="O147" s="72"/>
      <c r="P147" s="215">
        <f t="shared" si="11"/>
        <v>0</v>
      </c>
      <c r="Q147" s="215">
        <v>0</v>
      </c>
      <c r="R147" s="215">
        <f t="shared" si="12"/>
        <v>0</v>
      </c>
      <c r="S147" s="215">
        <v>0</v>
      </c>
      <c r="T147" s="216">
        <f t="shared" si="13"/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17" t="s">
        <v>652</v>
      </c>
      <c r="AT147" s="217" t="s">
        <v>203</v>
      </c>
      <c r="AU147" s="217" t="s">
        <v>88</v>
      </c>
      <c r="AY147" s="18" t="s">
        <v>201</v>
      </c>
      <c r="BE147" s="218">
        <f t="shared" si="14"/>
        <v>0</v>
      </c>
      <c r="BF147" s="218">
        <f t="shared" si="15"/>
        <v>0</v>
      </c>
      <c r="BG147" s="218">
        <f t="shared" si="16"/>
        <v>0</v>
      </c>
      <c r="BH147" s="218">
        <f t="shared" si="17"/>
        <v>0</v>
      </c>
      <c r="BI147" s="218">
        <f t="shared" si="18"/>
        <v>0</v>
      </c>
      <c r="BJ147" s="18" t="s">
        <v>88</v>
      </c>
      <c r="BK147" s="218">
        <f t="shared" si="19"/>
        <v>0</v>
      </c>
      <c r="BL147" s="18" t="s">
        <v>652</v>
      </c>
      <c r="BM147" s="217" t="s">
        <v>2931</v>
      </c>
    </row>
    <row r="148" spans="1:65" s="2" customFormat="1" ht="28.5" customHeight="1">
      <c r="A148" s="35"/>
      <c r="B148" s="36"/>
      <c r="C148" s="253" t="s">
        <v>7</v>
      </c>
      <c r="D148" s="253" t="s">
        <v>585</v>
      </c>
      <c r="E148" s="254" t="s">
        <v>2932</v>
      </c>
      <c r="F148" s="255" t="s">
        <v>2933</v>
      </c>
      <c r="G148" s="256" t="s">
        <v>366</v>
      </c>
      <c r="H148" s="257">
        <v>1</v>
      </c>
      <c r="I148" s="258"/>
      <c r="J148" s="259">
        <f t="shared" si="10"/>
        <v>0</v>
      </c>
      <c r="K148" s="260"/>
      <c r="L148" s="261"/>
      <c r="M148" s="262" t="s">
        <v>1</v>
      </c>
      <c r="N148" s="263" t="s">
        <v>42</v>
      </c>
      <c r="O148" s="72"/>
      <c r="P148" s="215">
        <f t="shared" si="11"/>
        <v>0</v>
      </c>
      <c r="Q148" s="215">
        <v>4.9099999999999998E-2</v>
      </c>
      <c r="R148" s="215">
        <f t="shared" si="12"/>
        <v>4.9099999999999998E-2</v>
      </c>
      <c r="S148" s="215">
        <v>0</v>
      </c>
      <c r="T148" s="216">
        <f t="shared" si="13"/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17" t="s">
        <v>1027</v>
      </c>
      <c r="AT148" s="217" t="s">
        <v>585</v>
      </c>
      <c r="AU148" s="217" t="s">
        <v>88</v>
      </c>
      <c r="AY148" s="18" t="s">
        <v>201</v>
      </c>
      <c r="BE148" s="218">
        <f t="shared" si="14"/>
        <v>0</v>
      </c>
      <c r="BF148" s="218">
        <f t="shared" si="15"/>
        <v>0</v>
      </c>
      <c r="BG148" s="218">
        <f t="shared" si="16"/>
        <v>0</v>
      </c>
      <c r="BH148" s="218">
        <f t="shared" si="17"/>
        <v>0</v>
      </c>
      <c r="BI148" s="218">
        <f t="shared" si="18"/>
        <v>0</v>
      </c>
      <c r="BJ148" s="18" t="s">
        <v>88</v>
      </c>
      <c r="BK148" s="218">
        <f t="shared" si="19"/>
        <v>0</v>
      </c>
      <c r="BL148" s="18" t="s">
        <v>1027</v>
      </c>
      <c r="BM148" s="217" t="s">
        <v>2934</v>
      </c>
    </row>
    <row r="149" spans="1:65" s="2" customFormat="1" ht="16.5" customHeight="1">
      <c r="A149" s="35"/>
      <c r="B149" s="36"/>
      <c r="C149" s="205" t="s">
        <v>356</v>
      </c>
      <c r="D149" s="205" t="s">
        <v>203</v>
      </c>
      <c r="E149" s="206" t="s">
        <v>2935</v>
      </c>
      <c r="F149" s="207" t="s">
        <v>2936</v>
      </c>
      <c r="G149" s="208" t="s">
        <v>366</v>
      </c>
      <c r="H149" s="209">
        <v>1</v>
      </c>
      <c r="I149" s="210"/>
      <c r="J149" s="211">
        <f t="shared" si="10"/>
        <v>0</v>
      </c>
      <c r="K149" s="212"/>
      <c r="L149" s="40"/>
      <c r="M149" s="213" t="s">
        <v>1</v>
      </c>
      <c r="N149" s="214" t="s">
        <v>42</v>
      </c>
      <c r="O149" s="72"/>
      <c r="P149" s="215">
        <f t="shared" si="11"/>
        <v>0</v>
      </c>
      <c r="Q149" s="215">
        <v>0</v>
      </c>
      <c r="R149" s="215">
        <f t="shared" si="12"/>
        <v>0</v>
      </c>
      <c r="S149" s="215">
        <v>0</v>
      </c>
      <c r="T149" s="216">
        <f t="shared" si="13"/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17" t="s">
        <v>652</v>
      </c>
      <c r="AT149" s="217" t="s">
        <v>203</v>
      </c>
      <c r="AU149" s="217" t="s">
        <v>88</v>
      </c>
      <c r="AY149" s="18" t="s">
        <v>201</v>
      </c>
      <c r="BE149" s="218">
        <f t="shared" si="14"/>
        <v>0</v>
      </c>
      <c r="BF149" s="218">
        <f t="shared" si="15"/>
        <v>0</v>
      </c>
      <c r="BG149" s="218">
        <f t="shared" si="16"/>
        <v>0</v>
      </c>
      <c r="BH149" s="218">
        <f t="shared" si="17"/>
        <v>0</v>
      </c>
      <c r="BI149" s="218">
        <f t="shared" si="18"/>
        <v>0</v>
      </c>
      <c r="BJ149" s="18" t="s">
        <v>88</v>
      </c>
      <c r="BK149" s="218">
        <f t="shared" si="19"/>
        <v>0</v>
      </c>
      <c r="BL149" s="18" t="s">
        <v>652</v>
      </c>
      <c r="BM149" s="217" t="s">
        <v>2937</v>
      </c>
    </row>
    <row r="150" spans="1:65" s="2" customFormat="1" ht="27.75" customHeight="1">
      <c r="A150" s="35"/>
      <c r="B150" s="36"/>
      <c r="C150" s="253" t="s">
        <v>363</v>
      </c>
      <c r="D150" s="253" t="s">
        <v>585</v>
      </c>
      <c r="E150" s="254" t="s">
        <v>2938</v>
      </c>
      <c r="F150" s="255" t="s">
        <v>2939</v>
      </c>
      <c r="G150" s="256" t="s">
        <v>366</v>
      </c>
      <c r="H150" s="257">
        <v>1</v>
      </c>
      <c r="I150" s="258"/>
      <c r="J150" s="259">
        <f t="shared" si="10"/>
        <v>0</v>
      </c>
      <c r="K150" s="260"/>
      <c r="L150" s="261"/>
      <c r="M150" s="262" t="s">
        <v>1</v>
      </c>
      <c r="N150" s="263" t="s">
        <v>42</v>
      </c>
      <c r="O150" s="72"/>
      <c r="P150" s="215">
        <f t="shared" si="11"/>
        <v>0</v>
      </c>
      <c r="Q150" s="215">
        <v>7.3999999999999999E-4</v>
      </c>
      <c r="R150" s="215">
        <f t="shared" si="12"/>
        <v>7.3999999999999999E-4</v>
      </c>
      <c r="S150" s="215">
        <v>0</v>
      </c>
      <c r="T150" s="216">
        <f t="shared" si="13"/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17" t="s">
        <v>1027</v>
      </c>
      <c r="AT150" s="217" t="s">
        <v>585</v>
      </c>
      <c r="AU150" s="217" t="s">
        <v>88</v>
      </c>
      <c r="AY150" s="18" t="s">
        <v>201</v>
      </c>
      <c r="BE150" s="218">
        <f t="shared" si="14"/>
        <v>0</v>
      </c>
      <c r="BF150" s="218">
        <f t="shared" si="15"/>
        <v>0</v>
      </c>
      <c r="BG150" s="218">
        <f t="shared" si="16"/>
        <v>0</v>
      </c>
      <c r="BH150" s="218">
        <f t="shared" si="17"/>
        <v>0</v>
      </c>
      <c r="BI150" s="218">
        <f t="shared" si="18"/>
        <v>0</v>
      </c>
      <c r="BJ150" s="18" t="s">
        <v>88</v>
      </c>
      <c r="BK150" s="218">
        <f t="shared" si="19"/>
        <v>0</v>
      </c>
      <c r="BL150" s="18" t="s">
        <v>1027</v>
      </c>
      <c r="BM150" s="217" t="s">
        <v>2940</v>
      </c>
    </row>
    <row r="151" spans="1:65" s="2" customFormat="1" ht="16.5" customHeight="1">
      <c r="A151" s="35"/>
      <c r="B151" s="36"/>
      <c r="C151" s="205" t="s">
        <v>369</v>
      </c>
      <c r="D151" s="205" t="s">
        <v>203</v>
      </c>
      <c r="E151" s="206" t="s">
        <v>2941</v>
      </c>
      <c r="F151" s="207" t="s">
        <v>2942</v>
      </c>
      <c r="G151" s="208" t="s">
        <v>366</v>
      </c>
      <c r="H151" s="209">
        <v>1</v>
      </c>
      <c r="I151" s="210"/>
      <c r="J151" s="211">
        <f t="shared" si="10"/>
        <v>0</v>
      </c>
      <c r="K151" s="212"/>
      <c r="L151" s="40"/>
      <c r="M151" s="213" t="s">
        <v>1</v>
      </c>
      <c r="N151" s="214" t="s">
        <v>42</v>
      </c>
      <c r="O151" s="72"/>
      <c r="P151" s="215">
        <f t="shared" si="11"/>
        <v>0</v>
      </c>
      <c r="Q151" s="215">
        <v>0</v>
      </c>
      <c r="R151" s="215">
        <f t="shared" si="12"/>
        <v>0</v>
      </c>
      <c r="S151" s="215">
        <v>0</v>
      </c>
      <c r="T151" s="216">
        <f t="shared" si="13"/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17" t="s">
        <v>652</v>
      </c>
      <c r="AT151" s="217" t="s">
        <v>203</v>
      </c>
      <c r="AU151" s="217" t="s">
        <v>88</v>
      </c>
      <c r="AY151" s="18" t="s">
        <v>201</v>
      </c>
      <c r="BE151" s="218">
        <f t="shared" si="14"/>
        <v>0</v>
      </c>
      <c r="BF151" s="218">
        <f t="shared" si="15"/>
        <v>0</v>
      </c>
      <c r="BG151" s="218">
        <f t="shared" si="16"/>
        <v>0</v>
      </c>
      <c r="BH151" s="218">
        <f t="shared" si="17"/>
        <v>0</v>
      </c>
      <c r="BI151" s="218">
        <f t="shared" si="18"/>
        <v>0</v>
      </c>
      <c r="BJ151" s="18" t="s">
        <v>88</v>
      </c>
      <c r="BK151" s="218">
        <f t="shared" si="19"/>
        <v>0</v>
      </c>
      <c r="BL151" s="18" t="s">
        <v>652</v>
      </c>
      <c r="BM151" s="217" t="s">
        <v>2943</v>
      </c>
    </row>
    <row r="152" spans="1:65" s="2" customFormat="1" ht="16.5" customHeight="1">
      <c r="A152" s="35"/>
      <c r="B152" s="36"/>
      <c r="C152" s="253" t="s">
        <v>375</v>
      </c>
      <c r="D152" s="253" t="s">
        <v>585</v>
      </c>
      <c r="E152" s="254" t="s">
        <v>2944</v>
      </c>
      <c r="F152" s="255" t="s">
        <v>2945</v>
      </c>
      <c r="G152" s="256" t="s">
        <v>366</v>
      </c>
      <c r="H152" s="257">
        <v>1</v>
      </c>
      <c r="I152" s="258"/>
      <c r="J152" s="259">
        <f t="shared" si="10"/>
        <v>0</v>
      </c>
      <c r="K152" s="260"/>
      <c r="L152" s="261"/>
      <c r="M152" s="262" t="s">
        <v>1</v>
      </c>
      <c r="N152" s="263" t="s">
        <v>42</v>
      </c>
      <c r="O152" s="72"/>
      <c r="P152" s="215">
        <f t="shared" si="11"/>
        <v>0</v>
      </c>
      <c r="Q152" s="215">
        <v>9.2000000000000003E-4</v>
      </c>
      <c r="R152" s="215">
        <f t="shared" si="12"/>
        <v>9.2000000000000003E-4</v>
      </c>
      <c r="S152" s="215">
        <v>0</v>
      </c>
      <c r="T152" s="216">
        <f t="shared" si="13"/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17" t="s">
        <v>1027</v>
      </c>
      <c r="AT152" s="217" t="s">
        <v>585</v>
      </c>
      <c r="AU152" s="217" t="s">
        <v>88</v>
      </c>
      <c r="AY152" s="18" t="s">
        <v>201</v>
      </c>
      <c r="BE152" s="218">
        <f t="shared" si="14"/>
        <v>0</v>
      </c>
      <c r="BF152" s="218">
        <f t="shared" si="15"/>
        <v>0</v>
      </c>
      <c r="BG152" s="218">
        <f t="shared" si="16"/>
        <v>0</v>
      </c>
      <c r="BH152" s="218">
        <f t="shared" si="17"/>
        <v>0</v>
      </c>
      <c r="BI152" s="218">
        <f t="shared" si="18"/>
        <v>0</v>
      </c>
      <c r="BJ152" s="18" t="s">
        <v>88</v>
      </c>
      <c r="BK152" s="218">
        <f t="shared" si="19"/>
        <v>0</v>
      </c>
      <c r="BL152" s="18" t="s">
        <v>1027</v>
      </c>
      <c r="BM152" s="217" t="s">
        <v>2946</v>
      </c>
    </row>
    <row r="153" spans="1:65" s="2" customFormat="1" ht="21.75" customHeight="1">
      <c r="A153" s="35"/>
      <c r="B153" s="36"/>
      <c r="C153" s="205" t="s">
        <v>389</v>
      </c>
      <c r="D153" s="205" t="s">
        <v>203</v>
      </c>
      <c r="E153" s="206" t="s">
        <v>2947</v>
      </c>
      <c r="F153" s="207" t="s">
        <v>2948</v>
      </c>
      <c r="G153" s="208" t="s">
        <v>366</v>
      </c>
      <c r="H153" s="209">
        <v>10</v>
      </c>
      <c r="I153" s="210"/>
      <c r="J153" s="211">
        <f t="shared" si="10"/>
        <v>0</v>
      </c>
      <c r="K153" s="212"/>
      <c r="L153" s="40"/>
      <c r="M153" s="213" t="s">
        <v>1</v>
      </c>
      <c r="N153" s="214" t="s">
        <v>42</v>
      </c>
      <c r="O153" s="72"/>
      <c r="P153" s="215">
        <f t="shared" si="11"/>
        <v>0</v>
      </c>
      <c r="Q153" s="215">
        <v>0</v>
      </c>
      <c r="R153" s="215">
        <f t="shared" si="12"/>
        <v>0</v>
      </c>
      <c r="S153" s="215">
        <v>0</v>
      </c>
      <c r="T153" s="216">
        <f t="shared" si="13"/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17" t="s">
        <v>652</v>
      </c>
      <c r="AT153" s="217" t="s">
        <v>203</v>
      </c>
      <c r="AU153" s="217" t="s">
        <v>88</v>
      </c>
      <c r="AY153" s="18" t="s">
        <v>201</v>
      </c>
      <c r="BE153" s="218">
        <f t="shared" si="14"/>
        <v>0</v>
      </c>
      <c r="BF153" s="218">
        <f t="shared" si="15"/>
        <v>0</v>
      </c>
      <c r="BG153" s="218">
        <f t="shared" si="16"/>
        <v>0</v>
      </c>
      <c r="BH153" s="218">
        <f t="shared" si="17"/>
        <v>0</v>
      </c>
      <c r="BI153" s="218">
        <f t="shared" si="18"/>
        <v>0</v>
      </c>
      <c r="BJ153" s="18" t="s">
        <v>88</v>
      </c>
      <c r="BK153" s="218">
        <f t="shared" si="19"/>
        <v>0</v>
      </c>
      <c r="BL153" s="18" t="s">
        <v>652</v>
      </c>
      <c r="BM153" s="217" t="s">
        <v>2949</v>
      </c>
    </row>
    <row r="154" spans="1:65" s="2" customFormat="1" ht="31.5" customHeight="1">
      <c r="A154" s="35"/>
      <c r="B154" s="36"/>
      <c r="C154" s="253" t="s">
        <v>398</v>
      </c>
      <c r="D154" s="253" t="s">
        <v>585</v>
      </c>
      <c r="E154" s="254" t="s">
        <v>2950</v>
      </c>
      <c r="F154" s="255" t="s">
        <v>2951</v>
      </c>
      <c r="G154" s="256" t="s">
        <v>366</v>
      </c>
      <c r="H154" s="257">
        <v>10</v>
      </c>
      <c r="I154" s="258"/>
      <c r="J154" s="259">
        <f t="shared" si="10"/>
        <v>0</v>
      </c>
      <c r="K154" s="260"/>
      <c r="L154" s="261"/>
      <c r="M154" s="262" t="s">
        <v>1</v>
      </c>
      <c r="N154" s="263" t="s">
        <v>42</v>
      </c>
      <c r="O154" s="72"/>
      <c r="P154" s="215">
        <f t="shared" si="11"/>
        <v>0</v>
      </c>
      <c r="Q154" s="215">
        <v>5.2999999999999998E-4</v>
      </c>
      <c r="R154" s="215">
        <f t="shared" si="12"/>
        <v>5.3E-3</v>
      </c>
      <c r="S154" s="215">
        <v>0</v>
      </c>
      <c r="T154" s="216">
        <f t="shared" si="13"/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17" t="s">
        <v>1027</v>
      </c>
      <c r="AT154" s="217" t="s">
        <v>585</v>
      </c>
      <c r="AU154" s="217" t="s">
        <v>88</v>
      </c>
      <c r="AY154" s="18" t="s">
        <v>201</v>
      </c>
      <c r="BE154" s="218">
        <f t="shared" si="14"/>
        <v>0</v>
      </c>
      <c r="BF154" s="218">
        <f t="shared" si="15"/>
        <v>0</v>
      </c>
      <c r="BG154" s="218">
        <f t="shared" si="16"/>
        <v>0</v>
      </c>
      <c r="BH154" s="218">
        <f t="shared" si="17"/>
        <v>0</v>
      </c>
      <c r="BI154" s="218">
        <f t="shared" si="18"/>
        <v>0</v>
      </c>
      <c r="BJ154" s="18" t="s">
        <v>88</v>
      </c>
      <c r="BK154" s="218">
        <f t="shared" si="19"/>
        <v>0</v>
      </c>
      <c r="BL154" s="18" t="s">
        <v>1027</v>
      </c>
      <c r="BM154" s="217" t="s">
        <v>2952</v>
      </c>
    </row>
    <row r="155" spans="1:65" s="2" customFormat="1" ht="16.5" customHeight="1">
      <c r="A155" s="35"/>
      <c r="B155" s="36"/>
      <c r="C155" s="205" t="s">
        <v>402</v>
      </c>
      <c r="D155" s="205" t="s">
        <v>203</v>
      </c>
      <c r="E155" s="206" t="s">
        <v>2953</v>
      </c>
      <c r="F155" s="207" t="s">
        <v>2954</v>
      </c>
      <c r="G155" s="208" t="s">
        <v>366</v>
      </c>
      <c r="H155" s="209">
        <v>10</v>
      </c>
      <c r="I155" s="210"/>
      <c r="J155" s="211">
        <f t="shared" si="10"/>
        <v>0</v>
      </c>
      <c r="K155" s="212"/>
      <c r="L155" s="40"/>
      <c r="M155" s="213" t="s">
        <v>1</v>
      </c>
      <c r="N155" s="214" t="s">
        <v>42</v>
      </c>
      <c r="O155" s="72"/>
      <c r="P155" s="215">
        <f t="shared" si="11"/>
        <v>0</v>
      </c>
      <c r="Q155" s="215">
        <v>0</v>
      </c>
      <c r="R155" s="215">
        <f t="shared" si="12"/>
        <v>0</v>
      </c>
      <c r="S155" s="215">
        <v>0</v>
      </c>
      <c r="T155" s="216">
        <f t="shared" si="13"/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17" t="s">
        <v>652</v>
      </c>
      <c r="AT155" s="217" t="s">
        <v>203</v>
      </c>
      <c r="AU155" s="217" t="s">
        <v>88</v>
      </c>
      <c r="AY155" s="18" t="s">
        <v>201</v>
      </c>
      <c r="BE155" s="218">
        <f t="shared" si="14"/>
        <v>0</v>
      </c>
      <c r="BF155" s="218">
        <f t="shared" si="15"/>
        <v>0</v>
      </c>
      <c r="BG155" s="218">
        <f t="shared" si="16"/>
        <v>0</v>
      </c>
      <c r="BH155" s="218">
        <f t="shared" si="17"/>
        <v>0</v>
      </c>
      <c r="BI155" s="218">
        <f t="shared" si="18"/>
        <v>0</v>
      </c>
      <c r="BJ155" s="18" t="s">
        <v>88</v>
      </c>
      <c r="BK155" s="218">
        <f t="shared" si="19"/>
        <v>0</v>
      </c>
      <c r="BL155" s="18" t="s">
        <v>652</v>
      </c>
      <c r="BM155" s="217" t="s">
        <v>2955</v>
      </c>
    </row>
    <row r="156" spans="1:65" s="2" customFormat="1" ht="16.5" customHeight="1">
      <c r="A156" s="35"/>
      <c r="B156" s="36"/>
      <c r="C156" s="253" t="s">
        <v>406</v>
      </c>
      <c r="D156" s="253" t="s">
        <v>585</v>
      </c>
      <c r="E156" s="254" t="s">
        <v>2956</v>
      </c>
      <c r="F156" s="255" t="s">
        <v>2957</v>
      </c>
      <c r="G156" s="256" t="s">
        <v>366</v>
      </c>
      <c r="H156" s="257">
        <v>10</v>
      </c>
      <c r="I156" s="258"/>
      <c r="J156" s="259">
        <f t="shared" si="10"/>
        <v>0</v>
      </c>
      <c r="K156" s="260"/>
      <c r="L156" s="261"/>
      <c r="M156" s="262" t="s">
        <v>1</v>
      </c>
      <c r="N156" s="263" t="s">
        <v>42</v>
      </c>
      <c r="O156" s="72"/>
      <c r="P156" s="215">
        <f t="shared" si="11"/>
        <v>0</v>
      </c>
      <c r="Q156" s="215">
        <v>4.4999999999999999E-4</v>
      </c>
      <c r="R156" s="215">
        <f t="shared" si="12"/>
        <v>4.4999999999999997E-3</v>
      </c>
      <c r="S156" s="215">
        <v>0</v>
      </c>
      <c r="T156" s="216">
        <f t="shared" si="13"/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17" t="s">
        <v>1027</v>
      </c>
      <c r="AT156" s="217" t="s">
        <v>585</v>
      </c>
      <c r="AU156" s="217" t="s">
        <v>88</v>
      </c>
      <c r="AY156" s="18" t="s">
        <v>201</v>
      </c>
      <c r="BE156" s="218">
        <f t="shared" si="14"/>
        <v>0</v>
      </c>
      <c r="BF156" s="218">
        <f t="shared" si="15"/>
        <v>0</v>
      </c>
      <c r="BG156" s="218">
        <f t="shared" si="16"/>
        <v>0</v>
      </c>
      <c r="BH156" s="218">
        <f t="shared" si="17"/>
        <v>0</v>
      </c>
      <c r="BI156" s="218">
        <f t="shared" si="18"/>
        <v>0</v>
      </c>
      <c r="BJ156" s="18" t="s">
        <v>88</v>
      </c>
      <c r="BK156" s="218">
        <f t="shared" si="19"/>
        <v>0</v>
      </c>
      <c r="BL156" s="18" t="s">
        <v>1027</v>
      </c>
      <c r="BM156" s="217" t="s">
        <v>2958</v>
      </c>
    </row>
    <row r="157" spans="1:65" s="2" customFormat="1" ht="27.75" customHeight="1">
      <c r="A157" s="35"/>
      <c r="B157" s="36"/>
      <c r="C157" s="205" t="s">
        <v>410</v>
      </c>
      <c r="D157" s="205" t="s">
        <v>203</v>
      </c>
      <c r="E157" s="206" t="s">
        <v>2959</v>
      </c>
      <c r="F157" s="207" t="s">
        <v>2960</v>
      </c>
      <c r="G157" s="208" t="s">
        <v>366</v>
      </c>
      <c r="H157" s="209">
        <v>2</v>
      </c>
      <c r="I157" s="210"/>
      <c r="J157" s="211">
        <f t="shared" si="10"/>
        <v>0</v>
      </c>
      <c r="K157" s="212"/>
      <c r="L157" s="40"/>
      <c r="M157" s="213" t="s">
        <v>1</v>
      </c>
      <c r="N157" s="214" t="s">
        <v>42</v>
      </c>
      <c r="O157" s="72"/>
      <c r="P157" s="215">
        <f t="shared" si="11"/>
        <v>0</v>
      </c>
      <c r="Q157" s="215">
        <v>0</v>
      </c>
      <c r="R157" s="215">
        <f t="shared" si="12"/>
        <v>0</v>
      </c>
      <c r="S157" s="215">
        <v>0</v>
      </c>
      <c r="T157" s="216">
        <f t="shared" si="13"/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17" t="s">
        <v>652</v>
      </c>
      <c r="AT157" s="217" t="s">
        <v>203</v>
      </c>
      <c r="AU157" s="217" t="s">
        <v>88</v>
      </c>
      <c r="AY157" s="18" t="s">
        <v>201</v>
      </c>
      <c r="BE157" s="218">
        <f t="shared" si="14"/>
        <v>0</v>
      </c>
      <c r="BF157" s="218">
        <f t="shared" si="15"/>
        <v>0</v>
      </c>
      <c r="BG157" s="218">
        <f t="shared" si="16"/>
        <v>0</v>
      </c>
      <c r="BH157" s="218">
        <f t="shared" si="17"/>
        <v>0</v>
      </c>
      <c r="BI157" s="218">
        <f t="shared" si="18"/>
        <v>0</v>
      </c>
      <c r="BJ157" s="18" t="s">
        <v>88</v>
      </c>
      <c r="BK157" s="218">
        <f t="shared" si="19"/>
        <v>0</v>
      </c>
      <c r="BL157" s="18" t="s">
        <v>652</v>
      </c>
      <c r="BM157" s="217" t="s">
        <v>2961</v>
      </c>
    </row>
    <row r="158" spans="1:65" s="2" customFormat="1" ht="16.5" customHeight="1">
      <c r="A158" s="35"/>
      <c r="B158" s="36"/>
      <c r="C158" s="253" t="s">
        <v>414</v>
      </c>
      <c r="D158" s="253" t="s">
        <v>585</v>
      </c>
      <c r="E158" s="254" t="s">
        <v>2962</v>
      </c>
      <c r="F158" s="255" t="s">
        <v>2963</v>
      </c>
      <c r="G158" s="256" t="s">
        <v>366</v>
      </c>
      <c r="H158" s="257">
        <v>1</v>
      </c>
      <c r="I158" s="258"/>
      <c r="J158" s="259">
        <f t="shared" si="10"/>
        <v>0</v>
      </c>
      <c r="K158" s="260"/>
      <c r="L158" s="261"/>
      <c r="M158" s="262" t="s">
        <v>1</v>
      </c>
      <c r="N158" s="263" t="s">
        <v>42</v>
      </c>
      <c r="O158" s="72"/>
      <c r="P158" s="215">
        <f t="shared" si="11"/>
        <v>0</v>
      </c>
      <c r="Q158" s="215">
        <v>1E-3</v>
      </c>
      <c r="R158" s="215">
        <f t="shared" si="12"/>
        <v>1E-3</v>
      </c>
      <c r="S158" s="215">
        <v>0</v>
      </c>
      <c r="T158" s="216">
        <f t="shared" si="13"/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17" t="s">
        <v>1027</v>
      </c>
      <c r="AT158" s="217" t="s">
        <v>585</v>
      </c>
      <c r="AU158" s="217" t="s">
        <v>88</v>
      </c>
      <c r="AY158" s="18" t="s">
        <v>201</v>
      </c>
      <c r="BE158" s="218">
        <f t="shared" si="14"/>
        <v>0</v>
      </c>
      <c r="BF158" s="218">
        <f t="shared" si="15"/>
        <v>0</v>
      </c>
      <c r="BG158" s="218">
        <f t="shared" si="16"/>
        <v>0</v>
      </c>
      <c r="BH158" s="218">
        <f t="shared" si="17"/>
        <v>0</v>
      </c>
      <c r="BI158" s="218">
        <f t="shared" si="18"/>
        <v>0</v>
      </c>
      <c r="BJ158" s="18" t="s">
        <v>88</v>
      </c>
      <c r="BK158" s="218">
        <f t="shared" si="19"/>
        <v>0</v>
      </c>
      <c r="BL158" s="18" t="s">
        <v>1027</v>
      </c>
      <c r="BM158" s="217" t="s">
        <v>2964</v>
      </c>
    </row>
    <row r="159" spans="1:65" s="2" customFormat="1" ht="16.5" customHeight="1">
      <c r="A159" s="35"/>
      <c r="B159" s="36"/>
      <c r="C159" s="253" t="s">
        <v>418</v>
      </c>
      <c r="D159" s="253" t="s">
        <v>585</v>
      </c>
      <c r="E159" s="254" t="s">
        <v>2965</v>
      </c>
      <c r="F159" s="255" t="s">
        <v>2966</v>
      </c>
      <c r="G159" s="256" t="s">
        <v>366</v>
      </c>
      <c r="H159" s="257">
        <v>1</v>
      </c>
      <c r="I159" s="258"/>
      <c r="J159" s="259">
        <f t="shared" si="10"/>
        <v>0</v>
      </c>
      <c r="K159" s="260"/>
      <c r="L159" s="261"/>
      <c r="M159" s="262" t="s">
        <v>1</v>
      </c>
      <c r="N159" s="263" t="s">
        <v>42</v>
      </c>
      <c r="O159" s="72"/>
      <c r="P159" s="215">
        <f t="shared" si="11"/>
        <v>0</v>
      </c>
      <c r="Q159" s="215">
        <v>7.5000000000000002E-4</v>
      </c>
      <c r="R159" s="215">
        <f t="shared" si="12"/>
        <v>7.5000000000000002E-4</v>
      </c>
      <c r="S159" s="215">
        <v>0</v>
      </c>
      <c r="T159" s="216">
        <f t="shared" si="13"/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17" t="s">
        <v>1027</v>
      </c>
      <c r="AT159" s="217" t="s">
        <v>585</v>
      </c>
      <c r="AU159" s="217" t="s">
        <v>88</v>
      </c>
      <c r="AY159" s="18" t="s">
        <v>201</v>
      </c>
      <c r="BE159" s="218">
        <f t="shared" si="14"/>
        <v>0</v>
      </c>
      <c r="BF159" s="218">
        <f t="shared" si="15"/>
        <v>0</v>
      </c>
      <c r="BG159" s="218">
        <f t="shared" si="16"/>
        <v>0</v>
      </c>
      <c r="BH159" s="218">
        <f t="shared" si="17"/>
        <v>0</v>
      </c>
      <c r="BI159" s="218">
        <f t="shared" si="18"/>
        <v>0</v>
      </c>
      <c r="BJ159" s="18" t="s">
        <v>88</v>
      </c>
      <c r="BK159" s="218">
        <f t="shared" si="19"/>
        <v>0</v>
      </c>
      <c r="BL159" s="18" t="s">
        <v>1027</v>
      </c>
      <c r="BM159" s="217" t="s">
        <v>2967</v>
      </c>
    </row>
    <row r="160" spans="1:65" s="2" customFormat="1" ht="16.5" customHeight="1">
      <c r="A160" s="35"/>
      <c r="B160" s="36"/>
      <c r="C160" s="205" t="s">
        <v>426</v>
      </c>
      <c r="D160" s="205" t="s">
        <v>203</v>
      </c>
      <c r="E160" s="206" t="s">
        <v>2968</v>
      </c>
      <c r="F160" s="207" t="s">
        <v>2969</v>
      </c>
      <c r="G160" s="208" t="s">
        <v>366</v>
      </c>
      <c r="H160" s="209">
        <v>1</v>
      </c>
      <c r="I160" s="210"/>
      <c r="J160" s="211">
        <f t="shared" si="10"/>
        <v>0</v>
      </c>
      <c r="K160" s="212"/>
      <c r="L160" s="40"/>
      <c r="M160" s="213" t="s">
        <v>1</v>
      </c>
      <c r="N160" s="214" t="s">
        <v>42</v>
      </c>
      <c r="O160" s="72"/>
      <c r="P160" s="215">
        <f t="shared" si="11"/>
        <v>0</v>
      </c>
      <c r="Q160" s="215">
        <v>0</v>
      </c>
      <c r="R160" s="215">
        <f t="shared" si="12"/>
        <v>0</v>
      </c>
      <c r="S160" s="215">
        <v>0</v>
      </c>
      <c r="T160" s="216">
        <f t="shared" si="13"/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17" t="s">
        <v>652</v>
      </c>
      <c r="AT160" s="217" t="s">
        <v>203</v>
      </c>
      <c r="AU160" s="217" t="s">
        <v>88</v>
      </c>
      <c r="AY160" s="18" t="s">
        <v>201</v>
      </c>
      <c r="BE160" s="218">
        <f t="shared" si="14"/>
        <v>0</v>
      </c>
      <c r="BF160" s="218">
        <f t="shared" si="15"/>
        <v>0</v>
      </c>
      <c r="BG160" s="218">
        <f t="shared" si="16"/>
        <v>0</v>
      </c>
      <c r="BH160" s="218">
        <f t="shared" si="17"/>
        <v>0</v>
      </c>
      <c r="BI160" s="218">
        <f t="shared" si="18"/>
        <v>0</v>
      </c>
      <c r="BJ160" s="18" t="s">
        <v>88</v>
      </c>
      <c r="BK160" s="218">
        <f t="shared" si="19"/>
        <v>0</v>
      </c>
      <c r="BL160" s="18" t="s">
        <v>652</v>
      </c>
      <c r="BM160" s="217" t="s">
        <v>2970</v>
      </c>
    </row>
    <row r="161" spans="1:65" s="2" customFormat="1" ht="16.5" customHeight="1">
      <c r="A161" s="35"/>
      <c r="B161" s="36"/>
      <c r="C161" s="253" t="s">
        <v>433</v>
      </c>
      <c r="D161" s="253" t="s">
        <v>585</v>
      </c>
      <c r="E161" s="254" t="s">
        <v>2971</v>
      </c>
      <c r="F161" s="255" t="s">
        <v>2972</v>
      </c>
      <c r="G161" s="256" t="s">
        <v>366</v>
      </c>
      <c r="H161" s="257">
        <v>1</v>
      </c>
      <c r="I161" s="258"/>
      <c r="J161" s="259">
        <f t="shared" si="10"/>
        <v>0</v>
      </c>
      <c r="K161" s="260"/>
      <c r="L161" s="261"/>
      <c r="M161" s="262" t="s">
        <v>1</v>
      </c>
      <c r="N161" s="263" t="s">
        <v>42</v>
      </c>
      <c r="O161" s="72"/>
      <c r="P161" s="215">
        <f t="shared" si="11"/>
        <v>0</v>
      </c>
      <c r="Q161" s="215">
        <v>7.5000000000000002E-4</v>
      </c>
      <c r="R161" s="215">
        <f t="shared" si="12"/>
        <v>7.5000000000000002E-4</v>
      </c>
      <c r="S161" s="215">
        <v>0</v>
      </c>
      <c r="T161" s="216">
        <f t="shared" si="13"/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17" t="s">
        <v>1027</v>
      </c>
      <c r="AT161" s="217" t="s">
        <v>585</v>
      </c>
      <c r="AU161" s="217" t="s">
        <v>88</v>
      </c>
      <c r="AY161" s="18" t="s">
        <v>201</v>
      </c>
      <c r="BE161" s="218">
        <f t="shared" si="14"/>
        <v>0</v>
      </c>
      <c r="BF161" s="218">
        <f t="shared" si="15"/>
        <v>0</v>
      </c>
      <c r="BG161" s="218">
        <f t="shared" si="16"/>
        <v>0</v>
      </c>
      <c r="BH161" s="218">
        <f t="shared" si="17"/>
        <v>0</v>
      </c>
      <c r="BI161" s="218">
        <f t="shared" si="18"/>
        <v>0</v>
      </c>
      <c r="BJ161" s="18" t="s">
        <v>88</v>
      </c>
      <c r="BK161" s="218">
        <f t="shared" si="19"/>
        <v>0</v>
      </c>
      <c r="BL161" s="18" t="s">
        <v>1027</v>
      </c>
      <c r="BM161" s="217" t="s">
        <v>2973</v>
      </c>
    </row>
    <row r="162" spans="1:65" s="2" customFormat="1" ht="21.75" customHeight="1">
      <c r="A162" s="35"/>
      <c r="B162" s="36"/>
      <c r="C162" s="205" t="s">
        <v>437</v>
      </c>
      <c r="D162" s="205" t="s">
        <v>203</v>
      </c>
      <c r="E162" s="206" t="s">
        <v>2974</v>
      </c>
      <c r="F162" s="207" t="s">
        <v>2975</v>
      </c>
      <c r="G162" s="208" t="s">
        <v>366</v>
      </c>
      <c r="H162" s="209">
        <v>1</v>
      </c>
      <c r="I162" s="210"/>
      <c r="J162" s="211">
        <f t="shared" si="10"/>
        <v>0</v>
      </c>
      <c r="K162" s="212"/>
      <c r="L162" s="40"/>
      <c r="M162" s="213" t="s">
        <v>1</v>
      </c>
      <c r="N162" s="214" t="s">
        <v>42</v>
      </c>
      <c r="O162" s="72"/>
      <c r="P162" s="215">
        <f t="shared" si="11"/>
        <v>0</v>
      </c>
      <c r="Q162" s="215">
        <v>0</v>
      </c>
      <c r="R162" s="215">
        <f t="shared" si="12"/>
        <v>0</v>
      </c>
      <c r="S162" s="215">
        <v>0</v>
      </c>
      <c r="T162" s="216">
        <f t="shared" si="13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17" t="s">
        <v>652</v>
      </c>
      <c r="AT162" s="217" t="s">
        <v>203</v>
      </c>
      <c r="AU162" s="217" t="s">
        <v>88</v>
      </c>
      <c r="AY162" s="18" t="s">
        <v>201</v>
      </c>
      <c r="BE162" s="218">
        <f t="shared" si="14"/>
        <v>0</v>
      </c>
      <c r="BF162" s="218">
        <f t="shared" si="15"/>
        <v>0</v>
      </c>
      <c r="BG162" s="218">
        <f t="shared" si="16"/>
        <v>0</v>
      </c>
      <c r="BH162" s="218">
        <f t="shared" si="17"/>
        <v>0</v>
      </c>
      <c r="BI162" s="218">
        <f t="shared" si="18"/>
        <v>0</v>
      </c>
      <c r="BJ162" s="18" t="s">
        <v>88</v>
      </c>
      <c r="BK162" s="218">
        <f t="shared" si="19"/>
        <v>0</v>
      </c>
      <c r="BL162" s="18" t="s">
        <v>652</v>
      </c>
      <c r="BM162" s="217" t="s">
        <v>2976</v>
      </c>
    </row>
    <row r="163" spans="1:65" s="2" customFormat="1" ht="16.5" customHeight="1">
      <c r="A163" s="35"/>
      <c r="B163" s="36"/>
      <c r="C163" s="253" t="s">
        <v>446</v>
      </c>
      <c r="D163" s="253" t="s">
        <v>585</v>
      </c>
      <c r="E163" s="254" t="s">
        <v>2977</v>
      </c>
      <c r="F163" s="255" t="s">
        <v>2978</v>
      </c>
      <c r="G163" s="256" t="s">
        <v>366</v>
      </c>
      <c r="H163" s="257">
        <v>1</v>
      </c>
      <c r="I163" s="258"/>
      <c r="J163" s="259">
        <f t="shared" si="10"/>
        <v>0</v>
      </c>
      <c r="K163" s="260"/>
      <c r="L163" s="261"/>
      <c r="M163" s="262" t="s">
        <v>1</v>
      </c>
      <c r="N163" s="263" t="s">
        <v>42</v>
      </c>
      <c r="O163" s="72"/>
      <c r="P163" s="215">
        <f t="shared" si="11"/>
        <v>0</v>
      </c>
      <c r="Q163" s="215">
        <v>1.14E-3</v>
      </c>
      <c r="R163" s="215">
        <f t="shared" si="12"/>
        <v>1.14E-3</v>
      </c>
      <c r="S163" s="215">
        <v>0</v>
      </c>
      <c r="T163" s="216">
        <f t="shared" si="13"/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17" t="s">
        <v>1027</v>
      </c>
      <c r="AT163" s="217" t="s">
        <v>585</v>
      </c>
      <c r="AU163" s="217" t="s">
        <v>88</v>
      </c>
      <c r="AY163" s="18" t="s">
        <v>201</v>
      </c>
      <c r="BE163" s="218">
        <f t="shared" si="14"/>
        <v>0</v>
      </c>
      <c r="BF163" s="218">
        <f t="shared" si="15"/>
        <v>0</v>
      </c>
      <c r="BG163" s="218">
        <f t="shared" si="16"/>
        <v>0</v>
      </c>
      <c r="BH163" s="218">
        <f t="shared" si="17"/>
        <v>0</v>
      </c>
      <c r="BI163" s="218">
        <f t="shared" si="18"/>
        <v>0</v>
      </c>
      <c r="BJ163" s="18" t="s">
        <v>88</v>
      </c>
      <c r="BK163" s="218">
        <f t="shared" si="19"/>
        <v>0</v>
      </c>
      <c r="BL163" s="18" t="s">
        <v>1027</v>
      </c>
      <c r="BM163" s="217" t="s">
        <v>2979</v>
      </c>
    </row>
    <row r="164" spans="1:65" s="2" customFormat="1" ht="21.75" customHeight="1">
      <c r="A164" s="35"/>
      <c r="B164" s="36"/>
      <c r="C164" s="253" t="s">
        <v>453</v>
      </c>
      <c r="D164" s="253" t="s">
        <v>585</v>
      </c>
      <c r="E164" s="254" t="s">
        <v>2980</v>
      </c>
      <c r="F164" s="255" t="s">
        <v>2981</v>
      </c>
      <c r="G164" s="256" t="s">
        <v>366</v>
      </c>
      <c r="H164" s="257">
        <v>1</v>
      </c>
      <c r="I164" s="258"/>
      <c r="J164" s="259">
        <f t="shared" si="10"/>
        <v>0</v>
      </c>
      <c r="K164" s="260"/>
      <c r="L164" s="261"/>
      <c r="M164" s="262" t="s">
        <v>1</v>
      </c>
      <c r="N164" s="263" t="s">
        <v>42</v>
      </c>
      <c r="O164" s="72"/>
      <c r="P164" s="215">
        <f t="shared" si="11"/>
        <v>0</v>
      </c>
      <c r="Q164" s="215">
        <v>8.5999999999999998E-4</v>
      </c>
      <c r="R164" s="215">
        <f t="shared" si="12"/>
        <v>8.5999999999999998E-4</v>
      </c>
      <c r="S164" s="215">
        <v>0</v>
      </c>
      <c r="T164" s="216">
        <f t="shared" si="13"/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17" t="s">
        <v>1027</v>
      </c>
      <c r="AT164" s="217" t="s">
        <v>585</v>
      </c>
      <c r="AU164" s="217" t="s">
        <v>88</v>
      </c>
      <c r="AY164" s="18" t="s">
        <v>201</v>
      </c>
      <c r="BE164" s="218">
        <f t="shared" si="14"/>
        <v>0</v>
      </c>
      <c r="BF164" s="218">
        <f t="shared" si="15"/>
        <v>0</v>
      </c>
      <c r="BG164" s="218">
        <f t="shared" si="16"/>
        <v>0</v>
      </c>
      <c r="BH164" s="218">
        <f t="shared" si="17"/>
        <v>0</v>
      </c>
      <c r="BI164" s="218">
        <f t="shared" si="18"/>
        <v>0</v>
      </c>
      <c r="BJ164" s="18" t="s">
        <v>88</v>
      </c>
      <c r="BK164" s="218">
        <f t="shared" si="19"/>
        <v>0</v>
      </c>
      <c r="BL164" s="18" t="s">
        <v>1027</v>
      </c>
      <c r="BM164" s="217" t="s">
        <v>2982</v>
      </c>
    </row>
    <row r="165" spans="1:65" s="2" customFormat="1" ht="30" customHeight="1">
      <c r="A165" s="35"/>
      <c r="B165" s="36"/>
      <c r="C165" s="205" t="s">
        <v>459</v>
      </c>
      <c r="D165" s="205" t="s">
        <v>203</v>
      </c>
      <c r="E165" s="206" t="s">
        <v>2983</v>
      </c>
      <c r="F165" s="207" t="s">
        <v>2984</v>
      </c>
      <c r="G165" s="208" t="s">
        <v>618</v>
      </c>
      <c r="H165" s="209">
        <v>80</v>
      </c>
      <c r="I165" s="210"/>
      <c r="J165" s="211">
        <f t="shared" si="10"/>
        <v>0</v>
      </c>
      <c r="K165" s="212"/>
      <c r="L165" s="40"/>
      <c r="M165" s="213" t="s">
        <v>1</v>
      </c>
      <c r="N165" s="214" t="s">
        <v>42</v>
      </c>
      <c r="O165" s="72"/>
      <c r="P165" s="215">
        <f t="shared" si="11"/>
        <v>0</v>
      </c>
      <c r="Q165" s="215">
        <v>0</v>
      </c>
      <c r="R165" s="215">
        <f t="shared" si="12"/>
        <v>0</v>
      </c>
      <c r="S165" s="215">
        <v>0</v>
      </c>
      <c r="T165" s="216">
        <f t="shared" si="13"/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17" t="s">
        <v>652</v>
      </c>
      <c r="AT165" s="217" t="s">
        <v>203</v>
      </c>
      <c r="AU165" s="217" t="s">
        <v>88</v>
      </c>
      <c r="AY165" s="18" t="s">
        <v>201</v>
      </c>
      <c r="BE165" s="218">
        <f t="shared" si="14"/>
        <v>0</v>
      </c>
      <c r="BF165" s="218">
        <f t="shared" si="15"/>
        <v>0</v>
      </c>
      <c r="BG165" s="218">
        <f t="shared" si="16"/>
        <v>0</v>
      </c>
      <c r="BH165" s="218">
        <f t="shared" si="17"/>
        <v>0</v>
      </c>
      <c r="BI165" s="218">
        <f t="shared" si="18"/>
        <v>0</v>
      </c>
      <c r="BJ165" s="18" t="s">
        <v>88</v>
      </c>
      <c r="BK165" s="218">
        <f t="shared" si="19"/>
        <v>0</v>
      </c>
      <c r="BL165" s="18" t="s">
        <v>652</v>
      </c>
      <c r="BM165" s="217" t="s">
        <v>2985</v>
      </c>
    </row>
    <row r="166" spans="1:65" s="13" customFormat="1" ht="22.5">
      <c r="B166" s="219"/>
      <c r="C166" s="220"/>
      <c r="D166" s="221" t="s">
        <v>209</v>
      </c>
      <c r="E166" s="222" t="s">
        <v>1</v>
      </c>
      <c r="F166" s="223" t="s">
        <v>2986</v>
      </c>
      <c r="G166" s="220"/>
      <c r="H166" s="224">
        <v>80</v>
      </c>
      <c r="I166" s="225"/>
      <c r="J166" s="220"/>
      <c r="K166" s="220"/>
      <c r="L166" s="226"/>
      <c r="M166" s="227"/>
      <c r="N166" s="228"/>
      <c r="O166" s="228"/>
      <c r="P166" s="228"/>
      <c r="Q166" s="228"/>
      <c r="R166" s="228"/>
      <c r="S166" s="228"/>
      <c r="T166" s="229"/>
      <c r="AT166" s="230" t="s">
        <v>209</v>
      </c>
      <c r="AU166" s="230" t="s">
        <v>88</v>
      </c>
      <c r="AV166" s="13" t="s">
        <v>88</v>
      </c>
      <c r="AW166" s="13" t="s">
        <v>31</v>
      </c>
      <c r="AX166" s="13" t="s">
        <v>83</v>
      </c>
      <c r="AY166" s="230" t="s">
        <v>201</v>
      </c>
    </row>
    <row r="167" spans="1:65" s="2" customFormat="1" ht="21.75" customHeight="1">
      <c r="A167" s="35"/>
      <c r="B167" s="36"/>
      <c r="C167" s="253" t="s">
        <v>463</v>
      </c>
      <c r="D167" s="253" t="s">
        <v>585</v>
      </c>
      <c r="E167" s="254" t="s">
        <v>2987</v>
      </c>
      <c r="F167" s="255" t="s">
        <v>2988</v>
      </c>
      <c r="G167" s="256" t="s">
        <v>618</v>
      </c>
      <c r="H167" s="257">
        <v>84</v>
      </c>
      <c r="I167" s="258"/>
      <c r="J167" s="259">
        <f t="shared" ref="J167:J182" si="20">ROUND(I167*H167,2)</f>
        <v>0</v>
      </c>
      <c r="K167" s="260"/>
      <c r="L167" s="261"/>
      <c r="M167" s="262" t="s">
        <v>1</v>
      </c>
      <c r="N167" s="263" t="s">
        <v>42</v>
      </c>
      <c r="O167" s="72"/>
      <c r="P167" s="215">
        <f t="shared" ref="P167:P182" si="21">O167*H167</f>
        <v>0</v>
      </c>
      <c r="Q167" s="215">
        <v>0</v>
      </c>
      <c r="R167" s="215">
        <f t="shared" ref="R167:R182" si="22">Q167*H167</f>
        <v>0</v>
      </c>
      <c r="S167" s="215">
        <v>0</v>
      </c>
      <c r="T167" s="216">
        <f t="shared" ref="T167:T182" si="23"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17" t="s">
        <v>1027</v>
      </c>
      <c r="AT167" s="217" t="s">
        <v>585</v>
      </c>
      <c r="AU167" s="217" t="s">
        <v>88</v>
      </c>
      <c r="AY167" s="18" t="s">
        <v>201</v>
      </c>
      <c r="BE167" s="218">
        <f t="shared" ref="BE167:BE182" si="24">IF(N167="základná",J167,0)</f>
        <v>0</v>
      </c>
      <c r="BF167" s="218">
        <f t="shared" ref="BF167:BF182" si="25">IF(N167="znížená",J167,0)</f>
        <v>0</v>
      </c>
      <c r="BG167" s="218">
        <f t="shared" ref="BG167:BG182" si="26">IF(N167="zákl. prenesená",J167,0)</f>
        <v>0</v>
      </c>
      <c r="BH167" s="218">
        <f t="shared" ref="BH167:BH182" si="27">IF(N167="zníž. prenesená",J167,0)</f>
        <v>0</v>
      </c>
      <c r="BI167" s="218">
        <f t="shared" ref="BI167:BI182" si="28">IF(N167="nulová",J167,0)</f>
        <v>0</v>
      </c>
      <c r="BJ167" s="18" t="s">
        <v>88</v>
      </c>
      <c r="BK167" s="218">
        <f t="shared" ref="BK167:BK182" si="29">ROUND(I167*H167,2)</f>
        <v>0</v>
      </c>
      <c r="BL167" s="18" t="s">
        <v>1027</v>
      </c>
      <c r="BM167" s="217" t="s">
        <v>2989</v>
      </c>
    </row>
    <row r="168" spans="1:65" s="2" customFormat="1" ht="33.75" customHeight="1">
      <c r="A168" s="35"/>
      <c r="B168" s="36"/>
      <c r="C168" s="205" t="s">
        <v>476</v>
      </c>
      <c r="D168" s="205" t="s">
        <v>203</v>
      </c>
      <c r="E168" s="206" t="s">
        <v>2990</v>
      </c>
      <c r="F168" s="207" t="s">
        <v>2991</v>
      </c>
      <c r="G168" s="208" t="s">
        <v>366</v>
      </c>
      <c r="H168" s="209">
        <v>1</v>
      </c>
      <c r="I168" s="210"/>
      <c r="J168" s="211">
        <f t="shared" si="20"/>
        <v>0</v>
      </c>
      <c r="K168" s="212"/>
      <c r="L168" s="40"/>
      <c r="M168" s="213" t="s">
        <v>1</v>
      </c>
      <c r="N168" s="214" t="s">
        <v>42</v>
      </c>
      <c r="O168" s="72"/>
      <c r="P168" s="215">
        <f t="shared" si="21"/>
        <v>0</v>
      </c>
      <c r="Q168" s="215">
        <v>0</v>
      </c>
      <c r="R168" s="215">
        <f t="shared" si="22"/>
        <v>0</v>
      </c>
      <c r="S168" s="215">
        <v>0</v>
      </c>
      <c r="T168" s="216">
        <f t="shared" si="23"/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17" t="s">
        <v>652</v>
      </c>
      <c r="AT168" s="217" t="s">
        <v>203</v>
      </c>
      <c r="AU168" s="217" t="s">
        <v>88</v>
      </c>
      <c r="AY168" s="18" t="s">
        <v>201</v>
      </c>
      <c r="BE168" s="218">
        <f t="shared" si="24"/>
        <v>0</v>
      </c>
      <c r="BF168" s="218">
        <f t="shared" si="25"/>
        <v>0</v>
      </c>
      <c r="BG168" s="218">
        <f t="shared" si="26"/>
        <v>0</v>
      </c>
      <c r="BH168" s="218">
        <f t="shared" si="27"/>
        <v>0</v>
      </c>
      <c r="BI168" s="218">
        <f t="shared" si="28"/>
        <v>0</v>
      </c>
      <c r="BJ168" s="18" t="s">
        <v>88</v>
      </c>
      <c r="BK168" s="218">
        <f t="shared" si="29"/>
        <v>0</v>
      </c>
      <c r="BL168" s="18" t="s">
        <v>652</v>
      </c>
      <c r="BM168" s="217" t="s">
        <v>2992</v>
      </c>
    </row>
    <row r="169" spans="1:65" s="2" customFormat="1" ht="16.5" customHeight="1">
      <c r="A169" s="35"/>
      <c r="B169" s="36"/>
      <c r="C169" s="205" t="s">
        <v>484</v>
      </c>
      <c r="D169" s="205" t="s">
        <v>203</v>
      </c>
      <c r="E169" s="206" t="s">
        <v>2993</v>
      </c>
      <c r="F169" s="207" t="s">
        <v>2994</v>
      </c>
      <c r="G169" s="208" t="s">
        <v>366</v>
      </c>
      <c r="H169" s="209">
        <v>4</v>
      </c>
      <c r="I169" s="210"/>
      <c r="J169" s="211">
        <f t="shared" si="20"/>
        <v>0</v>
      </c>
      <c r="K169" s="212"/>
      <c r="L169" s="40"/>
      <c r="M169" s="213" t="s">
        <v>1</v>
      </c>
      <c r="N169" s="214" t="s">
        <v>42</v>
      </c>
      <c r="O169" s="72"/>
      <c r="P169" s="215">
        <f t="shared" si="21"/>
        <v>0</v>
      </c>
      <c r="Q169" s="215">
        <v>0</v>
      </c>
      <c r="R169" s="215">
        <f t="shared" si="22"/>
        <v>0</v>
      </c>
      <c r="S169" s="215">
        <v>0</v>
      </c>
      <c r="T169" s="216">
        <f t="shared" si="23"/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17" t="s">
        <v>652</v>
      </c>
      <c r="AT169" s="217" t="s">
        <v>203</v>
      </c>
      <c r="AU169" s="217" t="s">
        <v>88</v>
      </c>
      <c r="AY169" s="18" t="s">
        <v>201</v>
      </c>
      <c r="BE169" s="218">
        <f t="shared" si="24"/>
        <v>0</v>
      </c>
      <c r="BF169" s="218">
        <f t="shared" si="25"/>
        <v>0</v>
      </c>
      <c r="BG169" s="218">
        <f t="shared" si="26"/>
        <v>0</v>
      </c>
      <c r="BH169" s="218">
        <f t="shared" si="27"/>
        <v>0</v>
      </c>
      <c r="BI169" s="218">
        <f t="shared" si="28"/>
        <v>0</v>
      </c>
      <c r="BJ169" s="18" t="s">
        <v>88</v>
      </c>
      <c r="BK169" s="218">
        <f t="shared" si="29"/>
        <v>0</v>
      </c>
      <c r="BL169" s="18" t="s">
        <v>652</v>
      </c>
      <c r="BM169" s="217" t="s">
        <v>2995</v>
      </c>
    </row>
    <row r="170" spans="1:65" s="2" customFormat="1" ht="30" customHeight="1">
      <c r="A170" s="35"/>
      <c r="B170" s="36"/>
      <c r="C170" s="253" t="s">
        <v>491</v>
      </c>
      <c r="D170" s="253" t="s">
        <v>585</v>
      </c>
      <c r="E170" s="254" t="s">
        <v>2996</v>
      </c>
      <c r="F170" s="255" t="s">
        <v>2997</v>
      </c>
      <c r="G170" s="256" t="s">
        <v>366</v>
      </c>
      <c r="H170" s="257">
        <v>4</v>
      </c>
      <c r="I170" s="258"/>
      <c r="J170" s="259">
        <f t="shared" si="20"/>
        <v>0</v>
      </c>
      <c r="K170" s="260"/>
      <c r="L170" s="261"/>
      <c r="M170" s="262" t="s">
        <v>1</v>
      </c>
      <c r="N170" s="263" t="s">
        <v>42</v>
      </c>
      <c r="O170" s="72"/>
      <c r="P170" s="215">
        <f t="shared" si="21"/>
        <v>0</v>
      </c>
      <c r="Q170" s="215">
        <v>1E-4</v>
      </c>
      <c r="R170" s="215">
        <f t="shared" si="22"/>
        <v>4.0000000000000002E-4</v>
      </c>
      <c r="S170" s="215">
        <v>0</v>
      </c>
      <c r="T170" s="216">
        <f t="shared" si="23"/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17" t="s">
        <v>1027</v>
      </c>
      <c r="AT170" s="217" t="s">
        <v>585</v>
      </c>
      <c r="AU170" s="217" t="s">
        <v>88</v>
      </c>
      <c r="AY170" s="18" t="s">
        <v>201</v>
      </c>
      <c r="BE170" s="218">
        <f t="shared" si="24"/>
        <v>0</v>
      </c>
      <c r="BF170" s="218">
        <f t="shared" si="25"/>
        <v>0</v>
      </c>
      <c r="BG170" s="218">
        <f t="shared" si="26"/>
        <v>0</v>
      </c>
      <c r="BH170" s="218">
        <f t="shared" si="27"/>
        <v>0</v>
      </c>
      <c r="BI170" s="218">
        <f t="shared" si="28"/>
        <v>0</v>
      </c>
      <c r="BJ170" s="18" t="s">
        <v>88</v>
      </c>
      <c r="BK170" s="218">
        <f t="shared" si="29"/>
        <v>0</v>
      </c>
      <c r="BL170" s="18" t="s">
        <v>1027</v>
      </c>
      <c r="BM170" s="217" t="s">
        <v>2998</v>
      </c>
    </row>
    <row r="171" spans="1:65" s="2" customFormat="1" ht="16.5" customHeight="1">
      <c r="A171" s="35"/>
      <c r="B171" s="36"/>
      <c r="C171" s="205" t="s">
        <v>499</v>
      </c>
      <c r="D171" s="205" t="s">
        <v>203</v>
      </c>
      <c r="E171" s="206" t="s">
        <v>2999</v>
      </c>
      <c r="F171" s="207" t="s">
        <v>3000</v>
      </c>
      <c r="G171" s="208" t="s">
        <v>366</v>
      </c>
      <c r="H171" s="209">
        <v>1</v>
      </c>
      <c r="I171" s="210"/>
      <c r="J171" s="211">
        <f t="shared" si="20"/>
        <v>0</v>
      </c>
      <c r="K171" s="212"/>
      <c r="L171" s="40"/>
      <c r="M171" s="213" t="s">
        <v>1</v>
      </c>
      <c r="N171" s="214" t="s">
        <v>42</v>
      </c>
      <c r="O171" s="72"/>
      <c r="P171" s="215">
        <f t="shared" si="21"/>
        <v>0</v>
      </c>
      <c r="Q171" s="215">
        <v>0</v>
      </c>
      <c r="R171" s="215">
        <f t="shared" si="22"/>
        <v>0</v>
      </c>
      <c r="S171" s="215">
        <v>0</v>
      </c>
      <c r="T171" s="216">
        <f t="shared" si="23"/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17" t="s">
        <v>652</v>
      </c>
      <c r="AT171" s="217" t="s">
        <v>203</v>
      </c>
      <c r="AU171" s="217" t="s">
        <v>88</v>
      </c>
      <c r="AY171" s="18" t="s">
        <v>201</v>
      </c>
      <c r="BE171" s="218">
        <f t="shared" si="24"/>
        <v>0</v>
      </c>
      <c r="BF171" s="218">
        <f t="shared" si="25"/>
        <v>0</v>
      </c>
      <c r="BG171" s="218">
        <f t="shared" si="26"/>
        <v>0</v>
      </c>
      <c r="BH171" s="218">
        <f t="shared" si="27"/>
        <v>0</v>
      </c>
      <c r="BI171" s="218">
        <f t="shared" si="28"/>
        <v>0</v>
      </c>
      <c r="BJ171" s="18" t="s">
        <v>88</v>
      </c>
      <c r="BK171" s="218">
        <f t="shared" si="29"/>
        <v>0</v>
      </c>
      <c r="BL171" s="18" t="s">
        <v>652</v>
      </c>
      <c r="BM171" s="217" t="s">
        <v>3001</v>
      </c>
    </row>
    <row r="172" spans="1:65" s="2" customFormat="1" ht="36" customHeight="1">
      <c r="A172" s="35"/>
      <c r="B172" s="36"/>
      <c r="C172" s="253" t="s">
        <v>506</v>
      </c>
      <c r="D172" s="253" t="s">
        <v>585</v>
      </c>
      <c r="E172" s="254" t="s">
        <v>3002</v>
      </c>
      <c r="F172" s="255" t="s">
        <v>3003</v>
      </c>
      <c r="G172" s="256" t="s">
        <v>366</v>
      </c>
      <c r="H172" s="257">
        <v>1</v>
      </c>
      <c r="I172" s="258"/>
      <c r="J172" s="259">
        <f t="shared" si="20"/>
        <v>0</v>
      </c>
      <c r="K172" s="260"/>
      <c r="L172" s="261"/>
      <c r="M172" s="262" t="s">
        <v>1</v>
      </c>
      <c r="N172" s="263" t="s">
        <v>42</v>
      </c>
      <c r="O172" s="72"/>
      <c r="P172" s="215">
        <f t="shared" si="21"/>
        <v>0</v>
      </c>
      <c r="Q172" s="215">
        <v>7.1000000000000004E-3</v>
      </c>
      <c r="R172" s="215">
        <f t="shared" si="22"/>
        <v>7.1000000000000004E-3</v>
      </c>
      <c r="S172" s="215">
        <v>0</v>
      </c>
      <c r="T172" s="216">
        <f t="shared" si="23"/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17" t="s">
        <v>1027</v>
      </c>
      <c r="AT172" s="217" t="s">
        <v>585</v>
      </c>
      <c r="AU172" s="217" t="s">
        <v>88</v>
      </c>
      <c r="AY172" s="18" t="s">
        <v>201</v>
      </c>
      <c r="BE172" s="218">
        <f t="shared" si="24"/>
        <v>0</v>
      </c>
      <c r="BF172" s="218">
        <f t="shared" si="25"/>
        <v>0</v>
      </c>
      <c r="BG172" s="218">
        <f t="shared" si="26"/>
        <v>0</v>
      </c>
      <c r="BH172" s="218">
        <f t="shared" si="27"/>
        <v>0</v>
      </c>
      <c r="BI172" s="218">
        <f t="shared" si="28"/>
        <v>0</v>
      </c>
      <c r="BJ172" s="18" t="s">
        <v>88</v>
      </c>
      <c r="BK172" s="218">
        <f t="shared" si="29"/>
        <v>0</v>
      </c>
      <c r="BL172" s="18" t="s">
        <v>1027</v>
      </c>
      <c r="BM172" s="217" t="s">
        <v>3004</v>
      </c>
    </row>
    <row r="173" spans="1:65" s="2" customFormat="1" ht="16.5" customHeight="1">
      <c r="A173" s="35"/>
      <c r="B173" s="36"/>
      <c r="C173" s="205" t="s">
        <v>513</v>
      </c>
      <c r="D173" s="205" t="s">
        <v>203</v>
      </c>
      <c r="E173" s="206" t="s">
        <v>3005</v>
      </c>
      <c r="F173" s="207" t="s">
        <v>3006</v>
      </c>
      <c r="G173" s="208" t="s">
        <v>366</v>
      </c>
      <c r="H173" s="209">
        <v>1</v>
      </c>
      <c r="I173" s="210"/>
      <c r="J173" s="211">
        <f t="shared" si="20"/>
        <v>0</v>
      </c>
      <c r="K173" s="212"/>
      <c r="L173" s="40"/>
      <c r="M173" s="213" t="s">
        <v>1</v>
      </c>
      <c r="N173" s="214" t="s">
        <v>42</v>
      </c>
      <c r="O173" s="72"/>
      <c r="P173" s="215">
        <f t="shared" si="21"/>
        <v>0</v>
      </c>
      <c r="Q173" s="215">
        <v>0</v>
      </c>
      <c r="R173" s="215">
        <f t="shared" si="22"/>
        <v>0</v>
      </c>
      <c r="S173" s="215">
        <v>0</v>
      </c>
      <c r="T173" s="216">
        <f t="shared" si="23"/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17" t="s">
        <v>652</v>
      </c>
      <c r="AT173" s="217" t="s">
        <v>203</v>
      </c>
      <c r="AU173" s="217" t="s">
        <v>88</v>
      </c>
      <c r="AY173" s="18" t="s">
        <v>201</v>
      </c>
      <c r="BE173" s="218">
        <f t="shared" si="24"/>
        <v>0</v>
      </c>
      <c r="BF173" s="218">
        <f t="shared" si="25"/>
        <v>0</v>
      </c>
      <c r="BG173" s="218">
        <f t="shared" si="26"/>
        <v>0</v>
      </c>
      <c r="BH173" s="218">
        <f t="shared" si="27"/>
        <v>0</v>
      </c>
      <c r="BI173" s="218">
        <f t="shared" si="28"/>
        <v>0</v>
      </c>
      <c r="BJ173" s="18" t="s">
        <v>88</v>
      </c>
      <c r="BK173" s="218">
        <f t="shared" si="29"/>
        <v>0</v>
      </c>
      <c r="BL173" s="18" t="s">
        <v>652</v>
      </c>
      <c r="BM173" s="217" t="s">
        <v>3007</v>
      </c>
    </row>
    <row r="174" spans="1:65" s="2" customFormat="1" ht="16.5" customHeight="1">
      <c r="A174" s="35"/>
      <c r="B174" s="36"/>
      <c r="C174" s="253" t="s">
        <v>517</v>
      </c>
      <c r="D174" s="253" t="s">
        <v>585</v>
      </c>
      <c r="E174" s="254" t="s">
        <v>3008</v>
      </c>
      <c r="F174" s="255" t="s">
        <v>3009</v>
      </c>
      <c r="G174" s="256" t="s">
        <v>366</v>
      </c>
      <c r="H174" s="257">
        <v>1</v>
      </c>
      <c r="I174" s="258"/>
      <c r="J174" s="259">
        <f t="shared" si="20"/>
        <v>0</v>
      </c>
      <c r="K174" s="260"/>
      <c r="L174" s="261"/>
      <c r="M174" s="262" t="s">
        <v>1</v>
      </c>
      <c r="N174" s="263" t="s">
        <v>42</v>
      </c>
      <c r="O174" s="72"/>
      <c r="P174" s="215">
        <f t="shared" si="21"/>
        <v>0</v>
      </c>
      <c r="Q174" s="215">
        <v>1.4999999999999999E-4</v>
      </c>
      <c r="R174" s="215">
        <f t="shared" si="22"/>
        <v>1.4999999999999999E-4</v>
      </c>
      <c r="S174" s="215">
        <v>0</v>
      </c>
      <c r="T174" s="216">
        <f t="shared" si="23"/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17" t="s">
        <v>1027</v>
      </c>
      <c r="AT174" s="217" t="s">
        <v>585</v>
      </c>
      <c r="AU174" s="217" t="s">
        <v>88</v>
      </c>
      <c r="AY174" s="18" t="s">
        <v>201</v>
      </c>
      <c r="BE174" s="218">
        <f t="shared" si="24"/>
        <v>0</v>
      </c>
      <c r="BF174" s="218">
        <f t="shared" si="25"/>
        <v>0</v>
      </c>
      <c r="BG174" s="218">
        <f t="shared" si="26"/>
        <v>0</v>
      </c>
      <c r="BH174" s="218">
        <f t="shared" si="27"/>
        <v>0</v>
      </c>
      <c r="BI174" s="218">
        <f t="shared" si="28"/>
        <v>0</v>
      </c>
      <c r="BJ174" s="18" t="s">
        <v>88</v>
      </c>
      <c r="BK174" s="218">
        <f t="shared" si="29"/>
        <v>0</v>
      </c>
      <c r="BL174" s="18" t="s">
        <v>1027</v>
      </c>
      <c r="BM174" s="217" t="s">
        <v>3010</v>
      </c>
    </row>
    <row r="175" spans="1:65" s="2" customFormat="1" ht="16.5" customHeight="1">
      <c r="A175" s="35"/>
      <c r="B175" s="36"/>
      <c r="C175" s="205" t="s">
        <v>521</v>
      </c>
      <c r="D175" s="205" t="s">
        <v>203</v>
      </c>
      <c r="E175" s="206" t="s">
        <v>3011</v>
      </c>
      <c r="F175" s="207" t="s">
        <v>3012</v>
      </c>
      <c r="G175" s="208" t="s">
        <v>366</v>
      </c>
      <c r="H175" s="209">
        <v>1</v>
      </c>
      <c r="I175" s="210"/>
      <c r="J175" s="211">
        <f t="shared" si="20"/>
        <v>0</v>
      </c>
      <c r="K175" s="212"/>
      <c r="L175" s="40"/>
      <c r="M175" s="213" t="s">
        <v>1</v>
      </c>
      <c r="N175" s="214" t="s">
        <v>42</v>
      </c>
      <c r="O175" s="72"/>
      <c r="P175" s="215">
        <f t="shared" si="21"/>
        <v>0</v>
      </c>
      <c r="Q175" s="215">
        <v>0</v>
      </c>
      <c r="R175" s="215">
        <f t="shared" si="22"/>
        <v>0</v>
      </c>
      <c r="S175" s="215">
        <v>0</v>
      </c>
      <c r="T175" s="216">
        <f t="shared" si="23"/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17" t="s">
        <v>652</v>
      </c>
      <c r="AT175" s="217" t="s">
        <v>203</v>
      </c>
      <c r="AU175" s="217" t="s">
        <v>88</v>
      </c>
      <c r="AY175" s="18" t="s">
        <v>201</v>
      </c>
      <c r="BE175" s="218">
        <f t="shared" si="24"/>
        <v>0</v>
      </c>
      <c r="BF175" s="218">
        <f t="shared" si="25"/>
        <v>0</v>
      </c>
      <c r="BG175" s="218">
        <f t="shared" si="26"/>
        <v>0</v>
      </c>
      <c r="BH175" s="218">
        <f t="shared" si="27"/>
        <v>0</v>
      </c>
      <c r="BI175" s="218">
        <f t="shared" si="28"/>
        <v>0</v>
      </c>
      <c r="BJ175" s="18" t="s">
        <v>88</v>
      </c>
      <c r="BK175" s="218">
        <f t="shared" si="29"/>
        <v>0</v>
      </c>
      <c r="BL175" s="18" t="s">
        <v>652</v>
      </c>
      <c r="BM175" s="217" t="s">
        <v>3013</v>
      </c>
    </row>
    <row r="176" spans="1:65" s="2" customFormat="1" ht="16.5" customHeight="1">
      <c r="A176" s="35"/>
      <c r="B176" s="36"/>
      <c r="C176" s="253" t="s">
        <v>525</v>
      </c>
      <c r="D176" s="253" t="s">
        <v>585</v>
      </c>
      <c r="E176" s="254" t="s">
        <v>3014</v>
      </c>
      <c r="F176" s="255" t="s">
        <v>3015</v>
      </c>
      <c r="G176" s="256" t="s">
        <v>366</v>
      </c>
      <c r="H176" s="257">
        <v>1</v>
      </c>
      <c r="I176" s="258"/>
      <c r="J176" s="259">
        <f t="shared" si="20"/>
        <v>0</v>
      </c>
      <c r="K176" s="260"/>
      <c r="L176" s="261"/>
      <c r="M176" s="262" t="s">
        <v>1</v>
      </c>
      <c r="N176" s="263" t="s">
        <v>42</v>
      </c>
      <c r="O176" s="72"/>
      <c r="P176" s="215">
        <f t="shared" si="21"/>
        <v>0</v>
      </c>
      <c r="Q176" s="215">
        <v>0</v>
      </c>
      <c r="R176" s="215">
        <f t="shared" si="22"/>
        <v>0</v>
      </c>
      <c r="S176" s="215">
        <v>0</v>
      </c>
      <c r="T176" s="216">
        <f t="shared" si="23"/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17" t="s">
        <v>1027</v>
      </c>
      <c r="AT176" s="217" t="s">
        <v>585</v>
      </c>
      <c r="AU176" s="217" t="s">
        <v>88</v>
      </c>
      <c r="AY176" s="18" t="s">
        <v>201</v>
      </c>
      <c r="BE176" s="218">
        <f t="shared" si="24"/>
        <v>0</v>
      </c>
      <c r="BF176" s="218">
        <f t="shared" si="25"/>
        <v>0</v>
      </c>
      <c r="BG176" s="218">
        <f t="shared" si="26"/>
        <v>0</v>
      </c>
      <c r="BH176" s="218">
        <f t="shared" si="27"/>
        <v>0</v>
      </c>
      <c r="BI176" s="218">
        <f t="shared" si="28"/>
        <v>0</v>
      </c>
      <c r="BJ176" s="18" t="s">
        <v>88</v>
      </c>
      <c r="BK176" s="218">
        <f t="shared" si="29"/>
        <v>0</v>
      </c>
      <c r="BL176" s="18" t="s">
        <v>1027</v>
      </c>
      <c r="BM176" s="217" t="s">
        <v>3016</v>
      </c>
    </row>
    <row r="177" spans="1:65" s="2" customFormat="1" ht="16.5" customHeight="1">
      <c r="A177" s="35"/>
      <c r="B177" s="36"/>
      <c r="C177" s="205" t="s">
        <v>531</v>
      </c>
      <c r="D177" s="205" t="s">
        <v>203</v>
      </c>
      <c r="E177" s="206" t="s">
        <v>3017</v>
      </c>
      <c r="F177" s="207" t="s">
        <v>3018</v>
      </c>
      <c r="G177" s="208" t="s">
        <v>366</v>
      </c>
      <c r="H177" s="209">
        <v>5</v>
      </c>
      <c r="I177" s="210"/>
      <c r="J177" s="211">
        <f t="shared" si="20"/>
        <v>0</v>
      </c>
      <c r="K177" s="212"/>
      <c r="L177" s="40"/>
      <c r="M177" s="213" t="s">
        <v>1</v>
      </c>
      <c r="N177" s="214" t="s">
        <v>42</v>
      </c>
      <c r="O177" s="72"/>
      <c r="P177" s="215">
        <f t="shared" si="21"/>
        <v>0</v>
      </c>
      <c r="Q177" s="215">
        <v>0</v>
      </c>
      <c r="R177" s="215">
        <f t="shared" si="22"/>
        <v>0</v>
      </c>
      <c r="S177" s="215">
        <v>0</v>
      </c>
      <c r="T177" s="216">
        <f t="shared" si="23"/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17" t="s">
        <v>652</v>
      </c>
      <c r="AT177" s="217" t="s">
        <v>203</v>
      </c>
      <c r="AU177" s="217" t="s">
        <v>88</v>
      </c>
      <c r="AY177" s="18" t="s">
        <v>201</v>
      </c>
      <c r="BE177" s="218">
        <f t="shared" si="24"/>
        <v>0</v>
      </c>
      <c r="BF177" s="218">
        <f t="shared" si="25"/>
        <v>0</v>
      </c>
      <c r="BG177" s="218">
        <f t="shared" si="26"/>
        <v>0</v>
      </c>
      <c r="BH177" s="218">
        <f t="shared" si="27"/>
        <v>0</v>
      </c>
      <c r="BI177" s="218">
        <f t="shared" si="28"/>
        <v>0</v>
      </c>
      <c r="BJ177" s="18" t="s">
        <v>88</v>
      </c>
      <c r="BK177" s="218">
        <f t="shared" si="29"/>
        <v>0</v>
      </c>
      <c r="BL177" s="18" t="s">
        <v>652</v>
      </c>
      <c r="BM177" s="217" t="s">
        <v>3019</v>
      </c>
    </row>
    <row r="178" spans="1:65" s="2" customFormat="1" ht="16.5" customHeight="1">
      <c r="A178" s="35"/>
      <c r="B178" s="36"/>
      <c r="C178" s="253" t="s">
        <v>543</v>
      </c>
      <c r="D178" s="253" t="s">
        <v>585</v>
      </c>
      <c r="E178" s="254" t="s">
        <v>3020</v>
      </c>
      <c r="F178" s="255" t="s">
        <v>3021</v>
      </c>
      <c r="G178" s="256" t="s">
        <v>366</v>
      </c>
      <c r="H178" s="257">
        <v>5</v>
      </c>
      <c r="I178" s="258"/>
      <c r="J178" s="259">
        <f t="shared" si="20"/>
        <v>0</v>
      </c>
      <c r="K178" s="260"/>
      <c r="L178" s="261"/>
      <c r="M178" s="262" t="s">
        <v>1</v>
      </c>
      <c r="N178" s="263" t="s">
        <v>42</v>
      </c>
      <c r="O178" s="72"/>
      <c r="P178" s="215">
        <f t="shared" si="21"/>
        <v>0</v>
      </c>
      <c r="Q178" s="215">
        <v>0</v>
      </c>
      <c r="R178" s="215">
        <f t="shared" si="22"/>
        <v>0</v>
      </c>
      <c r="S178" s="215">
        <v>0</v>
      </c>
      <c r="T178" s="216">
        <f t="shared" si="23"/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17" t="s">
        <v>1027</v>
      </c>
      <c r="AT178" s="217" t="s">
        <v>585</v>
      </c>
      <c r="AU178" s="217" t="s">
        <v>88</v>
      </c>
      <c r="AY178" s="18" t="s">
        <v>201</v>
      </c>
      <c r="BE178" s="218">
        <f t="shared" si="24"/>
        <v>0</v>
      </c>
      <c r="BF178" s="218">
        <f t="shared" si="25"/>
        <v>0</v>
      </c>
      <c r="BG178" s="218">
        <f t="shared" si="26"/>
        <v>0</v>
      </c>
      <c r="BH178" s="218">
        <f t="shared" si="27"/>
        <v>0</v>
      </c>
      <c r="BI178" s="218">
        <f t="shared" si="28"/>
        <v>0</v>
      </c>
      <c r="BJ178" s="18" t="s">
        <v>88</v>
      </c>
      <c r="BK178" s="218">
        <f t="shared" si="29"/>
        <v>0</v>
      </c>
      <c r="BL178" s="18" t="s">
        <v>1027</v>
      </c>
      <c r="BM178" s="217" t="s">
        <v>3022</v>
      </c>
    </row>
    <row r="179" spans="1:65" s="2" customFormat="1" ht="16.5" customHeight="1">
      <c r="A179" s="35"/>
      <c r="B179" s="36"/>
      <c r="C179" s="253" t="s">
        <v>555</v>
      </c>
      <c r="D179" s="253" t="s">
        <v>585</v>
      </c>
      <c r="E179" s="254" t="s">
        <v>2644</v>
      </c>
      <c r="F179" s="255" t="s">
        <v>2645</v>
      </c>
      <c r="G179" s="256" t="s">
        <v>366</v>
      </c>
      <c r="H179" s="257">
        <v>5</v>
      </c>
      <c r="I179" s="258"/>
      <c r="J179" s="259">
        <f t="shared" si="20"/>
        <v>0</v>
      </c>
      <c r="K179" s="260"/>
      <c r="L179" s="261"/>
      <c r="M179" s="262" t="s">
        <v>1</v>
      </c>
      <c r="N179" s="263" t="s">
        <v>42</v>
      </c>
      <c r="O179" s="72"/>
      <c r="P179" s="215">
        <f t="shared" si="21"/>
        <v>0</v>
      </c>
      <c r="Q179" s="215">
        <v>0</v>
      </c>
      <c r="R179" s="215">
        <f t="shared" si="22"/>
        <v>0</v>
      </c>
      <c r="S179" s="215">
        <v>0</v>
      </c>
      <c r="T179" s="216">
        <f t="shared" si="23"/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17" t="s">
        <v>1027</v>
      </c>
      <c r="AT179" s="217" t="s">
        <v>585</v>
      </c>
      <c r="AU179" s="217" t="s">
        <v>88</v>
      </c>
      <c r="AY179" s="18" t="s">
        <v>201</v>
      </c>
      <c r="BE179" s="218">
        <f t="shared" si="24"/>
        <v>0</v>
      </c>
      <c r="BF179" s="218">
        <f t="shared" si="25"/>
        <v>0</v>
      </c>
      <c r="BG179" s="218">
        <f t="shared" si="26"/>
        <v>0</v>
      </c>
      <c r="BH179" s="218">
        <f t="shared" si="27"/>
        <v>0</v>
      </c>
      <c r="BI179" s="218">
        <f t="shared" si="28"/>
        <v>0</v>
      </c>
      <c r="BJ179" s="18" t="s">
        <v>88</v>
      </c>
      <c r="BK179" s="218">
        <f t="shared" si="29"/>
        <v>0</v>
      </c>
      <c r="BL179" s="18" t="s">
        <v>1027</v>
      </c>
      <c r="BM179" s="217" t="s">
        <v>3023</v>
      </c>
    </row>
    <row r="180" spans="1:65" s="2" customFormat="1" ht="16.5" customHeight="1">
      <c r="A180" s="35"/>
      <c r="B180" s="36"/>
      <c r="C180" s="205" t="s">
        <v>559</v>
      </c>
      <c r="D180" s="205" t="s">
        <v>203</v>
      </c>
      <c r="E180" s="206" t="s">
        <v>2860</v>
      </c>
      <c r="F180" s="207" t="s">
        <v>2861</v>
      </c>
      <c r="G180" s="208" t="s">
        <v>2862</v>
      </c>
      <c r="H180" s="282"/>
      <c r="I180" s="210"/>
      <c r="J180" s="211">
        <f t="shared" si="20"/>
        <v>0</v>
      </c>
      <c r="K180" s="212"/>
      <c r="L180" s="40"/>
      <c r="M180" s="213" t="s">
        <v>1</v>
      </c>
      <c r="N180" s="214" t="s">
        <v>42</v>
      </c>
      <c r="O180" s="72"/>
      <c r="P180" s="215">
        <f t="shared" si="21"/>
        <v>0</v>
      </c>
      <c r="Q180" s="215">
        <v>0</v>
      </c>
      <c r="R180" s="215">
        <f t="shared" si="22"/>
        <v>0</v>
      </c>
      <c r="S180" s="215">
        <v>0</v>
      </c>
      <c r="T180" s="216">
        <f t="shared" si="23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17" t="s">
        <v>652</v>
      </c>
      <c r="AT180" s="217" t="s">
        <v>203</v>
      </c>
      <c r="AU180" s="217" t="s">
        <v>88</v>
      </c>
      <c r="AY180" s="18" t="s">
        <v>201</v>
      </c>
      <c r="BE180" s="218">
        <f t="shared" si="24"/>
        <v>0</v>
      </c>
      <c r="BF180" s="218">
        <f t="shared" si="25"/>
        <v>0</v>
      </c>
      <c r="BG180" s="218">
        <f t="shared" si="26"/>
        <v>0</v>
      </c>
      <c r="BH180" s="218">
        <f t="shared" si="27"/>
        <v>0</v>
      </c>
      <c r="BI180" s="218">
        <f t="shared" si="28"/>
        <v>0</v>
      </c>
      <c r="BJ180" s="18" t="s">
        <v>88</v>
      </c>
      <c r="BK180" s="218">
        <f t="shared" si="29"/>
        <v>0</v>
      </c>
      <c r="BL180" s="18" t="s">
        <v>652</v>
      </c>
      <c r="BM180" s="217" t="s">
        <v>3024</v>
      </c>
    </row>
    <row r="181" spans="1:65" s="2" customFormat="1" ht="16.5" customHeight="1">
      <c r="A181" s="35"/>
      <c r="B181" s="36"/>
      <c r="C181" s="205" t="s">
        <v>577</v>
      </c>
      <c r="D181" s="205" t="s">
        <v>203</v>
      </c>
      <c r="E181" s="206" t="s">
        <v>2864</v>
      </c>
      <c r="F181" s="207" t="s">
        <v>2865</v>
      </c>
      <c r="G181" s="208" t="s">
        <v>2862</v>
      </c>
      <c r="H181" s="282"/>
      <c r="I181" s="210"/>
      <c r="J181" s="211">
        <f t="shared" si="20"/>
        <v>0</v>
      </c>
      <c r="K181" s="212"/>
      <c r="L181" s="40"/>
      <c r="M181" s="213" t="s">
        <v>1</v>
      </c>
      <c r="N181" s="214" t="s">
        <v>42</v>
      </c>
      <c r="O181" s="72"/>
      <c r="P181" s="215">
        <f t="shared" si="21"/>
        <v>0</v>
      </c>
      <c r="Q181" s="215">
        <v>0</v>
      </c>
      <c r="R181" s="215">
        <f t="shared" si="22"/>
        <v>0</v>
      </c>
      <c r="S181" s="215">
        <v>0</v>
      </c>
      <c r="T181" s="216">
        <f t="shared" si="23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17" t="s">
        <v>1027</v>
      </c>
      <c r="AT181" s="217" t="s">
        <v>203</v>
      </c>
      <c r="AU181" s="217" t="s">
        <v>88</v>
      </c>
      <c r="AY181" s="18" t="s">
        <v>201</v>
      </c>
      <c r="BE181" s="218">
        <f t="shared" si="24"/>
        <v>0</v>
      </c>
      <c r="BF181" s="218">
        <f t="shared" si="25"/>
        <v>0</v>
      </c>
      <c r="BG181" s="218">
        <f t="shared" si="26"/>
        <v>0</v>
      </c>
      <c r="BH181" s="218">
        <f t="shared" si="27"/>
        <v>0</v>
      </c>
      <c r="BI181" s="218">
        <f t="shared" si="28"/>
        <v>0</v>
      </c>
      <c r="BJ181" s="18" t="s">
        <v>88</v>
      </c>
      <c r="BK181" s="218">
        <f t="shared" si="29"/>
        <v>0</v>
      </c>
      <c r="BL181" s="18" t="s">
        <v>1027</v>
      </c>
      <c r="BM181" s="217" t="s">
        <v>3025</v>
      </c>
    </row>
    <row r="182" spans="1:65" s="2" customFormat="1" ht="16.5" customHeight="1">
      <c r="A182" s="35"/>
      <c r="B182" s="36"/>
      <c r="C182" s="205" t="s">
        <v>584</v>
      </c>
      <c r="D182" s="205" t="s">
        <v>203</v>
      </c>
      <c r="E182" s="206" t="s">
        <v>2867</v>
      </c>
      <c r="F182" s="207" t="s">
        <v>2868</v>
      </c>
      <c r="G182" s="208" t="s">
        <v>2862</v>
      </c>
      <c r="H182" s="282"/>
      <c r="I182" s="210"/>
      <c r="J182" s="211">
        <f t="shared" si="20"/>
        <v>0</v>
      </c>
      <c r="K182" s="212"/>
      <c r="L182" s="40"/>
      <c r="M182" s="213" t="s">
        <v>1</v>
      </c>
      <c r="N182" s="214" t="s">
        <v>42</v>
      </c>
      <c r="O182" s="72"/>
      <c r="P182" s="215">
        <f t="shared" si="21"/>
        <v>0</v>
      </c>
      <c r="Q182" s="215">
        <v>0</v>
      </c>
      <c r="R182" s="215">
        <f t="shared" si="22"/>
        <v>0</v>
      </c>
      <c r="S182" s="215">
        <v>0</v>
      </c>
      <c r="T182" s="216">
        <f t="shared" si="23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17" t="s">
        <v>652</v>
      </c>
      <c r="AT182" s="217" t="s">
        <v>203</v>
      </c>
      <c r="AU182" s="217" t="s">
        <v>88</v>
      </c>
      <c r="AY182" s="18" t="s">
        <v>201</v>
      </c>
      <c r="BE182" s="218">
        <f t="shared" si="24"/>
        <v>0</v>
      </c>
      <c r="BF182" s="218">
        <f t="shared" si="25"/>
        <v>0</v>
      </c>
      <c r="BG182" s="218">
        <f t="shared" si="26"/>
        <v>0</v>
      </c>
      <c r="BH182" s="218">
        <f t="shared" si="27"/>
        <v>0</v>
      </c>
      <c r="BI182" s="218">
        <f t="shared" si="28"/>
        <v>0</v>
      </c>
      <c r="BJ182" s="18" t="s">
        <v>88</v>
      </c>
      <c r="BK182" s="218">
        <f t="shared" si="29"/>
        <v>0</v>
      </c>
      <c r="BL182" s="18" t="s">
        <v>652</v>
      </c>
      <c r="BM182" s="217" t="s">
        <v>3026</v>
      </c>
    </row>
    <row r="183" spans="1:65" s="12" customFormat="1" ht="25.9" customHeight="1">
      <c r="B183" s="189"/>
      <c r="C183" s="190"/>
      <c r="D183" s="191" t="s">
        <v>75</v>
      </c>
      <c r="E183" s="192" t="s">
        <v>2551</v>
      </c>
      <c r="F183" s="192" t="s">
        <v>2552</v>
      </c>
      <c r="G183" s="190"/>
      <c r="H183" s="190"/>
      <c r="I183" s="193"/>
      <c r="J183" s="194">
        <f>BK183</f>
        <v>0</v>
      </c>
      <c r="K183" s="190"/>
      <c r="L183" s="195"/>
      <c r="M183" s="196"/>
      <c r="N183" s="197"/>
      <c r="O183" s="197"/>
      <c r="P183" s="198">
        <f>P184</f>
        <v>0</v>
      </c>
      <c r="Q183" s="197"/>
      <c r="R183" s="198">
        <f>R184</f>
        <v>0</v>
      </c>
      <c r="S183" s="197"/>
      <c r="T183" s="199">
        <f>T184</f>
        <v>0</v>
      </c>
      <c r="AR183" s="200" t="s">
        <v>207</v>
      </c>
      <c r="AT183" s="201" t="s">
        <v>75</v>
      </c>
      <c r="AU183" s="201" t="s">
        <v>76</v>
      </c>
      <c r="AY183" s="200" t="s">
        <v>201</v>
      </c>
      <c r="BK183" s="202">
        <f>BK184</f>
        <v>0</v>
      </c>
    </row>
    <row r="184" spans="1:65" s="2" customFormat="1" ht="33.75" customHeight="1">
      <c r="A184" s="35"/>
      <c r="B184" s="36"/>
      <c r="C184" s="205" t="s">
        <v>591</v>
      </c>
      <c r="D184" s="205" t="s">
        <v>203</v>
      </c>
      <c r="E184" s="206" t="s">
        <v>2553</v>
      </c>
      <c r="F184" s="207" t="s">
        <v>3027</v>
      </c>
      <c r="G184" s="208" t="s">
        <v>2555</v>
      </c>
      <c r="H184" s="209">
        <v>30</v>
      </c>
      <c r="I184" s="210"/>
      <c r="J184" s="211">
        <f>ROUND(I184*H184,2)</f>
        <v>0</v>
      </c>
      <c r="K184" s="212"/>
      <c r="L184" s="40"/>
      <c r="M184" s="213" t="s">
        <v>1</v>
      </c>
      <c r="N184" s="214" t="s">
        <v>42</v>
      </c>
      <c r="O184" s="72"/>
      <c r="P184" s="215">
        <f>O184*H184</f>
        <v>0</v>
      </c>
      <c r="Q184" s="215">
        <v>0</v>
      </c>
      <c r="R184" s="215">
        <f>Q184*H184</f>
        <v>0</v>
      </c>
      <c r="S184" s="215">
        <v>0</v>
      </c>
      <c r="T184" s="216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17" t="s">
        <v>2556</v>
      </c>
      <c r="AT184" s="217" t="s">
        <v>203</v>
      </c>
      <c r="AU184" s="217" t="s">
        <v>83</v>
      </c>
      <c r="AY184" s="18" t="s">
        <v>201</v>
      </c>
      <c r="BE184" s="218">
        <f>IF(N184="základná",J184,0)</f>
        <v>0</v>
      </c>
      <c r="BF184" s="218">
        <f>IF(N184="znížená",J184,0)</f>
        <v>0</v>
      </c>
      <c r="BG184" s="218">
        <f>IF(N184="zákl. prenesená",J184,0)</f>
        <v>0</v>
      </c>
      <c r="BH184" s="218">
        <f>IF(N184="zníž. prenesená",J184,0)</f>
        <v>0</v>
      </c>
      <c r="BI184" s="218">
        <f>IF(N184="nulová",J184,0)</f>
        <v>0</v>
      </c>
      <c r="BJ184" s="18" t="s">
        <v>88</v>
      </c>
      <c r="BK184" s="218">
        <f>ROUND(I184*H184,2)</f>
        <v>0</v>
      </c>
      <c r="BL184" s="18" t="s">
        <v>2556</v>
      </c>
      <c r="BM184" s="217" t="s">
        <v>3028</v>
      </c>
    </row>
    <row r="185" spans="1:65" s="12" customFormat="1" ht="25.9" customHeight="1">
      <c r="B185" s="189"/>
      <c r="C185" s="190"/>
      <c r="D185" s="191" t="s">
        <v>75</v>
      </c>
      <c r="E185" s="192" t="s">
        <v>2558</v>
      </c>
      <c r="F185" s="192" t="s">
        <v>2559</v>
      </c>
      <c r="G185" s="190"/>
      <c r="H185" s="190"/>
      <c r="I185" s="193"/>
      <c r="J185" s="194">
        <f>BK185</f>
        <v>0</v>
      </c>
      <c r="K185" s="190"/>
      <c r="L185" s="195"/>
      <c r="M185" s="196"/>
      <c r="N185" s="197"/>
      <c r="O185" s="197"/>
      <c r="P185" s="198">
        <f>SUM(P186:P187)</f>
        <v>0</v>
      </c>
      <c r="Q185" s="197"/>
      <c r="R185" s="198">
        <f>SUM(R186:R187)</f>
        <v>0</v>
      </c>
      <c r="S185" s="197"/>
      <c r="T185" s="199">
        <f>SUM(T186:T187)</f>
        <v>0</v>
      </c>
      <c r="AR185" s="200" t="s">
        <v>233</v>
      </c>
      <c r="AT185" s="201" t="s">
        <v>75</v>
      </c>
      <c r="AU185" s="201" t="s">
        <v>76</v>
      </c>
      <c r="AY185" s="200" t="s">
        <v>201</v>
      </c>
      <c r="BK185" s="202">
        <f>SUM(BK186:BK187)</f>
        <v>0</v>
      </c>
    </row>
    <row r="186" spans="1:65" s="2" customFormat="1" ht="36" customHeight="1">
      <c r="A186" s="35"/>
      <c r="B186" s="36"/>
      <c r="C186" s="205" t="s">
        <v>597</v>
      </c>
      <c r="D186" s="205" t="s">
        <v>203</v>
      </c>
      <c r="E186" s="206" t="s">
        <v>2560</v>
      </c>
      <c r="F186" s="207" t="s">
        <v>2561</v>
      </c>
      <c r="G186" s="208" t="s">
        <v>2562</v>
      </c>
      <c r="H186" s="209">
        <v>1</v>
      </c>
      <c r="I186" s="210"/>
      <c r="J186" s="211">
        <f>ROUND(I186*H186,2)</f>
        <v>0</v>
      </c>
      <c r="K186" s="212"/>
      <c r="L186" s="40"/>
      <c r="M186" s="213" t="s">
        <v>1</v>
      </c>
      <c r="N186" s="214" t="s">
        <v>42</v>
      </c>
      <c r="O186" s="72"/>
      <c r="P186" s="215">
        <f>O186*H186</f>
        <v>0</v>
      </c>
      <c r="Q186" s="215">
        <v>0</v>
      </c>
      <c r="R186" s="215">
        <f>Q186*H186</f>
        <v>0</v>
      </c>
      <c r="S186" s="215">
        <v>0</v>
      </c>
      <c r="T186" s="216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17" t="s">
        <v>2563</v>
      </c>
      <c r="AT186" s="217" t="s">
        <v>203</v>
      </c>
      <c r="AU186" s="217" t="s">
        <v>83</v>
      </c>
      <c r="AY186" s="18" t="s">
        <v>201</v>
      </c>
      <c r="BE186" s="218">
        <f>IF(N186="základná",J186,0)</f>
        <v>0</v>
      </c>
      <c r="BF186" s="218">
        <f>IF(N186="znížená",J186,0)</f>
        <v>0</v>
      </c>
      <c r="BG186" s="218">
        <f>IF(N186="zákl. prenesená",J186,0)</f>
        <v>0</v>
      </c>
      <c r="BH186" s="218">
        <f>IF(N186="zníž. prenesená",J186,0)</f>
        <v>0</v>
      </c>
      <c r="BI186" s="218">
        <f>IF(N186="nulová",J186,0)</f>
        <v>0</v>
      </c>
      <c r="BJ186" s="18" t="s">
        <v>88</v>
      </c>
      <c r="BK186" s="218">
        <f>ROUND(I186*H186,2)</f>
        <v>0</v>
      </c>
      <c r="BL186" s="18" t="s">
        <v>2563</v>
      </c>
      <c r="BM186" s="217" t="s">
        <v>3029</v>
      </c>
    </row>
    <row r="187" spans="1:65" s="2" customFormat="1" ht="33" customHeight="1">
      <c r="A187" s="35"/>
      <c r="B187" s="36"/>
      <c r="C187" s="205" t="s">
        <v>605</v>
      </c>
      <c r="D187" s="205" t="s">
        <v>203</v>
      </c>
      <c r="E187" s="206" t="s">
        <v>3030</v>
      </c>
      <c r="F187" s="207" t="s">
        <v>3031</v>
      </c>
      <c r="G187" s="208" t="s">
        <v>2562</v>
      </c>
      <c r="H187" s="209">
        <v>1</v>
      </c>
      <c r="I187" s="210"/>
      <c r="J187" s="211">
        <f>ROUND(I187*H187,2)</f>
        <v>0</v>
      </c>
      <c r="K187" s="212"/>
      <c r="L187" s="40"/>
      <c r="M187" s="274" t="s">
        <v>1</v>
      </c>
      <c r="N187" s="275" t="s">
        <v>42</v>
      </c>
      <c r="O187" s="276"/>
      <c r="P187" s="277">
        <f>O187*H187</f>
        <v>0</v>
      </c>
      <c r="Q187" s="277">
        <v>0</v>
      </c>
      <c r="R187" s="277">
        <f>Q187*H187</f>
        <v>0</v>
      </c>
      <c r="S187" s="277">
        <v>0</v>
      </c>
      <c r="T187" s="278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17" t="s">
        <v>2563</v>
      </c>
      <c r="AT187" s="217" t="s">
        <v>203</v>
      </c>
      <c r="AU187" s="217" t="s">
        <v>83</v>
      </c>
      <c r="AY187" s="18" t="s">
        <v>201</v>
      </c>
      <c r="BE187" s="218">
        <f>IF(N187="základná",J187,0)</f>
        <v>0</v>
      </c>
      <c r="BF187" s="218">
        <f>IF(N187="znížená",J187,0)</f>
        <v>0</v>
      </c>
      <c r="BG187" s="218">
        <f>IF(N187="zákl. prenesená",J187,0)</f>
        <v>0</v>
      </c>
      <c r="BH187" s="218">
        <f>IF(N187="zníž. prenesená",J187,0)</f>
        <v>0</v>
      </c>
      <c r="BI187" s="218">
        <f>IF(N187="nulová",J187,0)</f>
        <v>0</v>
      </c>
      <c r="BJ187" s="18" t="s">
        <v>88</v>
      </c>
      <c r="BK187" s="218">
        <f>ROUND(I187*H187,2)</f>
        <v>0</v>
      </c>
      <c r="BL187" s="18" t="s">
        <v>2563</v>
      </c>
      <c r="BM187" s="217" t="s">
        <v>3032</v>
      </c>
    </row>
    <row r="188" spans="1:65" s="2" customFormat="1" ht="6.95" customHeight="1">
      <c r="A188" s="35"/>
      <c r="B188" s="55"/>
      <c r="C188" s="56"/>
      <c r="D188" s="56"/>
      <c r="E188" s="56"/>
      <c r="F188" s="56"/>
      <c r="G188" s="56"/>
      <c r="H188" s="56"/>
      <c r="I188" s="155"/>
      <c r="J188" s="56"/>
      <c r="K188" s="56"/>
      <c r="L188" s="40"/>
      <c r="M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</row>
  </sheetData>
  <autoFilter ref="C123:K187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40"/>
  <sheetViews>
    <sheetView showGridLines="0" topLeftCell="A114" zoomScale="80" zoomScaleNormal="80" workbookViewId="0">
      <selection activeCell="W126" sqref="W126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12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1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AT2" s="18" t="s">
        <v>107</v>
      </c>
    </row>
    <row r="3" spans="1:46" s="1" customFormat="1" ht="6.95" customHeight="1">
      <c r="B3" s="113"/>
      <c r="C3" s="114"/>
      <c r="D3" s="114"/>
      <c r="E3" s="114"/>
      <c r="F3" s="114"/>
      <c r="G3" s="114"/>
      <c r="H3" s="114"/>
      <c r="I3" s="115"/>
      <c r="J3" s="114"/>
      <c r="K3" s="114"/>
      <c r="L3" s="21"/>
      <c r="AT3" s="18" t="s">
        <v>76</v>
      </c>
    </row>
    <row r="4" spans="1:46" s="1" customFormat="1" ht="24.95" customHeight="1">
      <c r="B4" s="21"/>
      <c r="D4" s="116" t="s">
        <v>149</v>
      </c>
      <c r="I4" s="112"/>
      <c r="L4" s="21"/>
      <c r="M4" s="117" t="s">
        <v>9</v>
      </c>
      <c r="AT4" s="18" t="s">
        <v>4</v>
      </c>
    </row>
    <row r="5" spans="1:46" s="1" customFormat="1" ht="6.95" customHeight="1">
      <c r="B5" s="21"/>
      <c r="I5" s="112"/>
      <c r="L5" s="21"/>
    </row>
    <row r="6" spans="1:46" s="1" customFormat="1" ht="12" customHeight="1">
      <c r="B6" s="21"/>
      <c r="D6" s="118" t="s">
        <v>15</v>
      </c>
      <c r="I6" s="112"/>
      <c r="L6" s="21"/>
    </row>
    <row r="7" spans="1:46" s="1" customFormat="1" ht="23.25" customHeight="1">
      <c r="B7" s="21"/>
      <c r="E7" s="339" t="str">
        <f>'Časť 1'!K6</f>
        <v>Detské jasle Komárno - výstavba zariadenia služieb rodinného a pracovného života</v>
      </c>
      <c r="F7" s="340"/>
      <c r="G7" s="340"/>
      <c r="H7" s="340"/>
      <c r="I7" s="112"/>
      <c r="L7" s="21"/>
    </row>
    <row r="8" spans="1:46" s="1" customFormat="1" ht="12" customHeight="1">
      <c r="B8" s="21"/>
      <c r="D8" s="118" t="s">
        <v>150</v>
      </c>
      <c r="I8" s="112"/>
      <c r="L8" s="21"/>
    </row>
    <row r="9" spans="1:46" s="2" customFormat="1" ht="16.5" customHeight="1">
      <c r="A9" s="35"/>
      <c r="B9" s="40"/>
      <c r="C9" s="35"/>
      <c r="D9" s="35"/>
      <c r="E9" s="339" t="s">
        <v>151</v>
      </c>
      <c r="F9" s="341"/>
      <c r="G9" s="341"/>
      <c r="H9" s="341"/>
      <c r="I9" s="119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18" t="s">
        <v>152</v>
      </c>
      <c r="E10" s="35"/>
      <c r="F10" s="35"/>
      <c r="G10" s="35"/>
      <c r="H10" s="35"/>
      <c r="I10" s="119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42" t="s">
        <v>3033</v>
      </c>
      <c r="F11" s="341"/>
      <c r="G11" s="341"/>
      <c r="H11" s="341"/>
      <c r="I11" s="119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>
      <c r="A12" s="35"/>
      <c r="B12" s="40"/>
      <c r="C12" s="35"/>
      <c r="D12" s="35"/>
      <c r="E12" s="35"/>
      <c r="F12" s="35"/>
      <c r="G12" s="35"/>
      <c r="H12" s="35"/>
      <c r="I12" s="119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18" t="s">
        <v>17</v>
      </c>
      <c r="E13" s="35"/>
      <c r="F13" s="111" t="s">
        <v>1</v>
      </c>
      <c r="G13" s="35"/>
      <c r="H13" s="35"/>
      <c r="I13" s="120" t="s">
        <v>18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8" t="s">
        <v>19</v>
      </c>
      <c r="E14" s="35"/>
      <c r="F14" s="111" t="s">
        <v>20</v>
      </c>
      <c r="G14" s="35"/>
      <c r="H14" s="35"/>
      <c r="I14" s="120" t="s">
        <v>21</v>
      </c>
      <c r="J14" s="121" t="str">
        <f>'Časť 1'!AN9</f>
        <v>21. 4. 2020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119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18" t="s">
        <v>23</v>
      </c>
      <c r="E16" s="35"/>
      <c r="F16" s="35"/>
      <c r="G16" s="35"/>
      <c r="H16" s="35"/>
      <c r="I16" s="120" t="s">
        <v>24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25</v>
      </c>
      <c r="F17" s="35"/>
      <c r="G17" s="35"/>
      <c r="H17" s="35"/>
      <c r="I17" s="120" t="s">
        <v>26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119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18" t="s">
        <v>27</v>
      </c>
      <c r="E19" s="35"/>
      <c r="F19" s="35"/>
      <c r="G19" s="35"/>
      <c r="H19" s="35"/>
      <c r="I19" s="120" t="s">
        <v>24</v>
      </c>
      <c r="J19" s="31" t="str">
        <f>'Časť 1'!AN14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43" t="str">
        <f>'Časť 1'!E15</f>
        <v>Vyplň údaj</v>
      </c>
      <c r="F20" s="344"/>
      <c r="G20" s="344"/>
      <c r="H20" s="344"/>
      <c r="I20" s="120" t="s">
        <v>26</v>
      </c>
      <c r="J20" s="31" t="str">
        <f>'Časť 1'!AN15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119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18" t="s">
        <v>29</v>
      </c>
      <c r="E22" s="35"/>
      <c r="F22" s="35"/>
      <c r="G22" s="35"/>
      <c r="H22" s="35"/>
      <c r="I22" s="120" t="s">
        <v>24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30</v>
      </c>
      <c r="F23" s="35"/>
      <c r="G23" s="35"/>
      <c r="H23" s="35"/>
      <c r="I23" s="120" t="s">
        <v>26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119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18" t="s">
        <v>32</v>
      </c>
      <c r="E25" s="35"/>
      <c r="F25" s="35"/>
      <c r="G25" s="35"/>
      <c r="H25" s="35"/>
      <c r="I25" s="120" t="s">
        <v>24</v>
      </c>
      <c r="J25" s="111" t="str">
        <f>IF('Časť 1'!AN20="","",'Časť 1'!AN20)</f>
        <v/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tr">
        <f>IF('Časť 1'!E21="","",'Časť 1'!E21)</f>
        <v xml:space="preserve"> </v>
      </c>
      <c r="F26" s="35"/>
      <c r="G26" s="35"/>
      <c r="H26" s="35"/>
      <c r="I26" s="120" t="s">
        <v>26</v>
      </c>
      <c r="J26" s="111" t="str">
        <f>IF('Časť 1'!AN21="","",'Časť 1'!AN21)</f>
        <v/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119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18" t="s">
        <v>34</v>
      </c>
      <c r="E28" s="35"/>
      <c r="F28" s="35"/>
      <c r="G28" s="35"/>
      <c r="H28" s="35"/>
      <c r="I28" s="119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23.25" customHeight="1">
      <c r="A29" s="122"/>
      <c r="B29" s="123"/>
      <c r="C29" s="122"/>
      <c r="D29" s="122"/>
      <c r="E29" s="345" t="s">
        <v>154</v>
      </c>
      <c r="F29" s="345"/>
      <c r="G29" s="345"/>
      <c r="H29" s="345"/>
      <c r="I29" s="124"/>
      <c r="J29" s="122"/>
      <c r="K29" s="122"/>
      <c r="L29" s="125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119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6"/>
      <c r="E31" s="126"/>
      <c r="F31" s="126"/>
      <c r="G31" s="126"/>
      <c r="H31" s="126"/>
      <c r="I31" s="127"/>
      <c r="J31" s="126"/>
      <c r="K31" s="126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8" t="s">
        <v>36</v>
      </c>
      <c r="E32" s="35"/>
      <c r="F32" s="35"/>
      <c r="G32" s="35"/>
      <c r="H32" s="35"/>
      <c r="I32" s="119"/>
      <c r="J32" s="129">
        <f>ROUND(J123,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6"/>
      <c r="E33" s="126"/>
      <c r="F33" s="126"/>
      <c r="G33" s="126"/>
      <c r="H33" s="126"/>
      <c r="I33" s="127"/>
      <c r="J33" s="126"/>
      <c r="K33" s="126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30" t="s">
        <v>38</v>
      </c>
      <c r="G34" s="35"/>
      <c r="H34" s="35"/>
      <c r="I34" s="131" t="s">
        <v>37</v>
      </c>
      <c r="J34" s="130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32" t="s">
        <v>40</v>
      </c>
      <c r="E35" s="118" t="s">
        <v>41</v>
      </c>
      <c r="F35" s="133">
        <f>ROUND((SUM(BE123:BE138)),  2)</f>
        <v>0</v>
      </c>
      <c r="G35" s="35"/>
      <c r="H35" s="35"/>
      <c r="I35" s="134">
        <v>0.2</v>
      </c>
      <c r="J35" s="133">
        <f>ROUND(((SUM(BE123:BE138))*I35),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18" t="s">
        <v>42</v>
      </c>
      <c r="F36" s="133">
        <f>ROUND((SUM(BF123:BF138)),  2)</f>
        <v>0</v>
      </c>
      <c r="G36" s="35"/>
      <c r="H36" s="35"/>
      <c r="I36" s="134">
        <v>0.2</v>
      </c>
      <c r="J36" s="133">
        <f>ROUND(((SUM(BF123:BF138))*I36),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8" t="s">
        <v>43</v>
      </c>
      <c r="F37" s="133">
        <f>ROUND((SUM(BG123:BG138)),  2)</f>
        <v>0</v>
      </c>
      <c r="G37" s="35"/>
      <c r="H37" s="35"/>
      <c r="I37" s="134">
        <v>0.2</v>
      </c>
      <c r="J37" s="133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18" t="s">
        <v>44</v>
      </c>
      <c r="F38" s="133">
        <f>ROUND((SUM(BH123:BH138)),  2)</f>
        <v>0</v>
      </c>
      <c r="G38" s="35"/>
      <c r="H38" s="35"/>
      <c r="I38" s="134">
        <v>0.2</v>
      </c>
      <c r="J38" s="133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18" t="s">
        <v>45</v>
      </c>
      <c r="F39" s="133">
        <f>ROUND((SUM(BI123:BI138)),  2)</f>
        <v>0</v>
      </c>
      <c r="G39" s="35"/>
      <c r="H39" s="35"/>
      <c r="I39" s="134">
        <v>0</v>
      </c>
      <c r="J39" s="133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119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5"/>
      <c r="D41" s="136" t="s">
        <v>46</v>
      </c>
      <c r="E41" s="137"/>
      <c r="F41" s="137"/>
      <c r="G41" s="138" t="s">
        <v>47</v>
      </c>
      <c r="H41" s="139" t="s">
        <v>48</v>
      </c>
      <c r="I41" s="140"/>
      <c r="J41" s="141">
        <f>SUM(J32:J39)</f>
        <v>0</v>
      </c>
      <c r="K41" s="142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119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I43" s="112"/>
      <c r="L43" s="21"/>
    </row>
    <row r="44" spans="1:31" s="1" customFormat="1" ht="14.45" customHeight="1">
      <c r="B44" s="21"/>
      <c r="I44" s="112"/>
      <c r="L44" s="21"/>
    </row>
    <row r="45" spans="1:31" s="1" customFormat="1" ht="14.45" customHeight="1">
      <c r="B45" s="21"/>
      <c r="I45" s="112"/>
      <c r="L45" s="21"/>
    </row>
    <row r="46" spans="1:31" s="1" customFormat="1" ht="14.45" customHeight="1">
      <c r="B46" s="21"/>
      <c r="I46" s="112"/>
      <c r="L46" s="21"/>
    </row>
    <row r="47" spans="1:31" s="1" customFormat="1" ht="14.45" customHeight="1">
      <c r="B47" s="21"/>
      <c r="I47" s="112"/>
      <c r="L47" s="21"/>
    </row>
    <row r="48" spans="1:31" s="1" customFormat="1" ht="14.45" customHeight="1">
      <c r="B48" s="21"/>
      <c r="I48" s="112"/>
      <c r="L48" s="21"/>
    </row>
    <row r="49" spans="1:31" s="1" customFormat="1" ht="14.45" customHeight="1">
      <c r="B49" s="21"/>
      <c r="I49" s="112"/>
      <c r="L49" s="21"/>
    </row>
    <row r="50" spans="1:31" s="2" customFormat="1" ht="14.45" customHeight="1">
      <c r="B50" s="52"/>
      <c r="D50" s="143" t="s">
        <v>49</v>
      </c>
      <c r="E50" s="144"/>
      <c r="F50" s="144"/>
      <c r="G50" s="143" t="s">
        <v>50</v>
      </c>
      <c r="H50" s="144"/>
      <c r="I50" s="145"/>
      <c r="J50" s="144"/>
      <c r="K50" s="144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6" t="s">
        <v>51</v>
      </c>
      <c r="E61" s="147"/>
      <c r="F61" s="148" t="s">
        <v>52</v>
      </c>
      <c r="G61" s="146" t="s">
        <v>51</v>
      </c>
      <c r="H61" s="147"/>
      <c r="I61" s="149"/>
      <c r="J61" s="150" t="s">
        <v>52</v>
      </c>
      <c r="K61" s="147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43" t="s">
        <v>53</v>
      </c>
      <c r="E65" s="151"/>
      <c r="F65" s="151"/>
      <c r="G65" s="143" t="s">
        <v>54</v>
      </c>
      <c r="H65" s="151"/>
      <c r="I65" s="152"/>
      <c r="J65" s="151"/>
      <c r="K65" s="151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6" t="s">
        <v>51</v>
      </c>
      <c r="E76" s="147"/>
      <c r="F76" s="148" t="s">
        <v>52</v>
      </c>
      <c r="G76" s="146" t="s">
        <v>51</v>
      </c>
      <c r="H76" s="147"/>
      <c r="I76" s="149"/>
      <c r="J76" s="150" t="s">
        <v>52</v>
      </c>
      <c r="K76" s="147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53"/>
      <c r="C77" s="154"/>
      <c r="D77" s="154"/>
      <c r="E77" s="154"/>
      <c r="F77" s="154"/>
      <c r="G77" s="154"/>
      <c r="H77" s="154"/>
      <c r="I77" s="155"/>
      <c r="J77" s="154"/>
      <c r="K77" s="154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56"/>
      <c r="C81" s="157"/>
      <c r="D81" s="157"/>
      <c r="E81" s="157"/>
      <c r="F81" s="157"/>
      <c r="G81" s="157"/>
      <c r="H81" s="157"/>
      <c r="I81" s="158"/>
      <c r="J81" s="157"/>
      <c r="K81" s="157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155</v>
      </c>
      <c r="D82" s="37"/>
      <c r="E82" s="37"/>
      <c r="F82" s="37"/>
      <c r="G82" s="37"/>
      <c r="H82" s="37"/>
      <c r="I82" s="119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119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119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23.25" customHeight="1">
      <c r="A85" s="35"/>
      <c r="B85" s="36"/>
      <c r="C85" s="37"/>
      <c r="D85" s="37"/>
      <c r="E85" s="337" t="str">
        <f>E7</f>
        <v>Detské jasle Komárno - výstavba zariadenia služieb rodinného a pracovného života</v>
      </c>
      <c r="F85" s="338"/>
      <c r="G85" s="338"/>
      <c r="H85" s="338"/>
      <c r="I85" s="119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150</v>
      </c>
      <c r="D86" s="23"/>
      <c r="E86" s="23"/>
      <c r="F86" s="23"/>
      <c r="G86" s="23"/>
      <c r="H86" s="23"/>
      <c r="I86" s="112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37" t="s">
        <v>151</v>
      </c>
      <c r="F87" s="336"/>
      <c r="G87" s="336"/>
      <c r="H87" s="336"/>
      <c r="I87" s="119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152</v>
      </c>
      <c r="D88" s="37"/>
      <c r="E88" s="37"/>
      <c r="F88" s="37"/>
      <c r="G88" s="37"/>
      <c r="H88" s="37"/>
      <c r="I88" s="119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305" t="str">
        <f>E11</f>
        <v>07 - SO-01.7  Fotovoltaické zariadenie</v>
      </c>
      <c r="F89" s="336"/>
      <c r="G89" s="336"/>
      <c r="H89" s="336"/>
      <c r="I89" s="119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119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19</v>
      </c>
      <c r="D91" s="37"/>
      <c r="E91" s="37"/>
      <c r="F91" s="28" t="str">
        <f>F14</f>
        <v>Komárno, Ul. gen. Klapku, p. č. 7046/4, 7051/393</v>
      </c>
      <c r="G91" s="37"/>
      <c r="H91" s="37"/>
      <c r="I91" s="120" t="s">
        <v>21</v>
      </c>
      <c r="J91" s="67" t="str">
        <f>IF(J14="","",J14)</f>
        <v>21. 4. 2020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119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23</v>
      </c>
      <c r="D93" s="37"/>
      <c r="E93" s="37"/>
      <c r="F93" s="28" t="str">
        <f>E17</f>
        <v>Amante n. o., Marcelová</v>
      </c>
      <c r="G93" s="37"/>
      <c r="H93" s="37"/>
      <c r="I93" s="120" t="s">
        <v>29</v>
      </c>
      <c r="J93" s="33" t="str">
        <f>E23</f>
        <v>Ing. Olivér Csémy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27</v>
      </c>
      <c r="D94" s="37"/>
      <c r="E94" s="37"/>
      <c r="F94" s="28" t="str">
        <f>IF(E20="","",E20)</f>
        <v>Vyplň údaj</v>
      </c>
      <c r="G94" s="37"/>
      <c r="H94" s="37"/>
      <c r="I94" s="120" t="s">
        <v>32</v>
      </c>
      <c r="J94" s="33" t="str">
        <f>E26</f>
        <v xml:space="preserve"> 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119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9" t="s">
        <v>156</v>
      </c>
      <c r="D96" s="160"/>
      <c r="E96" s="160"/>
      <c r="F96" s="160"/>
      <c r="G96" s="160"/>
      <c r="H96" s="160"/>
      <c r="I96" s="161"/>
      <c r="J96" s="162" t="s">
        <v>157</v>
      </c>
      <c r="K96" s="160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119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63" t="s">
        <v>158</v>
      </c>
      <c r="D98" s="37"/>
      <c r="E98" s="37"/>
      <c r="F98" s="37"/>
      <c r="G98" s="37"/>
      <c r="H98" s="37"/>
      <c r="I98" s="119"/>
      <c r="J98" s="85">
        <f>J123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159</v>
      </c>
    </row>
    <row r="99" spans="1:47" s="9" customFormat="1" ht="24.95" customHeight="1">
      <c r="B99" s="164"/>
      <c r="C99" s="165"/>
      <c r="D99" s="166" t="s">
        <v>2572</v>
      </c>
      <c r="E99" s="167"/>
      <c r="F99" s="167"/>
      <c r="G99" s="167"/>
      <c r="H99" s="167"/>
      <c r="I99" s="168"/>
      <c r="J99" s="169">
        <f>J124</f>
        <v>0</v>
      </c>
      <c r="K99" s="165"/>
      <c r="L99" s="170"/>
    </row>
    <row r="100" spans="1:47" s="10" customFormat="1" ht="19.899999999999999" customHeight="1">
      <c r="B100" s="171"/>
      <c r="C100" s="105"/>
      <c r="D100" s="172" t="s">
        <v>2573</v>
      </c>
      <c r="E100" s="173"/>
      <c r="F100" s="173"/>
      <c r="G100" s="173"/>
      <c r="H100" s="173"/>
      <c r="I100" s="174"/>
      <c r="J100" s="175">
        <f>J125</f>
        <v>0</v>
      </c>
      <c r="K100" s="105"/>
      <c r="L100" s="176"/>
    </row>
    <row r="101" spans="1:47" s="9" customFormat="1" ht="24.95" customHeight="1">
      <c r="B101" s="164"/>
      <c r="C101" s="165"/>
      <c r="D101" s="166" t="s">
        <v>187</v>
      </c>
      <c r="E101" s="167"/>
      <c r="F101" s="167"/>
      <c r="G101" s="167"/>
      <c r="H101" s="167"/>
      <c r="I101" s="168"/>
      <c r="J101" s="169">
        <f>J137</f>
        <v>0</v>
      </c>
      <c r="K101" s="165"/>
      <c r="L101" s="170"/>
    </row>
    <row r="102" spans="1:47" s="2" customFormat="1" ht="21.75" customHeight="1">
      <c r="A102" s="35"/>
      <c r="B102" s="36"/>
      <c r="C102" s="37"/>
      <c r="D102" s="37"/>
      <c r="E102" s="37"/>
      <c r="F102" s="37"/>
      <c r="G102" s="37"/>
      <c r="H102" s="37"/>
      <c r="I102" s="119"/>
      <c r="J102" s="37"/>
      <c r="K102" s="37"/>
      <c r="L102" s="52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spans="1:47" s="2" customFormat="1" ht="6.95" customHeight="1">
      <c r="A103" s="35"/>
      <c r="B103" s="55"/>
      <c r="C103" s="56"/>
      <c r="D103" s="56"/>
      <c r="E103" s="56"/>
      <c r="F103" s="56"/>
      <c r="G103" s="56"/>
      <c r="H103" s="56"/>
      <c r="I103" s="155"/>
      <c r="J103" s="56"/>
      <c r="K103" s="56"/>
      <c r="L103" s="52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7" spans="1:47" s="2" customFormat="1" ht="6.95" customHeight="1">
      <c r="A107" s="35"/>
      <c r="B107" s="57"/>
      <c r="C107" s="58"/>
      <c r="D107" s="58"/>
      <c r="E107" s="58"/>
      <c r="F107" s="58"/>
      <c r="G107" s="58"/>
      <c r="H107" s="58"/>
      <c r="I107" s="158"/>
      <c r="J107" s="58"/>
      <c r="K107" s="58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47" s="2" customFormat="1" ht="24.95" customHeight="1">
      <c r="A108" s="35"/>
      <c r="B108" s="36"/>
      <c r="C108" s="24" t="s">
        <v>188</v>
      </c>
      <c r="D108" s="37"/>
      <c r="E108" s="37"/>
      <c r="F108" s="37"/>
      <c r="G108" s="37"/>
      <c r="H108" s="37"/>
      <c r="I108" s="119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47" s="2" customFormat="1" ht="6.95" customHeight="1">
      <c r="A109" s="35"/>
      <c r="B109" s="36"/>
      <c r="C109" s="37"/>
      <c r="D109" s="37"/>
      <c r="E109" s="37"/>
      <c r="F109" s="37"/>
      <c r="G109" s="37"/>
      <c r="H109" s="37"/>
      <c r="I109" s="119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12" customHeight="1">
      <c r="A110" s="35"/>
      <c r="B110" s="36"/>
      <c r="C110" s="30" t="s">
        <v>15</v>
      </c>
      <c r="D110" s="37"/>
      <c r="E110" s="37"/>
      <c r="F110" s="37"/>
      <c r="G110" s="37"/>
      <c r="H110" s="37"/>
      <c r="I110" s="119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47" s="2" customFormat="1" ht="23.25" customHeight="1">
      <c r="A111" s="35"/>
      <c r="B111" s="36"/>
      <c r="C111" s="37"/>
      <c r="D111" s="37"/>
      <c r="E111" s="337" t="str">
        <f>E7</f>
        <v>Detské jasle Komárno - výstavba zariadenia služieb rodinného a pracovného života</v>
      </c>
      <c r="F111" s="338"/>
      <c r="G111" s="338"/>
      <c r="H111" s="338"/>
      <c r="I111" s="119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1" customFormat="1" ht="12" customHeight="1">
      <c r="B112" s="22"/>
      <c r="C112" s="30" t="s">
        <v>150</v>
      </c>
      <c r="D112" s="23"/>
      <c r="E112" s="23"/>
      <c r="F112" s="23"/>
      <c r="G112" s="23"/>
      <c r="H112" s="23"/>
      <c r="I112" s="112"/>
      <c r="J112" s="23"/>
      <c r="K112" s="23"/>
      <c r="L112" s="21"/>
    </row>
    <row r="113" spans="1:65" s="2" customFormat="1" ht="16.5" customHeight="1">
      <c r="A113" s="35"/>
      <c r="B113" s="36"/>
      <c r="C113" s="37"/>
      <c r="D113" s="37"/>
      <c r="E113" s="337" t="s">
        <v>151</v>
      </c>
      <c r="F113" s="336"/>
      <c r="G113" s="336"/>
      <c r="H113" s="336"/>
      <c r="I113" s="119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2" customHeight="1">
      <c r="A114" s="35"/>
      <c r="B114" s="36"/>
      <c r="C114" s="30" t="s">
        <v>152</v>
      </c>
      <c r="D114" s="37"/>
      <c r="E114" s="37"/>
      <c r="F114" s="37"/>
      <c r="G114" s="37"/>
      <c r="H114" s="37"/>
      <c r="I114" s="119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6.5" customHeight="1">
      <c r="A115" s="35"/>
      <c r="B115" s="36"/>
      <c r="C115" s="37"/>
      <c r="D115" s="37"/>
      <c r="E115" s="305" t="str">
        <f>E11</f>
        <v>07 - SO-01.7  Fotovoltaické zariadenie</v>
      </c>
      <c r="F115" s="336"/>
      <c r="G115" s="336"/>
      <c r="H115" s="336"/>
      <c r="I115" s="119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6.95" customHeight="1">
      <c r="A116" s="35"/>
      <c r="B116" s="36"/>
      <c r="C116" s="37"/>
      <c r="D116" s="37"/>
      <c r="E116" s="37"/>
      <c r="F116" s="37"/>
      <c r="G116" s="37"/>
      <c r="H116" s="37"/>
      <c r="I116" s="119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2" customHeight="1">
      <c r="A117" s="35"/>
      <c r="B117" s="36"/>
      <c r="C117" s="30" t="s">
        <v>19</v>
      </c>
      <c r="D117" s="37"/>
      <c r="E117" s="37"/>
      <c r="F117" s="28" t="str">
        <f>F14</f>
        <v>Komárno, Ul. gen. Klapku, p. č. 7046/4, 7051/393</v>
      </c>
      <c r="G117" s="37"/>
      <c r="H117" s="37"/>
      <c r="I117" s="120" t="s">
        <v>21</v>
      </c>
      <c r="J117" s="67" t="str">
        <f>IF(J14="","",J14)</f>
        <v>21. 4. 2020</v>
      </c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6.95" customHeight="1">
      <c r="A118" s="35"/>
      <c r="B118" s="36"/>
      <c r="C118" s="37"/>
      <c r="D118" s="37"/>
      <c r="E118" s="37"/>
      <c r="F118" s="37"/>
      <c r="G118" s="37"/>
      <c r="H118" s="37"/>
      <c r="I118" s="119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2" customHeight="1">
      <c r="A119" s="35"/>
      <c r="B119" s="36"/>
      <c r="C119" s="30" t="s">
        <v>23</v>
      </c>
      <c r="D119" s="37"/>
      <c r="E119" s="37"/>
      <c r="F119" s="28" t="str">
        <f>E17</f>
        <v>Amante n. o., Marcelová</v>
      </c>
      <c r="G119" s="37"/>
      <c r="H119" s="37"/>
      <c r="I119" s="120" t="s">
        <v>29</v>
      </c>
      <c r="J119" s="33" t="str">
        <f>E23</f>
        <v>Ing. Olivér Csémy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5.2" customHeight="1">
      <c r="A120" s="35"/>
      <c r="B120" s="36"/>
      <c r="C120" s="30" t="s">
        <v>27</v>
      </c>
      <c r="D120" s="37"/>
      <c r="E120" s="37"/>
      <c r="F120" s="28" t="str">
        <f>IF(E20="","",E20)</f>
        <v>Vyplň údaj</v>
      </c>
      <c r="G120" s="37"/>
      <c r="H120" s="37"/>
      <c r="I120" s="120" t="s">
        <v>32</v>
      </c>
      <c r="J120" s="33" t="str">
        <f>E26</f>
        <v xml:space="preserve"> </v>
      </c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0.35" customHeight="1">
      <c r="A121" s="35"/>
      <c r="B121" s="36"/>
      <c r="C121" s="37"/>
      <c r="D121" s="37"/>
      <c r="E121" s="37"/>
      <c r="F121" s="37"/>
      <c r="G121" s="37"/>
      <c r="H121" s="37"/>
      <c r="I121" s="119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11" customFormat="1" ht="52.5" customHeight="1">
      <c r="A122" s="177"/>
      <c r="B122" s="178"/>
      <c r="C122" s="179" t="s">
        <v>189</v>
      </c>
      <c r="D122" s="180" t="s">
        <v>61</v>
      </c>
      <c r="E122" s="180" t="s">
        <v>57</v>
      </c>
      <c r="F122" s="180" t="s">
        <v>58</v>
      </c>
      <c r="G122" s="180" t="s">
        <v>190</v>
      </c>
      <c r="H122" s="180" t="s">
        <v>191</v>
      </c>
      <c r="I122" s="181" t="s">
        <v>3986</v>
      </c>
      <c r="J122" s="182" t="s">
        <v>3987</v>
      </c>
      <c r="K122" s="183" t="s">
        <v>192</v>
      </c>
      <c r="L122" s="286" t="s">
        <v>3988</v>
      </c>
      <c r="M122" s="76" t="s">
        <v>1</v>
      </c>
      <c r="N122" s="77" t="s">
        <v>40</v>
      </c>
      <c r="O122" s="77" t="s">
        <v>193</v>
      </c>
      <c r="P122" s="77" t="s">
        <v>194</v>
      </c>
      <c r="Q122" s="77" t="s">
        <v>195</v>
      </c>
      <c r="R122" s="77" t="s">
        <v>196</v>
      </c>
      <c r="S122" s="77" t="s">
        <v>197</v>
      </c>
      <c r="T122" s="78" t="s">
        <v>198</v>
      </c>
      <c r="U122" s="177"/>
      <c r="V122" s="177"/>
      <c r="W122" s="177"/>
      <c r="X122" s="177"/>
      <c r="Y122" s="177"/>
      <c r="Z122" s="177"/>
      <c r="AA122" s="177"/>
      <c r="AB122" s="177"/>
      <c r="AC122" s="177"/>
      <c r="AD122" s="177"/>
      <c r="AE122" s="177"/>
    </row>
    <row r="123" spans="1:65" s="2" customFormat="1" ht="22.9" customHeight="1">
      <c r="A123" s="35"/>
      <c r="B123" s="36"/>
      <c r="C123" s="83" t="s">
        <v>158</v>
      </c>
      <c r="D123" s="37"/>
      <c r="E123" s="37"/>
      <c r="F123" s="37"/>
      <c r="G123" s="37"/>
      <c r="H123" s="37"/>
      <c r="I123" s="119"/>
      <c r="J123" s="184">
        <f>BK123</f>
        <v>0</v>
      </c>
      <c r="K123" s="37"/>
      <c r="L123" s="40"/>
      <c r="M123" s="79"/>
      <c r="N123" s="185"/>
      <c r="O123" s="80"/>
      <c r="P123" s="186">
        <f>P124+P137</f>
        <v>0</v>
      </c>
      <c r="Q123" s="80"/>
      <c r="R123" s="186">
        <f>R124+R137</f>
        <v>3.15E-3</v>
      </c>
      <c r="S123" s="80"/>
      <c r="T123" s="187">
        <f>T124+T137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8" t="s">
        <v>75</v>
      </c>
      <c r="AU123" s="18" t="s">
        <v>159</v>
      </c>
      <c r="BK123" s="188">
        <f>BK124+BK137</f>
        <v>0</v>
      </c>
    </row>
    <row r="124" spans="1:65" s="12" customFormat="1" ht="25.9" customHeight="1">
      <c r="B124" s="189"/>
      <c r="C124" s="190"/>
      <c r="D124" s="191" t="s">
        <v>75</v>
      </c>
      <c r="E124" s="192" t="s">
        <v>585</v>
      </c>
      <c r="F124" s="192" t="s">
        <v>2574</v>
      </c>
      <c r="G124" s="190"/>
      <c r="H124" s="190"/>
      <c r="I124" s="193"/>
      <c r="J124" s="194">
        <f>BK124</f>
        <v>0</v>
      </c>
      <c r="K124" s="190"/>
      <c r="L124" s="195"/>
      <c r="M124" s="196"/>
      <c r="N124" s="197"/>
      <c r="O124" s="197"/>
      <c r="P124" s="198">
        <f>P125</f>
        <v>0</v>
      </c>
      <c r="Q124" s="197"/>
      <c r="R124" s="198">
        <f>R125</f>
        <v>3.15E-3</v>
      </c>
      <c r="S124" s="197"/>
      <c r="T124" s="199">
        <f>T125</f>
        <v>0</v>
      </c>
      <c r="AR124" s="200" t="s">
        <v>219</v>
      </c>
      <c r="AT124" s="201" t="s">
        <v>75</v>
      </c>
      <c r="AU124" s="201" t="s">
        <v>76</v>
      </c>
      <c r="AY124" s="200" t="s">
        <v>201</v>
      </c>
      <c r="BK124" s="202">
        <f>BK125</f>
        <v>0</v>
      </c>
    </row>
    <row r="125" spans="1:65" s="12" customFormat="1" ht="22.9" customHeight="1">
      <c r="B125" s="189"/>
      <c r="C125" s="190"/>
      <c r="D125" s="191" t="s">
        <v>75</v>
      </c>
      <c r="E125" s="203" t="s">
        <v>2575</v>
      </c>
      <c r="F125" s="203" t="s">
        <v>2576</v>
      </c>
      <c r="G125" s="190"/>
      <c r="H125" s="190"/>
      <c r="I125" s="193"/>
      <c r="J125" s="204">
        <f>BK125</f>
        <v>0</v>
      </c>
      <c r="K125" s="190"/>
      <c r="L125" s="195"/>
      <c r="M125" s="196"/>
      <c r="N125" s="197"/>
      <c r="O125" s="197"/>
      <c r="P125" s="198">
        <f>SUM(P126:P136)</f>
        <v>0</v>
      </c>
      <c r="Q125" s="197"/>
      <c r="R125" s="198">
        <f>SUM(R126:R136)</f>
        <v>3.15E-3</v>
      </c>
      <c r="S125" s="197"/>
      <c r="T125" s="199">
        <f>SUM(T126:T136)</f>
        <v>0</v>
      </c>
      <c r="AR125" s="200" t="s">
        <v>219</v>
      </c>
      <c r="AT125" s="201" t="s">
        <v>75</v>
      </c>
      <c r="AU125" s="201" t="s">
        <v>83</v>
      </c>
      <c r="AY125" s="200" t="s">
        <v>201</v>
      </c>
      <c r="BK125" s="202">
        <f>SUM(BK126:BK136)</f>
        <v>0</v>
      </c>
    </row>
    <row r="126" spans="1:65" s="2" customFormat="1" ht="26.25" customHeight="1">
      <c r="A126" s="35"/>
      <c r="B126" s="36"/>
      <c r="C126" s="205" t="s">
        <v>83</v>
      </c>
      <c r="D126" s="205" t="s">
        <v>203</v>
      </c>
      <c r="E126" s="206" t="s">
        <v>3034</v>
      </c>
      <c r="F126" s="207" t="s">
        <v>3035</v>
      </c>
      <c r="G126" s="208" t="s">
        <v>2105</v>
      </c>
      <c r="H126" s="209">
        <v>1</v>
      </c>
      <c r="I126" s="210"/>
      <c r="J126" s="211">
        <f t="shared" ref="J126:J136" si="0">ROUND(I126*H126,2)</f>
        <v>0</v>
      </c>
      <c r="K126" s="212"/>
      <c r="L126" s="40"/>
      <c r="M126" s="213" t="s">
        <v>1</v>
      </c>
      <c r="N126" s="214" t="s">
        <v>42</v>
      </c>
      <c r="O126" s="72"/>
      <c r="P126" s="215">
        <f t="shared" ref="P126:P136" si="1">O126*H126</f>
        <v>0</v>
      </c>
      <c r="Q126" s="215">
        <v>0</v>
      </c>
      <c r="R126" s="215">
        <f t="shared" ref="R126:R136" si="2">Q126*H126</f>
        <v>0</v>
      </c>
      <c r="S126" s="215">
        <v>0</v>
      </c>
      <c r="T126" s="216">
        <f t="shared" ref="T126:T136" si="3"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17" t="s">
        <v>652</v>
      </c>
      <c r="AT126" s="217" t="s">
        <v>203</v>
      </c>
      <c r="AU126" s="217" t="s">
        <v>88</v>
      </c>
      <c r="AY126" s="18" t="s">
        <v>201</v>
      </c>
      <c r="BE126" s="218">
        <f t="shared" ref="BE126:BE136" si="4">IF(N126="základná",J126,0)</f>
        <v>0</v>
      </c>
      <c r="BF126" s="218">
        <f t="shared" ref="BF126:BF136" si="5">IF(N126="znížená",J126,0)</f>
        <v>0</v>
      </c>
      <c r="BG126" s="218">
        <f t="shared" ref="BG126:BG136" si="6">IF(N126="zákl. prenesená",J126,0)</f>
        <v>0</v>
      </c>
      <c r="BH126" s="218">
        <f t="shared" ref="BH126:BH136" si="7">IF(N126="zníž. prenesená",J126,0)</f>
        <v>0</v>
      </c>
      <c r="BI126" s="218">
        <f t="shared" ref="BI126:BI136" si="8">IF(N126="nulová",J126,0)</f>
        <v>0</v>
      </c>
      <c r="BJ126" s="18" t="s">
        <v>88</v>
      </c>
      <c r="BK126" s="218">
        <f t="shared" ref="BK126:BK136" si="9">ROUND(I126*H126,2)</f>
        <v>0</v>
      </c>
      <c r="BL126" s="18" t="s">
        <v>652</v>
      </c>
      <c r="BM126" s="217" t="s">
        <v>3036</v>
      </c>
    </row>
    <row r="127" spans="1:65" s="2" customFormat="1" ht="31.5" customHeight="1">
      <c r="A127" s="35"/>
      <c r="B127" s="36"/>
      <c r="C127" s="205" t="s">
        <v>88</v>
      </c>
      <c r="D127" s="205" t="s">
        <v>203</v>
      </c>
      <c r="E127" s="206" t="s">
        <v>3037</v>
      </c>
      <c r="F127" s="207" t="s">
        <v>3038</v>
      </c>
      <c r="G127" s="208" t="s">
        <v>2105</v>
      </c>
      <c r="H127" s="209">
        <v>1</v>
      </c>
      <c r="I127" s="210"/>
      <c r="J127" s="211">
        <f t="shared" si="0"/>
        <v>0</v>
      </c>
      <c r="K127" s="212"/>
      <c r="L127" s="40"/>
      <c r="M127" s="213" t="s">
        <v>1</v>
      </c>
      <c r="N127" s="214" t="s">
        <v>42</v>
      </c>
      <c r="O127" s="72"/>
      <c r="P127" s="215">
        <f t="shared" si="1"/>
        <v>0</v>
      </c>
      <c r="Q127" s="215">
        <v>0</v>
      </c>
      <c r="R127" s="215">
        <f t="shared" si="2"/>
        <v>0</v>
      </c>
      <c r="S127" s="215">
        <v>0</v>
      </c>
      <c r="T127" s="216">
        <f t="shared" si="3"/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17" t="s">
        <v>652</v>
      </c>
      <c r="AT127" s="217" t="s">
        <v>203</v>
      </c>
      <c r="AU127" s="217" t="s">
        <v>88</v>
      </c>
      <c r="AY127" s="18" t="s">
        <v>201</v>
      </c>
      <c r="BE127" s="218">
        <f t="shared" si="4"/>
        <v>0</v>
      </c>
      <c r="BF127" s="218">
        <f t="shared" si="5"/>
        <v>0</v>
      </c>
      <c r="BG127" s="218">
        <f t="shared" si="6"/>
        <v>0</v>
      </c>
      <c r="BH127" s="218">
        <f t="shared" si="7"/>
        <v>0</v>
      </c>
      <c r="BI127" s="218">
        <f t="shared" si="8"/>
        <v>0</v>
      </c>
      <c r="BJ127" s="18" t="s">
        <v>88</v>
      </c>
      <c r="BK127" s="218">
        <f t="shared" si="9"/>
        <v>0</v>
      </c>
      <c r="BL127" s="18" t="s">
        <v>652</v>
      </c>
      <c r="BM127" s="217" t="s">
        <v>3039</v>
      </c>
    </row>
    <row r="128" spans="1:65" s="2" customFormat="1" ht="27" customHeight="1">
      <c r="A128" s="35"/>
      <c r="B128" s="36"/>
      <c r="C128" s="253" t="s">
        <v>219</v>
      </c>
      <c r="D128" s="253" t="s">
        <v>585</v>
      </c>
      <c r="E128" s="254" t="s">
        <v>3040</v>
      </c>
      <c r="F128" s="255" t="s">
        <v>3041</v>
      </c>
      <c r="G128" s="256" t="s">
        <v>366</v>
      </c>
      <c r="H128" s="257">
        <v>15</v>
      </c>
      <c r="I128" s="258"/>
      <c r="J128" s="259">
        <f t="shared" si="0"/>
        <v>0</v>
      </c>
      <c r="K128" s="260"/>
      <c r="L128" s="261"/>
      <c r="M128" s="262" t="s">
        <v>1</v>
      </c>
      <c r="N128" s="263" t="s">
        <v>42</v>
      </c>
      <c r="O128" s="72"/>
      <c r="P128" s="215">
        <f t="shared" si="1"/>
        <v>0</v>
      </c>
      <c r="Q128" s="215">
        <v>6.9999999999999994E-5</v>
      </c>
      <c r="R128" s="215">
        <f t="shared" si="2"/>
        <v>1.0499999999999999E-3</v>
      </c>
      <c r="S128" s="215">
        <v>0</v>
      </c>
      <c r="T128" s="216">
        <f t="shared" si="3"/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17" t="s">
        <v>1027</v>
      </c>
      <c r="AT128" s="217" t="s">
        <v>585</v>
      </c>
      <c r="AU128" s="217" t="s">
        <v>88</v>
      </c>
      <c r="AY128" s="18" t="s">
        <v>201</v>
      </c>
      <c r="BE128" s="218">
        <f t="shared" si="4"/>
        <v>0</v>
      </c>
      <c r="BF128" s="218">
        <f t="shared" si="5"/>
        <v>0</v>
      </c>
      <c r="BG128" s="218">
        <f t="shared" si="6"/>
        <v>0</v>
      </c>
      <c r="BH128" s="218">
        <f t="shared" si="7"/>
        <v>0</v>
      </c>
      <c r="BI128" s="218">
        <f t="shared" si="8"/>
        <v>0</v>
      </c>
      <c r="BJ128" s="18" t="s">
        <v>88</v>
      </c>
      <c r="BK128" s="218">
        <f t="shared" si="9"/>
        <v>0</v>
      </c>
      <c r="BL128" s="18" t="s">
        <v>1027</v>
      </c>
      <c r="BM128" s="217" t="s">
        <v>3042</v>
      </c>
    </row>
    <row r="129" spans="1:65" s="2" customFormat="1" ht="21.75" customHeight="1">
      <c r="A129" s="35"/>
      <c r="B129" s="36"/>
      <c r="C129" s="253" t="s">
        <v>207</v>
      </c>
      <c r="D129" s="253" t="s">
        <v>585</v>
      </c>
      <c r="E129" s="254" t="s">
        <v>3043</v>
      </c>
      <c r="F129" s="255" t="s">
        <v>3044</v>
      </c>
      <c r="G129" s="256" t="s">
        <v>366</v>
      </c>
      <c r="H129" s="257">
        <v>1</v>
      </c>
      <c r="I129" s="258"/>
      <c r="J129" s="259">
        <f t="shared" si="0"/>
        <v>0</v>
      </c>
      <c r="K129" s="260"/>
      <c r="L129" s="261"/>
      <c r="M129" s="262" t="s">
        <v>1</v>
      </c>
      <c r="N129" s="263" t="s">
        <v>42</v>
      </c>
      <c r="O129" s="72"/>
      <c r="P129" s="215">
        <f t="shared" si="1"/>
        <v>0</v>
      </c>
      <c r="Q129" s="215">
        <v>1E-4</v>
      </c>
      <c r="R129" s="215">
        <f t="shared" si="2"/>
        <v>1E-4</v>
      </c>
      <c r="S129" s="215">
        <v>0</v>
      </c>
      <c r="T129" s="216">
        <f t="shared" si="3"/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17" t="s">
        <v>1027</v>
      </c>
      <c r="AT129" s="217" t="s">
        <v>585</v>
      </c>
      <c r="AU129" s="217" t="s">
        <v>88</v>
      </c>
      <c r="AY129" s="18" t="s">
        <v>201</v>
      </c>
      <c r="BE129" s="218">
        <f t="shared" si="4"/>
        <v>0</v>
      </c>
      <c r="BF129" s="218">
        <f t="shared" si="5"/>
        <v>0</v>
      </c>
      <c r="BG129" s="218">
        <f t="shared" si="6"/>
        <v>0</v>
      </c>
      <c r="BH129" s="218">
        <f t="shared" si="7"/>
        <v>0</v>
      </c>
      <c r="BI129" s="218">
        <f t="shared" si="8"/>
        <v>0</v>
      </c>
      <c r="BJ129" s="18" t="s">
        <v>88</v>
      </c>
      <c r="BK129" s="218">
        <f t="shared" si="9"/>
        <v>0</v>
      </c>
      <c r="BL129" s="18" t="s">
        <v>1027</v>
      </c>
      <c r="BM129" s="217" t="s">
        <v>3045</v>
      </c>
    </row>
    <row r="130" spans="1:65" s="2" customFormat="1" ht="16.5" customHeight="1">
      <c r="A130" s="35"/>
      <c r="B130" s="36"/>
      <c r="C130" s="253" t="s">
        <v>233</v>
      </c>
      <c r="D130" s="253" t="s">
        <v>585</v>
      </c>
      <c r="E130" s="254" t="s">
        <v>3046</v>
      </c>
      <c r="F130" s="255" t="s">
        <v>3047</v>
      </c>
      <c r="G130" s="256" t="s">
        <v>366</v>
      </c>
      <c r="H130" s="257">
        <v>1</v>
      </c>
      <c r="I130" s="258"/>
      <c r="J130" s="259">
        <f t="shared" si="0"/>
        <v>0</v>
      </c>
      <c r="K130" s="260"/>
      <c r="L130" s="261"/>
      <c r="M130" s="262" t="s">
        <v>1</v>
      </c>
      <c r="N130" s="263" t="s">
        <v>42</v>
      </c>
      <c r="O130" s="72"/>
      <c r="P130" s="215">
        <f t="shared" si="1"/>
        <v>0</v>
      </c>
      <c r="Q130" s="215">
        <v>1E-4</v>
      </c>
      <c r="R130" s="215">
        <f t="shared" si="2"/>
        <v>1E-4</v>
      </c>
      <c r="S130" s="215">
        <v>0</v>
      </c>
      <c r="T130" s="216">
        <f t="shared" si="3"/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17" t="s">
        <v>1027</v>
      </c>
      <c r="AT130" s="217" t="s">
        <v>585</v>
      </c>
      <c r="AU130" s="217" t="s">
        <v>88</v>
      </c>
      <c r="AY130" s="18" t="s">
        <v>201</v>
      </c>
      <c r="BE130" s="218">
        <f t="shared" si="4"/>
        <v>0</v>
      </c>
      <c r="BF130" s="218">
        <f t="shared" si="5"/>
        <v>0</v>
      </c>
      <c r="BG130" s="218">
        <f t="shared" si="6"/>
        <v>0</v>
      </c>
      <c r="BH130" s="218">
        <f t="shared" si="7"/>
        <v>0</v>
      </c>
      <c r="BI130" s="218">
        <f t="shared" si="8"/>
        <v>0</v>
      </c>
      <c r="BJ130" s="18" t="s">
        <v>88</v>
      </c>
      <c r="BK130" s="218">
        <f t="shared" si="9"/>
        <v>0</v>
      </c>
      <c r="BL130" s="18" t="s">
        <v>1027</v>
      </c>
      <c r="BM130" s="217" t="s">
        <v>3048</v>
      </c>
    </row>
    <row r="131" spans="1:65" s="2" customFormat="1" ht="28.5" customHeight="1">
      <c r="A131" s="35"/>
      <c r="B131" s="36"/>
      <c r="C131" s="253" t="s">
        <v>242</v>
      </c>
      <c r="D131" s="253" t="s">
        <v>585</v>
      </c>
      <c r="E131" s="254" t="s">
        <v>3049</v>
      </c>
      <c r="F131" s="255" t="s">
        <v>3050</v>
      </c>
      <c r="G131" s="256" t="s">
        <v>366</v>
      </c>
      <c r="H131" s="257">
        <v>1</v>
      </c>
      <c r="I131" s="258"/>
      <c r="J131" s="259">
        <f t="shared" si="0"/>
        <v>0</v>
      </c>
      <c r="K131" s="260"/>
      <c r="L131" s="261"/>
      <c r="M131" s="262" t="s">
        <v>1</v>
      </c>
      <c r="N131" s="263" t="s">
        <v>42</v>
      </c>
      <c r="O131" s="72"/>
      <c r="P131" s="215">
        <f t="shared" si="1"/>
        <v>0</v>
      </c>
      <c r="Q131" s="215">
        <v>1E-4</v>
      </c>
      <c r="R131" s="215">
        <f t="shared" si="2"/>
        <v>1E-4</v>
      </c>
      <c r="S131" s="215">
        <v>0</v>
      </c>
      <c r="T131" s="216">
        <f t="shared" si="3"/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17" t="s">
        <v>1027</v>
      </c>
      <c r="AT131" s="217" t="s">
        <v>585</v>
      </c>
      <c r="AU131" s="217" t="s">
        <v>88</v>
      </c>
      <c r="AY131" s="18" t="s">
        <v>201</v>
      </c>
      <c r="BE131" s="218">
        <f t="shared" si="4"/>
        <v>0</v>
      </c>
      <c r="BF131" s="218">
        <f t="shared" si="5"/>
        <v>0</v>
      </c>
      <c r="BG131" s="218">
        <f t="shared" si="6"/>
        <v>0</v>
      </c>
      <c r="BH131" s="218">
        <f t="shared" si="7"/>
        <v>0</v>
      </c>
      <c r="BI131" s="218">
        <f t="shared" si="8"/>
        <v>0</v>
      </c>
      <c r="BJ131" s="18" t="s">
        <v>88</v>
      </c>
      <c r="BK131" s="218">
        <f t="shared" si="9"/>
        <v>0</v>
      </c>
      <c r="BL131" s="18" t="s">
        <v>1027</v>
      </c>
      <c r="BM131" s="217" t="s">
        <v>3051</v>
      </c>
    </row>
    <row r="132" spans="1:65" s="2" customFormat="1" ht="16.5" customHeight="1">
      <c r="A132" s="35"/>
      <c r="B132" s="36"/>
      <c r="C132" s="253" t="s">
        <v>246</v>
      </c>
      <c r="D132" s="253" t="s">
        <v>585</v>
      </c>
      <c r="E132" s="254" t="s">
        <v>3052</v>
      </c>
      <c r="F132" s="255" t="s">
        <v>3053</v>
      </c>
      <c r="G132" s="256" t="s">
        <v>366</v>
      </c>
      <c r="H132" s="257">
        <v>1</v>
      </c>
      <c r="I132" s="258"/>
      <c r="J132" s="259">
        <f t="shared" si="0"/>
        <v>0</v>
      </c>
      <c r="K132" s="260"/>
      <c r="L132" s="261"/>
      <c r="M132" s="262" t="s">
        <v>1</v>
      </c>
      <c r="N132" s="263" t="s">
        <v>42</v>
      </c>
      <c r="O132" s="72"/>
      <c r="P132" s="215">
        <f t="shared" si="1"/>
        <v>0</v>
      </c>
      <c r="Q132" s="215">
        <v>1E-4</v>
      </c>
      <c r="R132" s="215">
        <f t="shared" si="2"/>
        <v>1E-4</v>
      </c>
      <c r="S132" s="215">
        <v>0</v>
      </c>
      <c r="T132" s="216">
        <f t="shared" si="3"/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17" t="s">
        <v>1027</v>
      </c>
      <c r="AT132" s="217" t="s">
        <v>585</v>
      </c>
      <c r="AU132" s="217" t="s">
        <v>88</v>
      </c>
      <c r="AY132" s="18" t="s">
        <v>201</v>
      </c>
      <c r="BE132" s="218">
        <f t="shared" si="4"/>
        <v>0</v>
      </c>
      <c r="BF132" s="218">
        <f t="shared" si="5"/>
        <v>0</v>
      </c>
      <c r="BG132" s="218">
        <f t="shared" si="6"/>
        <v>0</v>
      </c>
      <c r="BH132" s="218">
        <f t="shared" si="7"/>
        <v>0</v>
      </c>
      <c r="BI132" s="218">
        <f t="shared" si="8"/>
        <v>0</v>
      </c>
      <c r="BJ132" s="18" t="s">
        <v>88</v>
      </c>
      <c r="BK132" s="218">
        <f t="shared" si="9"/>
        <v>0</v>
      </c>
      <c r="BL132" s="18" t="s">
        <v>1027</v>
      </c>
      <c r="BM132" s="217" t="s">
        <v>3054</v>
      </c>
    </row>
    <row r="133" spans="1:65" s="2" customFormat="1" ht="16.5" customHeight="1">
      <c r="A133" s="35"/>
      <c r="B133" s="36"/>
      <c r="C133" s="253" t="s">
        <v>253</v>
      </c>
      <c r="D133" s="253" t="s">
        <v>585</v>
      </c>
      <c r="E133" s="254" t="s">
        <v>3055</v>
      </c>
      <c r="F133" s="255" t="s">
        <v>3056</v>
      </c>
      <c r="G133" s="256" t="s">
        <v>366</v>
      </c>
      <c r="H133" s="257">
        <v>15</v>
      </c>
      <c r="I133" s="258"/>
      <c r="J133" s="259">
        <f t="shared" si="0"/>
        <v>0</v>
      </c>
      <c r="K133" s="260"/>
      <c r="L133" s="261"/>
      <c r="M133" s="262" t="s">
        <v>1</v>
      </c>
      <c r="N133" s="263" t="s">
        <v>42</v>
      </c>
      <c r="O133" s="72"/>
      <c r="P133" s="215">
        <f t="shared" si="1"/>
        <v>0</v>
      </c>
      <c r="Q133" s="215">
        <v>1E-4</v>
      </c>
      <c r="R133" s="215">
        <f t="shared" si="2"/>
        <v>1.5E-3</v>
      </c>
      <c r="S133" s="215">
        <v>0</v>
      </c>
      <c r="T133" s="216">
        <f t="shared" si="3"/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17" t="s">
        <v>1027</v>
      </c>
      <c r="AT133" s="217" t="s">
        <v>585</v>
      </c>
      <c r="AU133" s="217" t="s">
        <v>88</v>
      </c>
      <c r="AY133" s="18" t="s">
        <v>201</v>
      </c>
      <c r="BE133" s="218">
        <f t="shared" si="4"/>
        <v>0</v>
      </c>
      <c r="BF133" s="218">
        <f t="shared" si="5"/>
        <v>0</v>
      </c>
      <c r="BG133" s="218">
        <f t="shared" si="6"/>
        <v>0</v>
      </c>
      <c r="BH133" s="218">
        <f t="shared" si="7"/>
        <v>0</v>
      </c>
      <c r="BI133" s="218">
        <f t="shared" si="8"/>
        <v>0</v>
      </c>
      <c r="BJ133" s="18" t="s">
        <v>88</v>
      </c>
      <c r="BK133" s="218">
        <f t="shared" si="9"/>
        <v>0</v>
      </c>
      <c r="BL133" s="18" t="s">
        <v>1027</v>
      </c>
      <c r="BM133" s="217" t="s">
        <v>3057</v>
      </c>
    </row>
    <row r="134" spans="1:65" s="2" customFormat="1" ht="28.5" customHeight="1">
      <c r="A134" s="35"/>
      <c r="B134" s="36"/>
      <c r="C134" s="253" t="s">
        <v>259</v>
      </c>
      <c r="D134" s="253" t="s">
        <v>585</v>
      </c>
      <c r="E134" s="254" t="s">
        <v>3058</v>
      </c>
      <c r="F134" s="255" t="s">
        <v>3059</v>
      </c>
      <c r="G134" s="256" t="s">
        <v>366</v>
      </c>
      <c r="H134" s="257">
        <v>1</v>
      </c>
      <c r="I134" s="258"/>
      <c r="J134" s="259">
        <f t="shared" si="0"/>
        <v>0</v>
      </c>
      <c r="K134" s="260"/>
      <c r="L134" s="261"/>
      <c r="M134" s="262" t="s">
        <v>1</v>
      </c>
      <c r="N134" s="263" t="s">
        <v>42</v>
      </c>
      <c r="O134" s="72"/>
      <c r="P134" s="215">
        <f t="shared" si="1"/>
        <v>0</v>
      </c>
      <c r="Q134" s="215">
        <v>1E-4</v>
      </c>
      <c r="R134" s="215">
        <f t="shared" si="2"/>
        <v>1E-4</v>
      </c>
      <c r="S134" s="215">
        <v>0</v>
      </c>
      <c r="T134" s="216">
        <f t="shared" si="3"/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17" t="s">
        <v>1027</v>
      </c>
      <c r="AT134" s="217" t="s">
        <v>585</v>
      </c>
      <c r="AU134" s="217" t="s">
        <v>88</v>
      </c>
      <c r="AY134" s="18" t="s">
        <v>201</v>
      </c>
      <c r="BE134" s="218">
        <f t="shared" si="4"/>
        <v>0</v>
      </c>
      <c r="BF134" s="218">
        <f t="shared" si="5"/>
        <v>0</v>
      </c>
      <c r="BG134" s="218">
        <f t="shared" si="6"/>
        <v>0</v>
      </c>
      <c r="BH134" s="218">
        <f t="shared" si="7"/>
        <v>0</v>
      </c>
      <c r="BI134" s="218">
        <f t="shared" si="8"/>
        <v>0</v>
      </c>
      <c r="BJ134" s="18" t="s">
        <v>88</v>
      </c>
      <c r="BK134" s="218">
        <f t="shared" si="9"/>
        <v>0</v>
      </c>
      <c r="BL134" s="18" t="s">
        <v>1027</v>
      </c>
      <c r="BM134" s="217" t="s">
        <v>3060</v>
      </c>
    </row>
    <row r="135" spans="1:65" s="2" customFormat="1" ht="16.5" customHeight="1">
      <c r="A135" s="35"/>
      <c r="B135" s="36"/>
      <c r="C135" s="253" t="s">
        <v>263</v>
      </c>
      <c r="D135" s="253" t="s">
        <v>585</v>
      </c>
      <c r="E135" s="254" t="s">
        <v>3061</v>
      </c>
      <c r="F135" s="255" t="s">
        <v>3062</v>
      </c>
      <c r="G135" s="256" t="s">
        <v>3063</v>
      </c>
      <c r="H135" s="257">
        <v>1</v>
      </c>
      <c r="I135" s="258"/>
      <c r="J135" s="259">
        <f t="shared" si="0"/>
        <v>0</v>
      </c>
      <c r="K135" s="260"/>
      <c r="L135" s="261"/>
      <c r="M135" s="262" t="s">
        <v>1</v>
      </c>
      <c r="N135" s="263" t="s">
        <v>42</v>
      </c>
      <c r="O135" s="72"/>
      <c r="P135" s="215">
        <f t="shared" si="1"/>
        <v>0</v>
      </c>
      <c r="Q135" s="215">
        <v>1E-4</v>
      </c>
      <c r="R135" s="215">
        <f t="shared" si="2"/>
        <v>1E-4</v>
      </c>
      <c r="S135" s="215">
        <v>0</v>
      </c>
      <c r="T135" s="216">
        <f t="shared" si="3"/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17" t="s">
        <v>1027</v>
      </c>
      <c r="AT135" s="217" t="s">
        <v>585</v>
      </c>
      <c r="AU135" s="217" t="s">
        <v>88</v>
      </c>
      <c r="AY135" s="18" t="s">
        <v>201</v>
      </c>
      <c r="BE135" s="218">
        <f t="shared" si="4"/>
        <v>0</v>
      </c>
      <c r="BF135" s="218">
        <f t="shared" si="5"/>
        <v>0</v>
      </c>
      <c r="BG135" s="218">
        <f t="shared" si="6"/>
        <v>0</v>
      </c>
      <c r="BH135" s="218">
        <f t="shared" si="7"/>
        <v>0</v>
      </c>
      <c r="BI135" s="218">
        <f t="shared" si="8"/>
        <v>0</v>
      </c>
      <c r="BJ135" s="18" t="s">
        <v>88</v>
      </c>
      <c r="BK135" s="218">
        <f t="shared" si="9"/>
        <v>0</v>
      </c>
      <c r="BL135" s="18" t="s">
        <v>1027</v>
      </c>
      <c r="BM135" s="217" t="s">
        <v>3064</v>
      </c>
    </row>
    <row r="136" spans="1:65" s="2" customFormat="1" ht="29.25" customHeight="1">
      <c r="A136" s="35"/>
      <c r="B136" s="36"/>
      <c r="C136" s="205" t="s">
        <v>273</v>
      </c>
      <c r="D136" s="205" t="s">
        <v>203</v>
      </c>
      <c r="E136" s="206" t="s">
        <v>3065</v>
      </c>
      <c r="F136" s="207" t="s">
        <v>3066</v>
      </c>
      <c r="G136" s="208" t="s">
        <v>2105</v>
      </c>
      <c r="H136" s="209">
        <v>1</v>
      </c>
      <c r="I136" s="210"/>
      <c r="J136" s="211">
        <f t="shared" si="0"/>
        <v>0</v>
      </c>
      <c r="K136" s="212"/>
      <c r="L136" s="40"/>
      <c r="M136" s="213" t="s">
        <v>1</v>
      </c>
      <c r="N136" s="214" t="s">
        <v>42</v>
      </c>
      <c r="O136" s="72"/>
      <c r="P136" s="215">
        <f t="shared" si="1"/>
        <v>0</v>
      </c>
      <c r="Q136" s="215">
        <v>0</v>
      </c>
      <c r="R136" s="215">
        <f t="shared" si="2"/>
        <v>0</v>
      </c>
      <c r="S136" s="215">
        <v>0</v>
      </c>
      <c r="T136" s="216">
        <f t="shared" si="3"/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17" t="s">
        <v>652</v>
      </c>
      <c r="AT136" s="217" t="s">
        <v>203</v>
      </c>
      <c r="AU136" s="217" t="s">
        <v>88</v>
      </c>
      <c r="AY136" s="18" t="s">
        <v>201</v>
      </c>
      <c r="BE136" s="218">
        <f t="shared" si="4"/>
        <v>0</v>
      </c>
      <c r="BF136" s="218">
        <f t="shared" si="5"/>
        <v>0</v>
      </c>
      <c r="BG136" s="218">
        <f t="shared" si="6"/>
        <v>0</v>
      </c>
      <c r="BH136" s="218">
        <f t="shared" si="7"/>
        <v>0</v>
      </c>
      <c r="BI136" s="218">
        <f t="shared" si="8"/>
        <v>0</v>
      </c>
      <c r="BJ136" s="18" t="s">
        <v>88</v>
      </c>
      <c r="BK136" s="218">
        <f t="shared" si="9"/>
        <v>0</v>
      </c>
      <c r="BL136" s="18" t="s">
        <v>652</v>
      </c>
      <c r="BM136" s="217" t="s">
        <v>3067</v>
      </c>
    </row>
    <row r="137" spans="1:65" s="12" customFormat="1" ht="25.9" customHeight="1">
      <c r="B137" s="189"/>
      <c r="C137" s="190"/>
      <c r="D137" s="191" t="s">
        <v>75</v>
      </c>
      <c r="E137" s="192" t="s">
        <v>1906</v>
      </c>
      <c r="F137" s="192" t="s">
        <v>1907</v>
      </c>
      <c r="G137" s="190"/>
      <c r="H137" s="190"/>
      <c r="I137" s="193"/>
      <c r="J137" s="194">
        <f>BK137</f>
        <v>0</v>
      </c>
      <c r="K137" s="190"/>
      <c r="L137" s="195"/>
      <c r="M137" s="196"/>
      <c r="N137" s="197"/>
      <c r="O137" s="197"/>
      <c r="P137" s="198">
        <f>P138</f>
        <v>0</v>
      </c>
      <c r="Q137" s="197"/>
      <c r="R137" s="198">
        <f>R138</f>
        <v>0</v>
      </c>
      <c r="S137" s="197"/>
      <c r="T137" s="199">
        <f>T138</f>
        <v>0</v>
      </c>
      <c r="AR137" s="200" t="s">
        <v>207</v>
      </c>
      <c r="AT137" s="201" t="s">
        <v>75</v>
      </c>
      <c r="AU137" s="201" t="s">
        <v>76</v>
      </c>
      <c r="AY137" s="200" t="s">
        <v>201</v>
      </c>
      <c r="BK137" s="202">
        <f>BK138</f>
        <v>0</v>
      </c>
    </row>
    <row r="138" spans="1:65" s="2" customFormat="1" ht="16.5" customHeight="1">
      <c r="A138" s="35"/>
      <c r="B138" s="36"/>
      <c r="C138" s="205" t="s">
        <v>280</v>
      </c>
      <c r="D138" s="205" t="s">
        <v>203</v>
      </c>
      <c r="E138" s="206" t="s">
        <v>1908</v>
      </c>
      <c r="F138" s="207" t="s">
        <v>3068</v>
      </c>
      <c r="G138" s="208" t="s">
        <v>366</v>
      </c>
      <c r="H138" s="209">
        <v>1</v>
      </c>
      <c r="I138" s="210"/>
      <c r="J138" s="211">
        <f>ROUND(I138*H138,2)</f>
        <v>0</v>
      </c>
      <c r="K138" s="212"/>
      <c r="L138" s="40"/>
      <c r="M138" s="274" t="s">
        <v>1</v>
      </c>
      <c r="N138" s="275" t="s">
        <v>42</v>
      </c>
      <c r="O138" s="276"/>
      <c r="P138" s="277">
        <f>O138*H138</f>
        <v>0</v>
      </c>
      <c r="Q138" s="277">
        <v>0</v>
      </c>
      <c r="R138" s="277">
        <f>Q138*H138</f>
        <v>0</v>
      </c>
      <c r="S138" s="277">
        <v>0</v>
      </c>
      <c r="T138" s="278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17" t="s">
        <v>1909</v>
      </c>
      <c r="AT138" s="217" t="s">
        <v>203</v>
      </c>
      <c r="AU138" s="217" t="s">
        <v>83</v>
      </c>
      <c r="AY138" s="18" t="s">
        <v>201</v>
      </c>
      <c r="BE138" s="218">
        <f>IF(N138="základná",J138,0)</f>
        <v>0</v>
      </c>
      <c r="BF138" s="218">
        <f>IF(N138="znížená",J138,0)</f>
        <v>0</v>
      </c>
      <c r="BG138" s="218">
        <f>IF(N138="zákl. prenesená",J138,0)</f>
        <v>0</v>
      </c>
      <c r="BH138" s="218">
        <f>IF(N138="zníž. prenesená",J138,0)</f>
        <v>0</v>
      </c>
      <c r="BI138" s="218">
        <f>IF(N138="nulová",J138,0)</f>
        <v>0</v>
      </c>
      <c r="BJ138" s="18" t="s">
        <v>88</v>
      </c>
      <c r="BK138" s="218">
        <f>ROUND(I138*H138,2)</f>
        <v>0</v>
      </c>
      <c r="BL138" s="18" t="s">
        <v>1909</v>
      </c>
      <c r="BM138" s="217" t="s">
        <v>3069</v>
      </c>
    </row>
    <row r="139" spans="1:65" s="2" customFormat="1" ht="6.95" customHeight="1">
      <c r="A139" s="35"/>
      <c r="B139" s="55"/>
      <c r="C139" s="56"/>
      <c r="D139" s="56"/>
      <c r="E139" s="56"/>
      <c r="F139" s="56"/>
      <c r="G139" s="56"/>
      <c r="H139" s="56"/>
      <c r="I139" s="155"/>
      <c r="J139" s="56"/>
      <c r="K139" s="56"/>
      <c r="L139" s="40"/>
      <c r="M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</row>
    <row r="140" spans="1:65" ht="39.75" customHeight="1">
      <c r="C140" s="346"/>
      <c r="D140" s="346"/>
      <c r="E140" s="346"/>
      <c r="F140" s="346"/>
      <c r="G140" s="346"/>
      <c r="H140" s="346"/>
      <c r="I140" s="346"/>
      <c r="J140" s="346"/>
    </row>
  </sheetData>
  <autoFilter ref="C122:K138"/>
  <mergeCells count="13">
    <mergeCell ref="C140:J140"/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35"/>
  <sheetViews>
    <sheetView showGridLines="0" topLeftCell="A112" zoomScale="80" zoomScaleNormal="80" workbookViewId="0">
      <selection activeCell="Y125" sqref="Y125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12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1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AT2" s="18" t="s">
        <v>110</v>
      </c>
    </row>
    <row r="3" spans="1:46" s="1" customFormat="1" ht="6.95" customHeight="1">
      <c r="B3" s="113"/>
      <c r="C3" s="114"/>
      <c r="D3" s="114"/>
      <c r="E3" s="114"/>
      <c r="F3" s="114"/>
      <c r="G3" s="114"/>
      <c r="H3" s="114"/>
      <c r="I3" s="115"/>
      <c r="J3" s="114"/>
      <c r="K3" s="114"/>
      <c r="L3" s="21"/>
      <c r="AT3" s="18" t="s">
        <v>76</v>
      </c>
    </row>
    <row r="4" spans="1:46" s="1" customFormat="1" ht="24.95" customHeight="1">
      <c r="B4" s="21"/>
      <c r="D4" s="116" t="s">
        <v>149</v>
      </c>
      <c r="I4" s="112"/>
      <c r="L4" s="21"/>
      <c r="M4" s="117" t="s">
        <v>9</v>
      </c>
      <c r="AT4" s="18" t="s">
        <v>4</v>
      </c>
    </row>
    <row r="5" spans="1:46" s="1" customFormat="1" ht="6.95" customHeight="1">
      <c r="B5" s="21"/>
      <c r="I5" s="112"/>
      <c r="L5" s="21"/>
    </row>
    <row r="6" spans="1:46" s="1" customFormat="1" ht="12" customHeight="1">
      <c r="B6" s="21"/>
      <c r="D6" s="118" t="s">
        <v>15</v>
      </c>
      <c r="I6" s="112"/>
      <c r="L6" s="21"/>
    </row>
    <row r="7" spans="1:46" s="1" customFormat="1" ht="23.25" customHeight="1">
      <c r="B7" s="21"/>
      <c r="E7" s="339" t="str">
        <f>'Časť 1'!K6</f>
        <v>Detské jasle Komárno - výstavba zariadenia služieb rodinného a pracovného života</v>
      </c>
      <c r="F7" s="340"/>
      <c r="G7" s="340"/>
      <c r="H7" s="340"/>
      <c r="I7" s="112"/>
      <c r="L7" s="21"/>
    </row>
    <row r="8" spans="1:46" s="1" customFormat="1" ht="12" customHeight="1">
      <c r="B8" s="21"/>
      <c r="D8" s="118" t="s">
        <v>150</v>
      </c>
      <c r="I8" s="112"/>
      <c r="L8" s="21"/>
    </row>
    <row r="9" spans="1:46" s="2" customFormat="1" ht="16.5" customHeight="1">
      <c r="A9" s="35"/>
      <c r="B9" s="40"/>
      <c r="C9" s="35"/>
      <c r="D9" s="35"/>
      <c r="E9" s="339" t="s">
        <v>151</v>
      </c>
      <c r="F9" s="341"/>
      <c r="G9" s="341"/>
      <c r="H9" s="341"/>
      <c r="I9" s="119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18" t="s">
        <v>152</v>
      </c>
      <c r="E10" s="35"/>
      <c r="F10" s="35"/>
      <c r="G10" s="35"/>
      <c r="H10" s="35"/>
      <c r="I10" s="119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42" t="s">
        <v>3070</v>
      </c>
      <c r="F11" s="341"/>
      <c r="G11" s="341"/>
      <c r="H11" s="341"/>
      <c r="I11" s="119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>
      <c r="A12" s="35"/>
      <c r="B12" s="40"/>
      <c r="C12" s="35"/>
      <c r="D12" s="35"/>
      <c r="E12" s="35"/>
      <c r="F12" s="35"/>
      <c r="G12" s="35"/>
      <c r="H12" s="35"/>
      <c r="I12" s="119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18" t="s">
        <v>17</v>
      </c>
      <c r="E13" s="35"/>
      <c r="F13" s="111" t="s">
        <v>1</v>
      </c>
      <c r="G13" s="35"/>
      <c r="H13" s="35"/>
      <c r="I13" s="120" t="s">
        <v>18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8" t="s">
        <v>19</v>
      </c>
      <c r="E14" s="35"/>
      <c r="F14" s="111" t="s">
        <v>20</v>
      </c>
      <c r="G14" s="35"/>
      <c r="H14" s="35"/>
      <c r="I14" s="120" t="s">
        <v>21</v>
      </c>
      <c r="J14" s="121" t="str">
        <f>'Časť 1'!AN9</f>
        <v>21. 4. 2020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119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18" t="s">
        <v>23</v>
      </c>
      <c r="E16" s="35"/>
      <c r="F16" s="35"/>
      <c r="G16" s="35"/>
      <c r="H16" s="35"/>
      <c r="I16" s="120" t="s">
        <v>24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25</v>
      </c>
      <c r="F17" s="35"/>
      <c r="G17" s="35"/>
      <c r="H17" s="35"/>
      <c r="I17" s="120" t="s">
        <v>26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119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18" t="s">
        <v>27</v>
      </c>
      <c r="E19" s="35"/>
      <c r="F19" s="35"/>
      <c r="G19" s="35"/>
      <c r="H19" s="35"/>
      <c r="I19" s="120" t="s">
        <v>24</v>
      </c>
      <c r="J19" s="31" t="str">
        <f>'Časť 1'!AN14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43" t="str">
        <f>'Časť 1'!E15</f>
        <v>Vyplň údaj</v>
      </c>
      <c r="F20" s="344"/>
      <c r="G20" s="344"/>
      <c r="H20" s="344"/>
      <c r="I20" s="120" t="s">
        <v>26</v>
      </c>
      <c r="J20" s="31" t="str">
        <f>'Časť 1'!AN15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119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18" t="s">
        <v>29</v>
      </c>
      <c r="E22" s="35"/>
      <c r="F22" s="35"/>
      <c r="G22" s="35"/>
      <c r="H22" s="35"/>
      <c r="I22" s="120" t="s">
        <v>24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30</v>
      </c>
      <c r="F23" s="35"/>
      <c r="G23" s="35"/>
      <c r="H23" s="35"/>
      <c r="I23" s="120" t="s">
        <v>26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119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18" t="s">
        <v>32</v>
      </c>
      <c r="E25" s="35"/>
      <c r="F25" s="35"/>
      <c r="G25" s="35"/>
      <c r="H25" s="35"/>
      <c r="I25" s="120" t="s">
        <v>24</v>
      </c>
      <c r="J25" s="111" t="str">
        <f>IF('Časť 1'!AN20="","",'Časť 1'!AN20)</f>
        <v/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tr">
        <f>IF('Časť 1'!E21="","",'Časť 1'!E21)</f>
        <v xml:space="preserve"> </v>
      </c>
      <c r="F26" s="35"/>
      <c r="G26" s="35"/>
      <c r="H26" s="35"/>
      <c r="I26" s="120" t="s">
        <v>26</v>
      </c>
      <c r="J26" s="111" t="str">
        <f>IF('Časť 1'!AN21="","",'Časť 1'!AN21)</f>
        <v/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119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18" t="s">
        <v>34</v>
      </c>
      <c r="E28" s="35"/>
      <c r="F28" s="35"/>
      <c r="G28" s="35"/>
      <c r="H28" s="35"/>
      <c r="I28" s="119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23.25" customHeight="1">
      <c r="A29" s="122"/>
      <c r="B29" s="123"/>
      <c r="C29" s="122"/>
      <c r="D29" s="122"/>
      <c r="E29" s="345" t="s">
        <v>154</v>
      </c>
      <c r="F29" s="345"/>
      <c r="G29" s="345"/>
      <c r="H29" s="345"/>
      <c r="I29" s="124"/>
      <c r="J29" s="122"/>
      <c r="K29" s="122"/>
      <c r="L29" s="125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119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6"/>
      <c r="E31" s="126"/>
      <c r="F31" s="126"/>
      <c r="G31" s="126"/>
      <c r="H31" s="126"/>
      <c r="I31" s="127"/>
      <c r="J31" s="126"/>
      <c r="K31" s="126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8" t="s">
        <v>36</v>
      </c>
      <c r="E32" s="35"/>
      <c r="F32" s="35"/>
      <c r="G32" s="35"/>
      <c r="H32" s="35"/>
      <c r="I32" s="119"/>
      <c r="J32" s="129">
        <f>ROUND(J122,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6"/>
      <c r="E33" s="126"/>
      <c r="F33" s="126"/>
      <c r="G33" s="126"/>
      <c r="H33" s="126"/>
      <c r="I33" s="127"/>
      <c r="J33" s="126"/>
      <c r="K33" s="126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30" t="s">
        <v>38</v>
      </c>
      <c r="G34" s="35"/>
      <c r="H34" s="35"/>
      <c r="I34" s="131" t="s">
        <v>37</v>
      </c>
      <c r="J34" s="130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32" t="s">
        <v>40</v>
      </c>
      <c r="E35" s="118" t="s">
        <v>41</v>
      </c>
      <c r="F35" s="133">
        <f>ROUND((SUM(BE122:BE134)),  2)</f>
        <v>0</v>
      </c>
      <c r="G35" s="35"/>
      <c r="H35" s="35"/>
      <c r="I35" s="134">
        <v>0.2</v>
      </c>
      <c r="J35" s="133">
        <f>ROUND(((SUM(BE122:BE134))*I35),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18" t="s">
        <v>42</v>
      </c>
      <c r="F36" s="133">
        <f>ROUND((SUM(BF122:BF134)),  2)</f>
        <v>0</v>
      </c>
      <c r="G36" s="35"/>
      <c r="H36" s="35"/>
      <c r="I36" s="134">
        <v>0.2</v>
      </c>
      <c r="J36" s="133">
        <f>ROUND(((SUM(BF122:BF134))*I36),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8" t="s">
        <v>43</v>
      </c>
      <c r="F37" s="133">
        <f>ROUND((SUM(BG122:BG134)),  2)</f>
        <v>0</v>
      </c>
      <c r="G37" s="35"/>
      <c r="H37" s="35"/>
      <c r="I37" s="134">
        <v>0.2</v>
      </c>
      <c r="J37" s="133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18" t="s">
        <v>44</v>
      </c>
      <c r="F38" s="133">
        <f>ROUND((SUM(BH122:BH134)),  2)</f>
        <v>0</v>
      </c>
      <c r="G38" s="35"/>
      <c r="H38" s="35"/>
      <c r="I38" s="134">
        <v>0.2</v>
      </c>
      <c r="J38" s="133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18" t="s">
        <v>45</v>
      </c>
      <c r="F39" s="133">
        <f>ROUND((SUM(BI122:BI134)),  2)</f>
        <v>0</v>
      </c>
      <c r="G39" s="35"/>
      <c r="H39" s="35"/>
      <c r="I39" s="134">
        <v>0</v>
      </c>
      <c r="J39" s="133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119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5"/>
      <c r="D41" s="136" t="s">
        <v>46</v>
      </c>
      <c r="E41" s="137"/>
      <c r="F41" s="137"/>
      <c r="G41" s="138" t="s">
        <v>47</v>
      </c>
      <c r="H41" s="139" t="s">
        <v>48</v>
      </c>
      <c r="I41" s="140"/>
      <c r="J41" s="141">
        <f>SUM(J32:J39)</f>
        <v>0</v>
      </c>
      <c r="K41" s="142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119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I43" s="112"/>
      <c r="L43" s="21"/>
    </row>
    <row r="44" spans="1:31" s="1" customFormat="1" ht="14.45" customHeight="1">
      <c r="B44" s="21"/>
      <c r="I44" s="112"/>
      <c r="L44" s="21"/>
    </row>
    <row r="45" spans="1:31" s="1" customFormat="1" ht="14.45" customHeight="1">
      <c r="B45" s="21"/>
      <c r="I45" s="112"/>
      <c r="L45" s="21"/>
    </row>
    <row r="46" spans="1:31" s="1" customFormat="1" ht="14.45" customHeight="1">
      <c r="B46" s="21"/>
      <c r="I46" s="112"/>
      <c r="L46" s="21"/>
    </row>
    <row r="47" spans="1:31" s="1" customFormat="1" ht="14.45" customHeight="1">
      <c r="B47" s="21"/>
      <c r="I47" s="112"/>
      <c r="L47" s="21"/>
    </row>
    <row r="48" spans="1:31" s="1" customFormat="1" ht="14.45" customHeight="1">
      <c r="B48" s="21"/>
      <c r="I48" s="112"/>
      <c r="L48" s="21"/>
    </row>
    <row r="49" spans="1:31" s="1" customFormat="1" ht="14.45" customHeight="1">
      <c r="B49" s="21"/>
      <c r="I49" s="112"/>
      <c r="L49" s="21"/>
    </row>
    <row r="50" spans="1:31" s="2" customFormat="1" ht="14.45" customHeight="1">
      <c r="B50" s="52"/>
      <c r="D50" s="143" t="s">
        <v>49</v>
      </c>
      <c r="E50" s="144"/>
      <c r="F50" s="144"/>
      <c r="G50" s="143" t="s">
        <v>50</v>
      </c>
      <c r="H50" s="144"/>
      <c r="I50" s="145"/>
      <c r="J50" s="144"/>
      <c r="K50" s="144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6" t="s">
        <v>51</v>
      </c>
      <c r="E61" s="147"/>
      <c r="F61" s="148" t="s">
        <v>52</v>
      </c>
      <c r="G61" s="146" t="s">
        <v>51</v>
      </c>
      <c r="H61" s="147"/>
      <c r="I61" s="149"/>
      <c r="J61" s="150" t="s">
        <v>52</v>
      </c>
      <c r="K61" s="147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43" t="s">
        <v>53</v>
      </c>
      <c r="E65" s="151"/>
      <c r="F65" s="151"/>
      <c r="G65" s="143" t="s">
        <v>54</v>
      </c>
      <c r="H65" s="151"/>
      <c r="I65" s="152"/>
      <c r="J65" s="151"/>
      <c r="K65" s="151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6" t="s">
        <v>51</v>
      </c>
      <c r="E76" s="147"/>
      <c r="F76" s="148" t="s">
        <v>52</v>
      </c>
      <c r="G76" s="146" t="s">
        <v>51</v>
      </c>
      <c r="H76" s="147"/>
      <c r="I76" s="149"/>
      <c r="J76" s="150" t="s">
        <v>52</v>
      </c>
      <c r="K76" s="147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53"/>
      <c r="C77" s="154"/>
      <c r="D77" s="154"/>
      <c r="E77" s="154"/>
      <c r="F77" s="154"/>
      <c r="G77" s="154"/>
      <c r="H77" s="154"/>
      <c r="I77" s="155"/>
      <c r="J77" s="154"/>
      <c r="K77" s="154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56"/>
      <c r="C81" s="157"/>
      <c r="D81" s="157"/>
      <c r="E81" s="157"/>
      <c r="F81" s="157"/>
      <c r="G81" s="157"/>
      <c r="H81" s="157"/>
      <c r="I81" s="158"/>
      <c r="J81" s="157"/>
      <c r="K81" s="157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155</v>
      </c>
      <c r="D82" s="37"/>
      <c r="E82" s="37"/>
      <c r="F82" s="37"/>
      <c r="G82" s="37"/>
      <c r="H82" s="37"/>
      <c r="I82" s="119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119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119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23.25" customHeight="1">
      <c r="A85" s="35"/>
      <c r="B85" s="36"/>
      <c r="C85" s="37"/>
      <c r="D85" s="37"/>
      <c r="E85" s="337" t="str">
        <f>E7</f>
        <v>Detské jasle Komárno - výstavba zariadenia služieb rodinného a pracovného života</v>
      </c>
      <c r="F85" s="338"/>
      <c r="G85" s="338"/>
      <c r="H85" s="338"/>
      <c r="I85" s="119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150</v>
      </c>
      <c r="D86" s="23"/>
      <c r="E86" s="23"/>
      <c r="F86" s="23"/>
      <c r="G86" s="23"/>
      <c r="H86" s="23"/>
      <c r="I86" s="112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37" t="s">
        <v>151</v>
      </c>
      <c r="F87" s="336"/>
      <c r="G87" s="336"/>
      <c r="H87" s="336"/>
      <c r="I87" s="119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152</v>
      </c>
      <c r="D88" s="37"/>
      <c r="E88" s="37"/>
      <c r="F88" s="37"/>
      <c r="G88" s="37"/>
      <c r="H88" s="37"/>
      <c r="I88" s="119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305" t="str">
        <f>E11</f>
        <v>08 - SO-01.8  Vzduchitechnika (bez riešenia v PD)</v>
      </c>
      <c r="F89" s="336"/>
      <c r="G89" s="336"/>
      <c r="H89" s="336"/>
      <c r="I89" s="119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119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19</v>
      </c>
      <c r="D91" s="37"/>
      <c r="E91" s="37"/>
      <c r="F91" s="28" t="str">
        <f>F14</f>
        <v>Komárno, Ul. gen. Klapku, p. č. 7046/4, 7051/393</v>
      </c>
      <c r="G91" s="37"/>
      <c r="H91" s="37"/>
      <c r="I91" s="120" t="s">
        <v>21</v>
      </c>
      <c r="J91" s="67" t="str">
        <f>IF(J14="","",J14)</f>
        <v>21. 4. 2020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119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23</v>
      </c>
      <c r="D93" s="37"/>
      <c r="E93" s="37"/>
      <c r="F93" s="28" t="str">
        <f>E17</f>
        <v>Amante n. o., Marcelová</v>
      </c>
      <c r="G93" s="37"/>
      <c r="H93" s="37"/>
      <c r="I93" s="120" t="s">
        <v>29</v>
      </c>
      <c r="J93" s="33" t="str">
        <f>E23</f>
        <v>Ing. Olivér Csémy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27</v>
      </c>
      <c r="D94" s="37"/>
      <c r="E94" s="37"/>
      <c r="F94" s="28" t="str">
        <f>IF(E20="","",E20)</f>
        <v>Vyplň údaj</v>
      </c>
      <c r="G94" s="37"/>
      <c r="H94" s="37"/>
      <c r="I94" s="120" t="s">
        <v>32</v>
      </c>
      <c r="J94" s="33" t="str">
        <f>E26</f>
        <v xml:space="preserve"> 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119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9" t="s">
        <v>156</v>
      </c>
      <c r="D96" s="160"/>
      <c r="E96" s="160"/>
      <c r="F96" s="160"/>
      <c r="G96" s="160"/>
      <c r="H96" s="160"/>
      <c r="I96" s="161"/>
      <c r="J96" s="162" t="s">
        <v>157</v>
      </c>
      <c r="K96" s="160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119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63" t="s">
        <v>158</v>
      </c>
      <c r="D98" s="37"/>
      <c r="E98" s="37"/>
      <c r="F98" s="37"/>
      <c r="G98" s="37"/>
      <c r="H98" s="37"/>
      <c r="I98" s="119"/>
      <c r="J98" s="85">
        <f>J122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159</v>
      </c>
    </row>
    <row r="99" spans="1:47" s="9" customFormat="1" ht="24.95" customHeight="1">
      <c r="B99" s="164"/>
      <c r="C99" s="165"/>
      <c r="D99" s="166" t="s">
        <v>169</v>
      </c>
      <c r="E99" s="167"/>
      <c r="F99" s="167"/>
      <c r="G99" s="167"/>
      <c r="H99" s="167"/>
      <c r="I99" s="168"/>
      <c r="J99" s="169">
        <f>J123</f>
        <v>0</v>
      </c>
      <c r="K99" s="165"/>
      <c r="L99" s="170"/>
    </row>
    <row r="100" spans="1:47" s="10" customFormat="1" ht="19.899999999999999" customHeight="1">
      <c r="B100" s="171"/>
      <c r="C100" s="105"/>
      <c r="D100" s="172" t="s">
        <v>3071</v>
      </c>
      <c r="E100" s="173"/>
      <c r="F100" s="173"/>
      <c r="G100" s="173"/>
      <c r="H100" s="173"/>
      <c r="I100" s="174"/>
      <c r="J100" s="175">
        <f>J124</f>
        <v>0</v>
      </c>
      <c r="K100" s="105"/>
      <c r="L100" s="176"/>
    </row>
    <row r="101" spans="1:47" s="2" customFormat="1" ht="21.75" customHeight="1">
      <c r="A101" s="35"/>
      <c r="B101" s="36"/>
      <c r="C101" s="37"/>
      <c r="D101" s="37"/>
      <c r="E101" s="37"/>
      <c r="F101" s="37"/>
      <c r="G101" s="37"/>
      <c r="H101" s="37"/>
      <c r="I101" s="119"/>
      <c r="J101" s="37"/>
      <c r="K101" s="37"/>
      <c r="L101" s="52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pans="1:47" s="2" customFormat="1" ht="6.95" customHeight="1">
      <c r="A102" s="35"/>
      <c r="B102" s="55"/>
      <c r="C102" s="56"/>
      <c r="D102" s="56"/>
      <c r="E102" s="56"/>
      <c r="F102" s="56"/>
      <c r="G102" s="56"/>
      <c r="H102" s="56"/>
      <c r="I102" s="155"/>
      <c r="J102" s="56"/>
      <c r="K102" s="56"/>
      <c r="L102" s="52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pans="1:47" s="2" customFormat="1" ht="6.95" customHeight="1">
      <c r="A106" s="35"/>
      <c r="B106" s="57"/>
      <c r="C106" s="58"/>
      <c r="D106" s="58"/>
      <c r="E106" s="58"/>
      <c r="F106" s="58"/>
      <c r="G106" s="58"/>
      <c r="H106" s="58"/>
      <c r="I106" s="158"/>
      <c r="J106" s="58"/>
      <c r="K106" s="58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47" s="2" customFormat="1" ht="24.95" customHeight="1">
      <c r="A107" s="35"/>
      <c r="B107" s="36"/>
      <c r="C107" s="24" t="s">
        <v>188</v>
      </c>
      <c r="D107" s="37"/>
      <c r="E107" s="37"/>
      <c r="F107" s="37"/>
      <c r="G107" s="37"/>
      <c r="H107" s="37"/>
      <c r="I107" s="119"/>
      <c r="J107" s="37"/>
      <c r="K107" s="37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47" s="2" customFormat="1" ht="6.95" customHeight="1">
      <c r="A108" s="35"/>
      <c r="B108" s="36"/>
      <c r="C108" s="37"/>
      <c r="D108" s="37"/>
      <c r="E108" s="37"/>
      <c r="F108" s="37"/>
      <c r="G108" s="37"/>
      <c r="H108" s="37"/>
      <c r="I108" s="119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47" s="2" customFormat="1" ht="12" customHeight="1">
      <c r="A109" s="35"/>
      <c r="B109" s="36"/>
      <c r="C109" s="30" t="s">
        <v>15</v>
      </c>
      <c r="D109" s="37"/>
      <c r="E109" s="37"/>
      <c r="F109" s="37"/>
      <c r="G109" s="37"/>
      <c r="H109" s="37"/>
      <c r="I109" s="119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23.25" customHeight="1">
      <c r="A110" s="35"/>
      <c r="B110" s="36"/>
      <c r="C110" s="37"/>
      <c r="D110" s="37"/>
      <c r="E110" s="337" t="str">
        <f>E7</f>
        <v>Detské jasle Komárno - výstavba zariadenia služieb rodinného a pracovného života</v>
      </c>
      <c r="F110" s="338"/>
      <c r="G110" s="338"/>
      <c r="H110" s="338"/>
      <c r="I110" s="119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47" s="1" customFormat="1" ht="12" customHeight="1">
      <c r="B111" s="22"/>
      <c r="C111" s="30" t="s">
        <v>150</v>
      </c>
      <c r="D111" s="23"/>
      <c r="E111" s="23"/>
      <c r="F111" s="23"/>
      <c r="G111" s="23"/>
      <c r="H111" s="23"/>
      <c r="I111" s="112"/>
      <c r="J111" s="23"/>
      <c r="K111" s="23"/>
      <c r="L111" s="21"/>
    </row>
    <row r="112" spans="1:47" s="2" customFormat="1" ht="16.5" customHeight="1">
      <c r="A112" s="35"/>
      <c r="B112" s="36"/>
      <c r="C112" s="37"/>
      <c r="D112" s="37"/>
      <c r="E112" s="337" t="s">
        <v>151</v>
      </c>
      <c r="F112" s="336"/>
      <c r="G112" s="336"/>
      <c r="H112" s="336"/>
      <c r="I112" s="119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152</v>
      </c>
      <c r="D113" s="37"/>
      <c r="E113" s="37"/>
      <c r="F113" s="37"/>
      <c r="G113" s="37"/>
      <c r="H113" s="37"/>
      <c r="I113" s="119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305" t="str">
        <f>E11</f>
        <v>08 - SO-01.8  Vzduchitechnika (bez riešenia v PD)</v>
      </c>
      <c r="F114" s="336"/>
      <c r="G114" s="336"/>
      <c r="H114" s="336"/>
      <c r="I114" s="119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119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19</v>
      </c>
      <c r="D116" s="37"/>
      <c r="E116" s="37"/>
      <c r="F116" s="28" t="str">
        <f>F14</f>
        <v>Komárno, Ul. gen. Klapku, p. č. 7046/4, 7051/393</v>
      </c>
      <c r="G116" s="37"/>
      <c r="H116" s="37"/>
      <c r="I116" s="120" t="s">
        <v>21</v>
      </c>
      <c r="J116" s="67" t="str">
        <f>IF(J14="","",J14)</f>
        <v>21. 4. 2020</v>
      </c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5" customHeight="1">
      <c r="A117" s="35"/>
      <c r="B117" s="36"/>
      <c r="C117" s="37"/>
      <c r="D117" s="37"/>
      <c r="E117" s="37"/>
      <c r="F117" s="37"/>
      <c r="G117" s="37"/>
      <c r="H117" s="37"/>
      <c r="I117" s="119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5.2" customHeight="1">
      <c r="A118" s="35"/>
      <c r="B118" s="36"/>
      <c r="C118" s="30" t="s">
        <v>23</v>
      </c>
      <c r="D118" s="37"/>
      <c r="E118" s="37"/>
      <c r="F118" s="28" t="str">
        <f>E17</f>
        <v>Amante n. o., Marcelová</v>
      </c>
      <c r="G118" s="37"/>
      <c r="H118" s="37"/>
      <c r="I118" s="120" t="s">
        <v>29</v>
      </c>
      <c r="J118" s="33" t="str">
        <f>E23</f>
        <v>Ing. Olivér Csémy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2" customHeight="1">
      <c r="A119" s="35"/>
      <c r="B119" s="36"/>
      <c r="C119" s="30" t="s">
        <v>27</v>
      </c>
      <c r="D119" s="37"/>
      <c r="E119" s="37"/>
      <c r="F119" s="28" t="str">
        <f>IF(E20="","",E20)</f>
        <v>Vyplň údaj</v>
      </c>
      <c r="G119" s="37"/>
      <c r="H119" s="37"/>
      <c r="I119" s="120" t="s">
        <v>32</v>
      </c>
      <c r="J119" s="33" t="str">
        <f>E26</f>
        <v xml:space="preserve"> 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0.35" customHeight="1">
      <c r="A120" s="35"/>
      <c r="B120" s="36"/>
      <c r="C120" s="37"/>
      <c r="D120" s="37"/>
      <c r="E120" s="37"/>
      <c r="F120" s="37"/>
      <c r="G120" s="37"/>
      <c r="H120" s="37"/>
      <c r="I120" s="119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11" customFormat="1" ht="51" customHeight="1">
      <c r="A121" s="177"/>
      <c r="B121" s="178"/>
      <c r="C121" s="179" t="s">
        <v>189</v>
      </c>
      <c r="D121" s="180" t="s">
        <v>61</v>
      </c>
      <c r="E121" s="180" t="s">
        <v>57</v>
      </c>
      <c r="F121" s="180" t="s">
        <v>58</v>
      </c>
      <c r="G121" s="180" t="s">
        <v>190</v>
      </c>
      <c r="H121" s="180" t="s">
        <v>191</v>
      </c>
      <c r="I121" s="181" t="s">
        <v>3986</v>
      </c>
      <c r="J121" s="182" t="s">
        <v>3987</v>
      </c>
      <c r="K121" s="183" t="s">
        <v>192</v>
      </c>
      <c r="L121" s="286" t="s">
        <v>3988</v>
      </c>
      <c r="M121" s="76" t="s">
        <v>1</v>
      </c>
      <c r="N121" s="77" t="s">
        <v>40</v>
      </c>
      <c r="O121" s="77" t="s">
        <v>193</v>
      </c>
      <c r="P121" s="77" t="s">
        <v>194</v>
      </c>
      <c r="Q121" s="77" t="s">
        <v>195</v>
      </c>
      <c r="R121" s="77" t="s">
        <v>196</v>
      </c>
      <c r="S121" s="77" t="s">
        <v>197</v>
      </c>
      <c r="T121" s="78" t="s">
        <v>198</v>
      </c>
      <c r="U121" s="177"/>
      <c r="V121" s="177"/>
      <c r="W121" s="177"/>
      <c r="X121" s="177"/>
      <c r="Y121" s="177"/>
      <c r="Z121" s="177"/>
      <c r="AA121" s="177"/>
      <c r="AB121" s="177"/>
      <c r="AC121" s="177"/>
      <c r="AD121" s="177"/>
      <c r="AE121" s="177"/>
    </row>
    <row r="122" spans="1:65" s="2" customFormat="1" ht="22.9" customHeight="1">
      <c r="A122" s="35"/>
      <c r="B122" s="36"/>
      <c r="C122" s="83" t="s">
        <v>158</v>
      </c>
      <c r="D122" s="37"/>
      <c r="E122" s="37"/>
      <c r="F122" s="37"/>
      <c r="G122" s="37"/>
      <c r="H122" s="37"/>
      <c r="I122" s="119"/>
      <c r="J122" s="184">
        <f>BK122</f>
        <v>0</v>
      </c>
      <c r="K122" s="37"/>
      <c r="L122" s="40"/>
      <c r="M122" s="79"/>
      <c r="N122" s="185"/>
      <c r="O122" s="80"/>
      <c r="P122" s="186">
        <f>P123</f>
        <v>0</v>
      </c>
      <c r="Q122" s="80"/>
      <c r="R122" s="186">
        <f>R123</f>
        <v>0.58978000000000008</v>
      </c>
      <c r="S122" s="80"/>
      <c r="T122" s="187">
        <f>T123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75</v>
      </c>
      <c r="AU122" s="18" t="s">
        <v>159</v>
      </c>
      <c r="BK122" s="188">
        <f>BK123</f>
        <v>0</v>
      </c>
    </row>
    <row r="123" spans="1:65" s="12" customFormat="1" ht="25.9" customHeight="1">
      <c r="B123" s="189"/>
      <c r="C123" s="190"/>
      <c r="D123" s="191" t="s">
        <v>75</v>
      </c>
      <c r="E123" s="192" t="s">
        <v>889</v>
      </c>
      <c r="F123" s="192" t="s">
        <v>890</v>
      </c>
      <c r="G123" s="190"/>
      <c r="H123" s="190"/>
      <c r="I123" s="193"/>
      <c r="J123" s="194">
        <f>BK123</f>
        <v>0</v>
      </c>
      <c r="K123" s="190"/>
      <c r="L123" s="195"/>
      <c r="M123" s="196"/>
      <c r="N123" s="197"/>
      <c r="O123" s="197"/>
      <c r="P123" s="198">
        <f>P124</f>
        <v>0</v>
      </c>
      <c r="Q123" s="197"/>
      <c r="R123" s="198">
        <f>R124</f>
        <v>0.58978000000000008</v>
      </c>
      <c r="S123" s="197"/>
      <c r="T123" s="199">
        <f>T124</f>
        <v>0</v>
      </c>
      <c r="AR123" s="200" t="s">
        <v>88</v>
      </c>
      <c r="AT123" s="201" t="s">
        <v>75</v>
      </c>
      <c r="AU123" s="201" t="s">
        <v>76</v>
      </c>
      <c r="AY123" s="200" t="s">
        <v>201</v>
      </c>
      <c r="BK123" s="202">
        <f>BK124</f>
        <v>0</v>
      </c>
    </row>
    <row r="124" spans="1:65" s="12" customFormat="1" ht="22.9" customHeight="1">
      <c r="B124" s="189"/>
      <c r="C124" s="190"/>
      <c r="D124" s="191" t="s">
        <v>75</v>
      </c>
      <c r="E124" s="203" t="s">
        <v>3072</v>
      </c>
      <c r="F124" s="203" t="s">
        <v>3073</v>
      </c>
      <c r="G124" s="190"/>
      <c r="H124" s="190"/>
      <c r="I124" s="193"/>
      <c r="J124" s="204">
        <f>BK124</f>
        <v>0</v>
      </c>
      <c r="K124" s="190"/>
      <c r="L124" s="195"/>
      <c r="M124" s="196"/>
      <c r="N124" s="197"/>
      <c r="O124" s="197"/>
      <c r="P124" s="198">
        <f>SUM(P125:P134)</f>
        <v>0</v>
      </c>
      <c r="Q124" s="197"/>
      <c r="R124" s="198">
        <f>SUM(R125:R134)</f>
        <v>0.58978000000000008</v>
      </c>
      <c r="S124" s="197"/>
      <c r="T124" s="199">
        <f>SUM(T125:T134)</f>
        <v>0</v>
      </c>
      <c r="AR124" s="200" t="s">
        <v>88</v>
      </c>
      <c r="AT124" s="201" t="s">
        <v>75</v>
      </c>
      <c r="AU124" s="201" t="s">
        <v>83</v>
      </c>
      <c r="AY124" s="200" t="s">
        <v>201</v>
      </c>
      <c r="BK124" s="202">
        <f>SUM(BK125:BK134)</f>
        <v>0</v>
      </c>
    </row>
    <row r="125" spans="1:65" s="2" customFormat="1" ht="16.5" customHeight="1">
      <c r="A125" s="35"/>
      <c r="B125" s="36"/>
      <c r="C125" s="205" t="s">
        <v>83</v>
      </c>
      <c r="D125" s="205" t="s">
        <v>203</v>
      </c>
      <c r="E125" s="206" t="s">
        <v>3074</v>
      </c>
      <c r="F125" s="207" t="s">
        <v>3075</v>
      </c>
      <c r="G125" s="208" t="s">
        <v>366</v>
      </c>
      <c r="H125" s="209">
        <v>6</v>
      </c>
      <c r="I125" s="210"/>
      <c r="J125" s="211">
        <f>ROUND(I125*H125,2)</f>
        <v>0</v>
      </c>
      <c r="K125" s="212"/>
      <c r="L125" s="40"/>
      <c r="M125" s="213" t="s">
        <v>1</v>
      </c>
      <c r="N125" s="214" t="s">
        <v>42</v>
      </c>
      <c r="O125" s="72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17" t="s">
        <v>308</v>
      </c>
      <c r="AT125" s="217" t="s">
        <v>203</v>
      </c>
      <c r="AU125" s="217" t="s">
        <v>88</v>
      </c>
      <c r="AY125" s="18" t="s">
        <v>201</v>
      </c>
      <c r="BE125" s="218">
        <f>IF(N125="základná",J125,0)</f>
        <v>0</v>
      </c>
      <c r="BF125" s="218">
        <f>IF(N125="znížená",J125,0)</f>
        <v>0</v>
      </c>
      <c r="BG125" s="218">
        <f>IF(N125="zákl. prenesená",J125,0)</f>
        <v>0</v>
      </c>
      <c r="BH125" s="218">
        <f>IF(N125="zníž. prenesená",J125,0)</f>
        <v>0</v>
      </c>
      <c r="BI125" s="218">
        <f>IF(N125="nulová",J125,0)</f>
        <v>0</v>
      </c>
      <c r="BJ125" s="18" t="s">
        <v>88</v>
      </c>
      <c r="BK125" s="218">
        <f>ROUND(I125*H125,2)</f>
        <v>0</v>
      </c>
      <c r="BL125" s="18" t="s">
        <v>308</v>
      </c>
      <c r="BM125" s="217" t="s">
        <v>3076</v>
      </c>
    </row>
    <row r="126" spans="1:65" s="2" customFormat="1" ht="16.5" customHeight="1">
      <c r="A126" s="35"/>
      <c r="B126" s="36"/>
      <c r="C126" s="253" t="s">
        <v>88</v>
      </c>
      <c r="D126" s="253" t="s">
        <v>585</v>
      </c>
      <c r="E126" s="254" t="s">
        <v>3077</v>
      </c>
      <c r="F126" s="255" t="s">
        <v>3078</v>
      </c>
      <c r="G126" s="256" t="s">
        <v>366</v>
      </c>
      <c r="H126" s="257">
        <v>6</v>
      </c>
      <c r="I126" s="258"/>
      <c r="J126" s="259">
        <f>ROUND(I126*H126,2)</f>
        <v>0</v>
      </c>
      <c r="K126" s="260"/>
      <c r="L126" s="261"/>
      <c r="M126" s="262" t="s">
        <v>1</v>
      </c>
      <c r="N126" s="263" t="s">
        <v>42</v>
      </c>
      <c r="O126" s="72"/>
      <c r="P126" s="215">
        <f>O126*H126</f>
        <v>0</v>
      </c>
      <c r="Q126" s="215">
        <v>8.0000000000000002E-3</v>
      </c>
      <c r="R126" s="215">
        <f>Q126*H126</f>
        <v>4.8000000000000001E-2</v>
      </c>
      <c r="S126" s="215">
        <v>0</v>
      </c>
      <c r="T126" s="216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17" t="s">
        <v>426</v>
      </c>
      <c r="AT126" s="217" t="s">
        <v>585</v>
      </c>
      <c r="AU126" s="217" t="s">
        <v>88</v>
      </c>
      <c r="AY126" s="18" t="s">
        <v>201</v>
      </c>
      <c r="BE126" s="218">
        <f>IF(N126="základná",J126,0)</f>
        <v>0</v>
      </c>
      <c r="BF126" s="218">
        <f>IF(N126="znížená",J126,0)</f>
        <v>0</v>
      </c>
      <c r="BG126" s="218">
        <f>IF(N126="zákl. prenesená",J126,0)</f>
        <v>0</v>
      </c>
      <c r="BH126" s="218">
        <f>IF(N126="zníž. prenesená",J126,0)</f>
        <v>0</v>
      </c>
      <c r="BI126" s="218">
        <f>IF(N126="nulová",J126,0)</f>
        <v>0</v>
      </c>
      <c r="BJ126" s="18" t="s">
        <v>88</v>
      </c>
      <c r="BK126" s="218">
        <f>ROUND(I126*H126,2)</f>
        <v>0</v>
      </c>
      <c r="BL126" s="18" t="s">
        <v>308</v>
      </c>
      <c r="BM126" s="217" t="s">
        <v>3079</v>
      </c>
    </row>
    <row r="127" spans="1:65" s="2" customFormat="1" ht="30" customHeight="1">
      <c r="A127" s="35"/>
      <c r="B127" s="36"/>
      <c r="C127" s="205" t="s">
        <v>219</v>
      </c>
      <c r="D127" s="205" t="s">
        <v>203</v>
      </c>
      <c r="E127" s="206" t="s">
        <v>3080</v>
      </c>
      <c r="F127" s="207" t="s">
        <v>3081</v>
      </c>
      <c r="G127" s="208" t="s">
        <v>366</v>
      </c>
      <c r="H127" s="209">
        <v>2</v>
      </c>
      <c r="I127" s="210"/>
      <c r="J127" s="211">
        <f>ROUND(I127*H127,2)</f>
        <v>0</v>
      </c>
      <c r="K127" s="212"/>
      <c r="L127" s="40"/>
      <c r="M127" s="213" t="s">
        <v>1</v>
      </c>
      <c r="N127" s="214" t="s">
        <v>42</v>
      </c>
      <c r="O127" s="72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17" t="s">
        <v>308</v>
      </c>
      <c r="AT127" s="217" t="s">
        <v>203</v>
      </c>
      <c r="AU127" s="217" t="s">
        <v>88</v>
      </c>
      <c r="AY127" s="18" t="s">
        <v>201</v>
      </c>
      <c r="BE127" s="218">
        <f>IF(N127="základná",J127,0)</f>
        <v>0</v>
      </c>
      <c r="BF127" s="218">
        <f>IF(N127="znížená",J127,0)</f>
        <v>0</v>
      </c>
      <c r="BG127" s="218">
        <f>IF(N127="zákl. prenesená",J127,0)</f>
        <v>0</v>
      </c>
      <c r="BH127" s="218">
        <f>IF(N127="zníž. prenesená",J127,0)</f>
        <v>0</v>
      </c>
      <c r="BI127" s="218">
        <f>IF(N127="nulová",J127,0)</f>
        <v>0</v>
      </c>
      <c r="BJ127" s="18" t="s">
        <v>88</v>
      </c>
      <c r="BK127" s="218">
        <f>ROUND(I127*H127,2)</f>
        <v>0</v>
      </c>
      <c r="BL127" s="18" t="s">
        <v>308</v>
      </c>
      <c r="BM127" s="217" t="s">
        <v>3082</v>
      </c>
    </row>
    <row r="128" spans="1:65" s="2" customFormat="1" ht="16.5" customHeight="1">
      <c r="A128" s="35"/>
      <c r="B128" s="36"/>
      <c r="C128" s="253" t="s">
        <v>207</v>
      </c>
      <c r="D128" s="253" t="s">
        <v>585</v>
      </c>
      <c r="E128" s="254" t="s">
        <v>3083</v>
      </c>
      <c r="F128" s="255" t="s">
        <v>3084</v>
      </c>
      <c r="G128" s="256" t="s">
        <v>366</v>
      </c>
      <c r="H128" s="257">
        <v>2</v>
      </c>
      <c r="I128" s="258"/>
      <c r="J128" s="259">
        <f>ROUND(I128*H128,2)</f>
        <v>0</v>
      </c>
      <c r="K128" s="260"/>
      <c r="L128" s="261"/>
      <c r="M128" s="262" t="s">
        <v>1</v>
      </c>
      <c r="N128" s="263" t="s">
        <v>42</v>
      </c>
      <c r="O128" s="72"/>
      <c r="P128" s="215">
        <f>O128*H128</f>
        <v>0</v>
      </c>
      <c r="Q128" s="215">
        <v>2.5000000000000001E-2</v>
      </c>
      <c r="R128" s="215">
        <f>Q128*H128</f>
        <v>0.05</v>
      </c>
      <c r="S128" s="215">
        <v>0</v>
      </c>
      <c r="T128" s="216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17" t="s">
        <v>426</v>
      </c>
      <c r="AT128" s="217" t="s">
        <v>585</v>
      </c>
      <c r="AU128" s="217" t="s">
        <v>88</v>
      </c>
      <c r="AY128" s="18" t="s">
        <v>201</v>
      </c>
      <c r="BE128" s="218">
        <f>IF(N128="základná",J128,0)</f>
        <v>0</v>
      </c>
      <c r="BF128" s="218">
        <f>IF(N128="znížená",J128,0)</f>
        <v>0</v>
      </c>
      <c r="BG128" s="218">
        <f>IF(N128="zákl. prenesená",J128,0)</f>
        <v>0</v>
      </c>
      <c r="BH128" s="218">
        <f>IF(N128="zníž. prenesená",J128,0)</f>
        <v>0</v>
      </c>
      <c r="BI128" s="218">
        <f>IF(N128="nulová",J128,0)</f>
        <v>0</v>
      </c>
      <c r="BJ128" s="18" t="s">
        <v>88</v>
      </c>
      <c r="BK128" s="218">
        <f>ROUND(I128*H128,2)</f>
        <v>0</v>
      </c>
      <c r="BL128" s="18" t="s">
        <v>308</v>
      </c>
      <c r="BM128" s="217" t="s">
        <v>3085</v>
      </c>
    </row>
    <row r="129" spans="1:65" s="2" customFormat="1" ht="33.75" customHeight="1">
      <c r="A129" s="35"/>
      <c r="B129" s="36"/>
      <c r="C129" s="205" t="s">
        <v>233</v>
      </c>
      <c r="D129" s="205" t="s">
        <v>203</v>
      </c>
      <c r="E129" s="206" t="s">
        <v>3086</v>
      </c>
      <c r="F129" s="207" t="s">
        <v>3087</v>
      </c>
      <c r="G129" s="208" t="s">
        <v>618</v>
      </c>
      <c r="H129" s="209">
        <v>60</v>
      </c>
      <c r="I129" s="210"/>
      <c r="J129" s="211">
        <f>ROUND(I129*H129,2)</f>
        <v>0</v>
      </c>
      <c r="K129" s="212"/>
      <c r="L129" s="40"/>
      <c r="M129" s="213" t="s">
        <v>1</v>
      </c>
      <c r="N129" s="214" t="s">
        <v>42</v>
      </c>
      <c r="O129" s="72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17" t="s">
        <v>308</v>
      </c>
      <c r="AT129" s="217" t="s">
        <v>203</v>
      </c>
      <c r="AU129" s="217" t="s">
        <v>88</v>
      </c>
      <c r="AY129" s="18" t="s">
        <v>201</v>
      </c>
      <c r="BE129" s="218">
        <f>IF(N129="základná",J129,0)</f>
        <v>0</v>
      </c>
      <c r="BF129" s="218">
        <f>IF(N129="znížená",J129,0)</f>
        <v>0</v>
      </c>
      <c r="BG129" s="218">
        <f>IF(N129="zákl. prenesená",J129,0)</f>
        <v>0</v>
      </c>
      <c r="BH129" s="218">
        <f>IF(N129="zníž. prenesená",J129,0)</f>
        <v>0</v>
      </c>
      <c r="BI129" s="218">
        <f>IF(N129="nulová",J129,0)</f>
        <v>0</v>
      </c>
      <c r="BJ129" s="18" t="s">
        <v>88</v>
      </c>
      <c r="BK129" s="218">
        <f>ROUND(I129*H129,2)</f>
        <v>0</v>
      </c>
      <c r="BL129" s="18" t="s">
        <v>308</v>
      </c>
      <c r="BM129" s="217" t="s">
        <v>3088</v>
      </c>
    </row>
    <row r="130" spans="1:65" s="13" customFormat="1" ht="22.5">
      <c r="B130" s="219"/>
      <c r="C130" s="220"/>
      <c r="D130" s="221" t="s">
        <v>209</v>
      </c>
      <c r="E130" s="222" t="s">
        <v>1</v>
      </c>
      <c r="F130" s="223" t="s">
        <v>3089</v>
      </c>
      <c r="G130" s="220"/>
      <c r="H130" s="224">
        <v>60</v>
      </c>
      <c r="I130" s="225"/>
      <c r="J130" s="220"/>
      <c r="K130" s="220"/>
      <c r="L130" s="226"/>
      <c r="M130" s="227"/>
      <c r="N130" s="228"/>
      <c r="O130" s="228"/>
      <c r="P130" s="228"/>
      <c r="Q130" s="228"/>
      <c r="R130" s="228"/>
      <c r="S130" s="228"/>
      <c r="T130" s="229"/>
      <c r="AT130" s="230" t="s">
        <v>209</v>
      </c>
      <c r="AU130" s="230" t="s">
        <v>88</v>
      </c>
      <c r="AV130" s="13" t="s">
        <v>88</v>
      </c>
      <c r="AW130" s="13" t="s">
        <v>31</v>
      </c>
      <c r="AX130" s="13" t="s">
        <v>83</v>
      </c>
      <c r="AY130" s="230" t="s">
        <v>201</v>
      </c>
    </row>
    <row r="131" spans="1:65" s="2" customFormat="1" ht="30" customHeight="1">
      <c r="A131" s="35"/>
      <c r="B131" s="36"/>
      <c r="C131" s="253" t="s">
        <v>242</v>
      </c>
      <c r="D131" s="253" t="s">
        <v>585</v>
      </c>
      <c r="E131" s="254" t="s">
        <v>3090</v>
      </c>
      <c r="F131" s="255" t="s">
        <v>3091</v>
      </c>
      <c r="G131" s="256" t="s">
        <v>618</v>
      </c>
      <c r="H131" s="257">
        <v>63</v>
      </c>
      <c r="I131" s="258"/>
      <c r="J131" s="259">
        <f>ROUND(I131*H131,2)</f>
        <v>0</v>
      </c>
      <c r="K131" s="260"/>
      <c r="L131" s="261"/>
      <c r="M131" s="262" t="s">
        <v>1</v>
      </c>
      <c r="N131" s="263" t="s">
        <v>42</v>
      </c>
      <c r="O131" s="72"/>
      <c r="P131" s="215">
        <f>O131*H131</f>
        <v>0</v>
      </c>
      <c r="Q131" s="215">
        <v>7.7999999999999996E-3</v>
      </c>
      <c r="R131" s="215">
        <f>Q131*H131</f>
        <v>0.4914</v>
      </c>
      <c r="S131" s="215">
        <v>0</v>
      </c>
      <c r="T131" s="216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17" t="s">
        <v>426</v>
      </c>
      <c r="AT131" s="217" t="s">
        <v>585</v>
      </c>
      <c r="AU131" s="217" t="s">
        <v>88</v>
      </c>
      <c r="AY131" s="18" t="s">
        <v>201</v>
      </c>
      <c r="BE131" s="218">
        <f>IF(N131="základná",J131,0)</f>
        <v>0</v>
      </c>
      <c r="BF131" s="218">
        <f>IF(N131="znížená",J131,0)</f>
        <v>0</v>
      </c>
      <c r="BG131" s="218">
        <f>IF(N131="zákl. prenesená",J131,0)</f>
        <v>0</v>
      </c>
      <c r="BH131" s="218">
        <f>IF(N131="zníž. prenesená",J131,0)</f>
        <v>0</v>
      </c>
      <c r="BI131" s="218">
        <f>IF(N131="nulová",J131,0)</f>
        <v>0</v>
      </c>
      <c r="BJ131" s="18" t="s">
        <v>88</v>
      </c>
      <c r="BK131" s="218">
        <f>ROUND(I131*H131,2)</f>
        <v>0</v>
      </c>
      <c r="BL131" s="18" t="s">
        <v>308</v>
      </c>
      <c r="BM131" s="217" t="s">
        <v>3092</v>
      </c>
    </row>
    <row r="132" spans="1:65" s="2" customFormat="1" ht="16.5" customHeight="1">
      <c r="A132" s="35"/>
      <c r="B132" s="36"/>
      <c r="C132" s="205" t="s">
        <v>246</v>
      </c>
      <c r="D132" s="205" t="s">
        <v>203</v>
      </c>
      <c r="E132" s="206" t="s">
        <v>3093</v>
      </c>
      <c r="F132" s="207" t="s">
        <v>3094</v>
      </c>
      <c r="G132" s="208" t="s">
        <v>366</v>
      </c>
      <c r="H132" s="209">
        <v>2</v>
      </c>
      <c r="I132" s="210"/>
      <c r="J132" s="211">
        <f>ROUND(I132*H132,2)</f>
        <v>0</v>
      </c>
      <c r="K132" s="212"/>
      <c r="L132" s="40"/>
      <c r="M132" s="213" t="s">
        <v>1</v>
      </c>
      <c r="N132" s="214" t="s">
        <v>42</v>
      </c>
      <c r="O132" s="72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17" t="s">
        <v>308</v>
      </c>
      <c r="AT132" s="217" t="s">
        <v>203</v>
      </c>
      <c r="AU132" s="217" t="s">
        <v>88</v>
      </c>
      <c r="AY132" s="18" t="s">
        <v>201</v>
      </c>
      <c r="BE132" s="218">
        <f>IF(N132="základná",J132,0)</f>
        <v>0</v>
      </c>
      <c r="BF132" s="218">
        <f>IF(N132="znížená",J132,0)</f>
        <v>0</v>
      </c>
      <c r="BG132" s="218">
        <f>IF(N132="zákl. prenesená",J132,0)</f>
        <v>0</v>
      </c>
      <c r="BH132" s="218">
        <f>IF(N132="zníž. prenesená",J132,0)</f>
        <v>0</v>
      </c>
      <c r="BI132" s="218">
        <f>IF(N132="nulová",J132,0)</f>
        <v>0</v>
      </c>
      <c r="BJ132" s="18" t="s">
        <v>88</v>
      </c>
      <c r="BK132" s="218">
        <f>ROUND(I132*H132,2)</f>
        <v>0</v>
      </c>
      <c r="BL132" s="18" t="s">
        <v>308</v>
      </c>
      <c r="BM132" s="217" t="s">
        <v>3095</v>
      </c>
    </row>
    <row r="133" spans="1:65" s="2" customFormat="1" ht="16.5" customHeight="1">
      <c r="A133" s="35"/>
      <c r="B133" s="36"/>
      <c r="C133" s="253" t="s">
        <v>253</v>
      </c>
      <c r="D133" s="253" t="s">
        <v>585</v>
      </c>
      <c r="E133" s="254" t="s">
        <v>3096</v>
      </c>
      <c r="F133" s="255" t="s">
        <v>3097</v>
      </c>
      <c r="G133" s="256" t="s">
        <v>366</v>
      </c>
      <c r="H133" s="257">
        <v>2</v>
      </c>
      <c r="I133" s="258"/>
      <c r="J133" s="259">
        <f>ROUND(I133*H133,2)</f>
        <v>0</v>
      </c>
      <c r="K133" s="260"/>
      <c r="L133" s="261"/>
      <c r="M133" s="262" t="s">
        <v>1</v>
      </c>
      <c r="N133" s="263" t="s">
        <v>42</v>
      </c>
      <c r="O133" s="72"/>
      <c r="P133" s="215">
        <f>O133*H133</f>
        <v>0</v>
      </c>
      <c r="Q133" s="215">
        <v>1.9000000000000001E-4</v>
      </c>
      <c r="R133" s="215">
        <f>Q133*H133</f>
        <v>3.8000000000000002E-4</v>
      </c>
      <c r="S133" s="215">
        <v>0</v>
      </c>
      <c r="T133" s="216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17" t="s">
        <v>426</v>
      </c>
      <c r="AT133" s="217" t="s">
        <v>585</v>
      </c>
      <c r="AU133" s="217" t="s">
        <v>88</v>
      </c>
      <c r="AY133" s="18" t="s">
        <v>201</v>
      </c>
      <c r="BE133" s="218">
        <f>IF(N133="základná",J133,0)</f>
        <v>0</v>
      </c>
      <c r="BF133" s="218">
        <f>IF(N133="znížená",J133,0)</f>
        <v>0</v>
      </c>
      <c r="BG133" s="218">
        <f>IF(N133="zákl. prenesená",J133,0)</f>
        <v>0</v>
      </c>
      <c r="BH133" s="218">
        <f>IF(N133="zníž. prenesená",J133,0)</f>
        <v>0</v>
      </c>
      <c r="BI133" s="218">
        <f>IF(N133="nulová",J133,0)</f>
        <v>0</v>
      </c>
      <c r="BJ133" s="18" t="s">
        <v>88</v>
      </c>
      <c r="BK133" s="218">
        <f>ROUND(I133*H133,2)</f>
        <v>0</v>
      </c>
      <c r="BL133" s="18" t="s">
        <v>308</v>
      </c>
      <c r="BM133" s="217" t="s">
        <v>3098</v>
      </c>
    </row>
    <row r="134" spans="1:65" s="2" customFormat="1" ht="21.75" customHeight="1">
      <c r="A134" s="35"/>
      <c r="B134" s="36"/>
      <c r="C134" s="205" t="s">
        <v>259</v>
      </c>
      <c r="D134" s="205" t="s">
        <v>203</v>
      </c>
      <c r="E134" s="206" t="s">
        <v>3099</v>
      </c>
      <c r="F134" s="207" t="s">
        <v>3100</v>
      </c>
      <c r="G134" s="208" t="s">
        <v>2862</v>
      </c>
      <c r="H134" s="282"/>
      <c r="I134" s="210"/>
      <c r="J134" s="211">
        <f>ROUND(I134*H134,2)</f>
        <v>0</v>
      </c>
      <c r="K134" s="212"/>
      <c r="L134" s="40"/>
      <c r="M134" s="274" t="s">
        <v>1</v>
      </c>
      <c r="N134" s="275" t="s">
        <v>42</v>
      </c>
      <c r="O134" s="276"/>
      <c r="P134" s="277">
        <f>O134*H134</f>
        <v>0</v>
      </c>
      <c r="Q134" s="277">
        <v>0</v>
      </c>
      <c r="R134" s="277">
        <f>Q134*H134</f>
        <v>0</v>
      </c>
      <c r="S134" s="277">
        <v>0</v>
      </c>
      <c r="T134" s="278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17" t="s">
        <v>308</v>
      </c>
      <c r="AT134" s="217" t="s">
        <v>203</v>
      </c>
      <c r="AU134" s="217" t="s">
        <v>88</v>
      </c>
      <c r="AY134" s="18" t="s">
        <v>201</v>
      </c>
      <c r="BE134" s="218">
        <f>IF(N134="základná",J134,0)</f>
        <v>0</v>
      </c>
      <c r="BF134" s="218">
        <f>IF(N134="znížená",J134,0)</f>
        <v>0</v>
      </c>
      <c r="BG134" s="218">
        <f>IF(N134="zákl. prenesená",J134,0)</f>
        <v>0</v>
      </c>
      <c r="BH134" s="218">
        <f>IF(N134="zníž. prenesená",J134,0)</f>
        <v>0</v>
      </c>
      <c r="BI134" s="218">
        <f>IF(N134="nulová",J134,0)</f>
        <v>0</v>
      </c>
      <c r="BJ134" s="18" t="s">
        <v>88</v>
      </c>
      <c r="BK134" s="218">
        <f>ROUND(I134*H134,2)</f>
        <v>0</v>
      </c>
      <c r="BL134" s="18" t="s">
        <v>308</v>
      </c>
      <c r="BM134" s="217" t="s">
        <v>3101</v>
      </c>
    </row>
    <row r="135" spans="1:65" s="2" customFormat="1" ht="6.95" customHeight="1">
      <c r="A135" s="35"/>
      <c r="B135" s="55"/>
      <c r="C135" s="56"/>
      <c r="D135" s="56"/>
      <c r="E135" s="56"/>
      <c r="F135" s="56"/>
      <c r="G135" s="56"/>
      <c r="H135" s="56"/>
      <c r="I135" s="155"/>
      <c r="J135" s="56"/>
      <c r="K135" s="56"/>
      <c r="L135" s="40"/>
      <c r="M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</row>
  </sheetData>
  <autoFilter ref="C121:K134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22</vt:i4>
      </vt:variant>
      <vt:variant>
        <vt:lpstr>Pomenované rozsahy</vt:lpstr>
      </vt:variant>
      <vt:variant>
        <vt:i4>45</vt:i4>
      </vt:variant>
    </vt:vector>
  </HeadingPairs>
  <TitlesOfParts>
    <vt:vector size="67" baseType="lpstr">
      <vt:lpstr>Časť 1</vt:lpstr>
      <vt:lpstr>01 - SO-01.1  Architektúr...</vt:lpstr>
      <vt:lpstr>02 - SO-01.2  Zdravotechn...</vt:lpstr>
      <vt:lpstr>03 - SO-01.3  Vnútorná pl...</vt:lpstr>
      <vt:lpstr>04 - SO-01.4  Ústredné vy...</vt:lpstr>
      <vt:lpstr>05 - SO-01.5  Elektroinšt...</vt:lpstr>
      <vt:lpstr>06 - SO-01.6  Elektroinšt...</vt:lpstr>
      <vt:lpstr>07 - SO-01.7  Fotovoltaic...</vt:lpstr>
      <vt:lpstr>08 - SO-01.8  Vzduchitech...</vt:lpstr>
      <vt:lpstr>01 - SO-02.1  Vodovodná p...</vt:lpstr>
      <vt:lpstr>02 - SO-02.2  Vonkajší do...</vt:lpstr>
      <vt:lpstr>03 - SO-02.3  Vodomerná š...</vt:lpstr>
      <vt:lpstr>01 - SO-03.1  Kanalizačná...</vt:lpstr>
      <vt:lpstr>02 - SO-03.2  Vonkajšia d...</vt:lpstr>
      <vt:lpstr>01 - SO-04.1  STL pripojo...</vt:lpstr>
      <vt:lpstr>02 - SO-04.2  Vonkajší NT...</vt:lpstr>
      <vt:lpstr>01 - SO-05.1  Elektrická ...</vt:lpstr>
      <vt:lpstr>02 - SO-05.2  Vonkajšie r...</vt:lpstr>
      <vt:lpstr>01 - SO-06.1  Plot uličný</vt:lpstr>
      <vt:lpstr>02 - SO-06.2  Plot bočný ...</vt:lpstr>
      <vt:lpstr>01 - SO-07.1  Spevnené pl...</vt:lpstr>
      <vt:lpstr>02 - SO-07.2  Sadové úpra...</vt:lpstr>
      <vt:lpstr>'Časť 1'!_Hlk63587101</vt:lpstr>
      <vt:lpstr>'01 - SO-01.1  Architektúr...'!Názvy_tlače</vt:lpstr>
      <vt:lpstr>'01 - SO-02.1  Vodovodná p...'!Názvy_tlače</vt:lpstr>
      <vt:lpstr>'01 - SO-03.1  Kanalizačná...'!Názvy_tlače</vt:lpstr>
      <vt:lpstr>'01 - SO-04.1  STL pripojo...'!Názvy_tlače</vt:lpstr>
      <vt:lpstr>'01 - SO-05.1  Elektrická ...'!Názvy_tlače</vt:lpstr>
      <vt:lpstr>'01 - SO-06.1  Plot uličný'!Názvy_tlače</vt:lpstr>
      <vt:lpstr>'01 - SO-07.1  Spevnené pl...'!Názvy_tlače</vt:lpstr>
      <vt:lpstr>'02 - SO-01.2  Zdravotechn...'!Názvy_tlače</vt:lpstr>
      <vt:lpstr>'02 - SO-02.2  Vonkajší do...'!Názvy_tlače</vt:lpstr>
      <vt:lpstr>'02 - SO-03.2  Vonkajšia d...'!Názvy_tlače</vt:lpstr>
      <vt:lpstr>'02 - SO-04.2  Vonkajší NT...'!Názvy_tlače</vt:lpstr>
      <vt:lpstr>'02 - SO-05.2  Vonkajšie r...'!Názvy_tlače</vt:lpstr>
      <vt:lpstr>'02 - SO-06.2  Plot bočný ...'!Názvy_tlače</vt:lpstr>
      <vt:lpstr>'02 - SO-07.2  Sadové úpra...'!Názvy_tlače</vt:lpstr>
      <vt:lpstr>'03 - SO-01.3  Vnútorná pl...'!Názvy_tlače</vt:lpstr>
      <vt:lpstr>'03 - SO-02.3  Vodomerná š...'!Názvy_tlače</vt:lpstr>
      <vt:lpstr>'04 - SO-01.4  Ústredné vy...'!Názvy_tlače</vt:lpstr>
      <vt:lpstr>'05 - SO-01.5  Elektroinšt...'!Názvy_tlače</vt:lpstr>
      <vt:lpstr>'06 - SO-01.6  Elektroinšt...'!Názvy_tlače</vt:lpstr>
      <vt:lpstr>'07 - SO-01.7  Fotovoltaic...'!Názvy_tlače</vt:lpstr>
      <vt:lpstr>'08 - SO-01.8  Vzduchitech...'!Názvy_tlače</vt:lpstr>
      <vt:lpstr>'Časť 1'!Názvy_tlače</vt:lpstr>
      <vt:lpstr>'01 - SO-01.1  Architektúr...'!Oblasť_tlače</vt:lpstr>
      <vt:lpstr>'01 - SO-02.1  Vodovodná p...'!Oblasť_tlače</vt:lpstr>
      <vt:lpstr>'01 - SO-03.1  Kanalizačná...'!Oblasť_tlače</vt:lpstr>
      <vt:lpstr>'01 - SO-04.1  STL pripojo...'!Oblasť_tlače</vt:lpstr>
      <vt:lpstr>'01 - SO-05.1  Elektrická ...'!Oblasť_tlače</vt:lpstr>
      <vt:lpstr>'01 - SO-06.1  Plot uličný'!Oblasť_tlače</vt:lpstr>
      <vt:lpstr>'01 - SO-07.1  Spevnené pl...'!Oblasť_tlače</vt:lpstr>
      <vt:lpstr>'02 - SO-01.2  Zdravotechn...'!Oblasť_tlače</vt:lpstr>
      <vt:lpstr>'02 - SO-02.2  Vonkajší do...'!Oblasť_tlače</vt:lpstr>
      <vt:lpstr>'02 - SO-03.2  Vonkajšia d...'!Oblasť_tlače</vt:lpstr>
      <vt:lpstr>'02 - SO-04.2  Vonkajší NT...'!Oblasť_tlače</vt:lpstr>
      <vt:lpstr>'02 - SO-05.2  Vonkajšie r...'!Oblasť_tlače</vt:lpstr>
      <vt:lpstr>'02 - SO-06.2  Plot bočný ...'!Oblasť_tlače</vt:lpstr>
      <vt:lpstr>'02 - SO-07.2  Sadové úpra...'!Oblasť_tlače</vt:lpstr>
      <vt:lpstr>'03 - SO-01.3  Vnútorná pl...'!Oblasť_tlače</vt:lpstr>
      <vt:lpstr>'03 - SO-02.3  Vodomerná š...'!Oblasť_tlače</vt:lpstr>
      <vt:lpstr>'04 - SO-01.4  Ústredné vy...'!Oblasť_tlače</vt:lpstr>
      <vt:lpstr>'05 - SO-01.5  Elektroinšt...'!Oblasť_tlače</vt:lpstr>
      <vt:lpstr>'06 - SO-01.6  Elektroinšt...'!Oblasť_tlače</vt:lpstr>
      <vt:lpstr>'07 - SO-01.7  Fotovoltaic...'!Oblasť_tlače</vt:lpstr>
      <vt:lpstr>'08 - SO-01.8  Vzduchitech...'!Oblasť_tlače</vt:lpstr>
      <vt:lpstr>'Časť 1'!Oblasť_tlače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DESKTOP-2HQJF50\User</dc:creator>
  <cp:lastModifiedBy>Windows User</cp:lastModifiedBy>
  <cp:lastPrinted>2021-02-07T13:42:09Z</cp:lastPrinted>
  <dcterms:created xsi:type="dcterms:W3CDTF">2020-06-29T00:06:04Z</dcterms:created>
  <dcterms:modified xsi:type="dcterms:W3CDTF">2021-07-14T09:01:47Z</dcterms:modified>
</cp:coreProperties>
</file>